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1929"/>
  <workbookPr defaultThemeVersion="124226"/>
  <mc:AlternateContent xmlns:mc="http://schemas.openxmlformats.org/markup-compatibility/2006">
    <mc:Choice Requires="x15">
      <x15ac:absPath xmlns:x15ac="http://schemas.microsoft.com/office/spreadsheetml/2010/11/ac" url="C:\Users\jerem\Desktop\WEBDEV\Sites Web\Braibant\Excels\Nouveau dossier\"/>
    </mc:Choice>
  </mc:AlternateContent>
  <xr:revisionPtr revIDLastSave="0" documentId="8_{A3FEDB5D-8F24-427A-BC5A-E954C79B9415}" xr6:coauthVersionLast="44" xr6:coauthVersionMax="44" xr10:uidLastSave="{00000000-0000-0000-0000-000000000000}"/>
  <bookViews>
    <workbookView xWindow="-108" yWindow="-108" windowWidth="23256" windowHeight="12576"/>
  </bookViews>
  <sheets>
    <sheet name="énoncé T0" sheetId="25" r:id="rId1"/>
    <sheet name="Vide" sheetId="1" r:id="rId2"/>
    <sheet name="CEI T0" sheetId="17" r:id="rId3"/>
    <sheet name="énoncé T1" sheetId="26" r:id="rId4"/>
    <sheet name="CEIvariation T1" sheetId="22" r:id="rId5"/>
    <sheet name="CEI T1" sheetId="23" r:id="rId6"/>
    <sheet name="énoncé T2" sheetId="27" r:id="rId7"/>
    <sheet name="TRE T2" sheetId="28" r:id="rId8"/>
    <sheet name="CEI T2" sheetId="24" r:id="rId9"/>
  </sheets>
  <definedNames>
    <definedName name="_xlnm.Print_Area" localSheetId="2">'CEI T0'!$A$1:$O$18</definedName>
    <definedName name="_xlnm.Print_Area" localSheetId="5">'CEI T1'!$A$1:$O$18</definedName>
    <definedName name="_xlnm.Print_Area" localSheetId="8">'CEI T2'!$A$1:$O$18</definedName>
    <definedName name="_xlnm.Print_Area" localSheetId="4">'CEIvariation T1'!$A$1:$O$18</definedName>
    <definedName name="_xlnm.Print_Area" localSheetId="1">Vide!$A$1:$O$18</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6" i="24" l="1"/>
  <c r="G8" i="24"/>
  <c r="D8" i="24" s="1"/>
  <c r="F8" i="24"/>
  <c r="C4" i="22"/>
  <c r="C4" i="23" s="1"/>
  <c r="E16" i="17"/>
  <c r="F16" i="17"/>
  <c r="D16" i="17"/>
  <c r="N16" i="17" s="1"/>
  <c r="K5" i="24"/>
  <c r="J5" i="24"/>
  <c r="F16" i="24" s="1"/>
  <c r="D16" i="24" s="1"/>
  <c r="N16" i="24" s="1"/>
  <c r="I5" i="24"/>
  <c r="G6" i="24"/>
  <c r="F6" i="24"/>
  <c r="J7" i="24" s="1"/>
  <c r="E6" i="24"/>
  <c r="D6" i="24"/>
  <c r="C4" i="24"/>
  <c r="N4" i="24" s="1"/>
  <c r="M3" i="24"/>
  <c r="G7" i="24"/>
  <c r="G9" i="24" s="1"/>
  <c r="I9" i="24" s="1"/>
  <c r="M10" i="22"/>
  <c r="M10" i="23" s="1"/>
  <c r="G11" i="23"/>
  <c r="G11" i="24"/>
  <c r="D11" i="24" s="1"/>
  <c r="M11" i="24" s="1"/>
  <c r="G13" i="24"/>
  <c r="J13" i="24" s="1"/>
  <c r="F14" i="17"/>
  <c r="D14" i="17" s="1"/>
  <c r="F14" i="22"/>
  <c r="E7" i="24"/>
  <c r="E9" i="24" s="1"/>
  <c r="D14" i="22"/>
  <c r="B3" i="24"/>
  <c r="C7" i="24" s="1"/>
  <c r="D10" i="17"/>
  <c r="G6" i="17"/>
  <c r="D6" i="17" s="1"/>
  <c r="D6" i="23" s="1"/>
  <c r="G8" i="17"/>
  <c r="G13" i="17"/>
  <c r="F8" i="17"/>
  <c r="D8" i="17" s="1"/>
  <c r="K5" i="17"/>
  <c r="E7" i="17" s="1"/>
  <c r="E6" i="17"/>
  <c r="K14" i="17"/>
  <c r="K14" i="23" s="1"/>
  <c r="M3" i="17"/>
  <c r="C4" i="17"/>
  <c r="C7" i="17"/>
  <c r="M10" i="17"/>
  <c r="M11" i="17"/>
  <c r="J5" i="17"/>
  <c r="F6" i="17"/>
  <c r="F6" i="23" s="1"/>
  <c r="F7" i="17"/>
  <c r="F7" i="23" s="1"/>
  <c r="J13" i="17"/>
  <c r="D13" i="24"/>
  <c r="E16" i="22"/>
  <c r="K14" i="22"/>
  <c r="G6" i="22"/>
  <c r="K8" i="22"/>
  <c r="I5" i="22"/>
  <c r="G7" i="22" s="1"/>
  <c r="C22" i="26"/>
  <c r="M3" i="22"/>
  <c r="C20" i="26"/>
  <c r="F16" i="23"/>
  <c r="D13" i="17"/>
  <c r="L13" i="17" s="1"/>
  <c r="L13" i="23" s="1"/>
  <c r="M11" i="23"/>
  <c r="D11" i="17"/>
  <c r="B3" i="17"/>
  <c r="B3" i="23" s="1"/>
  <c r="B60" i="25"/>
  <c r="B41" i="25"/>
  <c r="D34" i="25"/>
  <c r="I5" i="17" s="1"/>
  <c r="D8" i="25"/>
  <c r="B8" i="25"/>
  <c r="M16" i="23"/>
  <c r="L16" i="23"/>
  <c r="K16" i="23"/>
  <c r="J16" i="23"/>
  <c r="I16" i="23"/>
  <c r="M15" i="23"/>
  <c r="M14" i="23"/>
  <c r="J14" i="23"/>
  <c r="I14" i="23"/>
  <c r="M13" i="23"/>
  <c r="K13" i="23"/>
  <c r="I13" i="23"/>
  <c r="M12" i="23"/>
  <c r="L11" i="23"/>
  <c r="K11" i="23"/>
  <c r="J11" i="23"/>
  <c r="I11" i="23"/>
  <c r="L10" i="23"/>
  <c r="K10" i="23"/>
  <c r="J10" i="23"/>
  <c r="I10" i="23"/>
  <c r="M9" i="23"/>
  <c r="M8" i="23"/>
  <c r="J8" i="23"/>
  <c r="I8" i="23"/>
  <c r="G18" i="23"/>
  <c r="F18" i="23"/>
  <c r="E18" i="23"/>
  <c r="D18" i="23"/>
  <c r="G16" i="23"/>
  <c r="E16" i="23"/>
  <c r="G14" i="23"/>
  <c r="E14" i="23"/>
  <c r="G13" i="23"/>
  <c r="F13" i="23"/>
  <c r="E13" i="23"/>
  <c r="F11" i="23"/>
  <c r="E11" i="23"/>
  <c r="F10" i="23"/>
  <c r="E10" i="23"/>
  <c r="G8" i="23"/>
  <c r="F8" i="23"/>
  <c r="E8" i="23"/>
  <c r="E6" i="23"/>
  <c r="K5" i="23"/>
  <c r="J5" i="23"/>
  <c r="F15" i="22"/>
  <c r="J15" i="22" s="1"/>
  <c r="F17" i="22" s="1"/>
  <c r="E12" i="22"/>
  <c r="K12" i="22" s="1"/>
  <c r="E15" i="22" s="1"/>
  <c r="D16" i="22"/>
  <c r="N16" i="22" s="1"/>
  <c r="L14" i="22"/>
  <c r="D11" i="22"/>
  <c r="L8" i="22"/>
  <c r="D8" i="22"/>
  <c r="D6" i="22"/>
  <c r="N6" i="22" s="1"/>
  <c r="N6" i="23" s="1"/>
  <c r="D11" i="23"/>
  <c r="N4" i="17"/>
  <c r="J13" i="23"/>
  <c r="K7" i="24"/>
  <c r="N6" i="24"/>
  <c r="I7" i="24"/>
  <c r="L5" i="24"/>
  <c r="B5" i="24" s="1"/>
  <c r="B3" i="22"/>
  <c r="M3" i="23"/>
  <c r="J7" i="17"/>
  <c r="F9" i="17" s="1"/>
  <c r="M7" i="17"/>
  <c r="C18" i="17" s="1"/>
  <c r="K9" i="24" l="1"/>
  <c r="K8" i="17"/>
  <c r="D8" i="23"/>
  <c r="N16" i="23"/>
  <c r="K15" i="22"/>
  <c r="E17" i="22" s="1"/>
  <c r="D14" i="23"/>
  <c r="D14" i="24" s="1"/>
  <c r="K14" i="24" s="1"/>
  <c r="L14" i="24" s="1"/>
  <c r="L14" i="17"/>
  <c r="L14" i="23" s="1"/>
  <c r="L13" i="24"/>
  <c r="F9" i="23"/>
  <c r="J9" i="17"/>
  <c r="I5" i="23"/>
  <c r="L5" i="17"/>
  <c r="G7" i="17"/>
  <c r="E7" i="23"/>
  <c r="D7" i="17"/>
  <c r="K7" i="17"/>
  <c r="M7" i="24"/>
  <c r="L8" i="24"/>
  <c r="K8" i="24"/>
  <c r="E12" i="24" s="1"/>
  <c r="D7" i="22"/>
  <c r="L7" i="22" s="1"/>
  <c r="I7" i="22"/>
  <c r="G9" i="22" s="1"/>
  <c r="F7" i="24"/>
  <c r="F14" i="23"/>
  <c r="F14" i="24" s="1"/>
  <c r="F15" i="24" s="1"/>
  <c r="D13" i="23"/>
  <c r="L5" i="22"/>
  <c r="B5" i="22" s="1"/>
  <c r="G10" i="22"/>
  <c r="J7" i="23"/>
  <c r="N4" i="22"/>
  <c r="N4" i="23" s="1"/>
  <c r="G6" i="23"/>
  <c r="D16" i="23"/>
  <c r="C7" i="22"/>
  <c r="M7" i="22" s="1"/>
  <c r="B48" i="25"/>
  <c r="F17" i="24" l="1"/>
  <c r="J15" i="24"/>
  <c r="K12" i="24"/>
  <c r="E15" i="24" s="1"/>
  <c r="L5" i="23"/>
  <c r="B5" i="17"/>
  <c r="B5" i="23" s="1"/>
  <c r="F9" i="24"/>
  <c r="D7" i="24"/>
  <c r="C18" i="22"/>
  <c r="C18" i="23" s="1"/>
  <c r="M7" i="23"/>
  <c r="E9" i="17"/>
  <c r="K7" i="23"/>
  <c r="I9" i="22"/>
  <c r="G12" i="22" s="1"/>
  <c r="D9" i="22"/>
  <c r="L9" i="22" s="1"/>
  <c r="L7" i="17"/>
  <c r="L7" i="23" s="1"/>
  <c r="D7" i="23"/>
  <c r="K8" i="23"/>
  <c r="L8" i="17"/>
  <c r="L8" i="23" s="1"/>
  <c r="C7" i="23"/>
  <c r="J9" i="23"/>
  <c r="F12" i="17"/>
  <c r="D10" i="22"/>
  <c r="D10" i="23" s="1"/>
  <c r="D10" i="24" s="1"/>
  <c r="M10" i="24" s="1"/>
  <c r="C18" i="24" s="1"/>
  <c r="G10" i="23"/>
  <c r="G10" i="24" s="1"/>
  <c r="G12" i="24" s="1"/>
  <c r="D12" i="24" s="1"/>
  <c r="L12" i="24" s="1"/>
  <c r="I7" i="17"/>
  <c r="G7" i="23"/>
  <c r="F12" i="23" l="1"/>
  <c r="J12" i="17"/>
  <c r="E9" i="23"/>
  <c r="K9" i="17"/>
  <c r="L7" i="24"/>
  <c r="D9" i="24"/>
  <c r="L9" i="24" s="1"/>
  <c r="K15" i="24"/>
  <c r="E17" i="24"/>
  <c r="I12" i="22"/>
  <c r="G15" i="22" s="1"/>
  <c r="D12" i="22"/>
  <c r="L12" i="22" s="1"/>
  <c r="G9" i="17"/>
  <c r="D9" i="17" s="1"/>
  <c r="I7" i="23"/>
  <c r="G15" i="24"/>
  <c r="I12" i="24"/>
  <c r="L9" i="17" l="1"/>
  <c r="L9" i="23" s="1"/>
  <c r="D9" i="23"/>
  <c r="I9" i="17"/>
  <c r="G9" i="23"/>
  <c r="K9" i="23"/>
  <c r="E12" i="17"/>
  <c r="I15" i="22"/>
  <c r="G17" i="22" s="1"/>
  <c r="D17" i="22" s="1"/>
  <c r="D15" i="22"/>
  <c r="L15" i="22" s="1"/>
  <c r="F15" i="17"/>
  <c r="J12" i="23"/>
  <c r="I15" i="24"/>
  <c r="G17" i="24"/>
  <c r="D17" i="24" s="1"/>
  <c r="D15" i="24"/>
  <c r="L15" i="24" s="1"/>
  <c r="K12" i="17" l="1"/>
  <c r="D12" i="17"/>
  <c r="E12" i="23"/>
  <c r="I9" i="23"/>
  <c r="G12" i="17"/>
  <c r="F15" i="23"/>
  <c r="J15" i="17"/>
  <c r="F17" i="17" l="1"/>
  <c r="F17" i="23" s="1"/>
  <c r="J15" i="23"/>
  <c r="G12" i="23"/>
  <c r="I12" i="17"/>
  <c r="L12" i="17"/>
  <c r="L12" i="23" s="1"/>
  <c r="D12" i="23"/>
  <c r="K12" i="23"/>
  <c r="E15" i="17"/>
  <c r="K15" i="17" l="1"/>
  <c r="E15" i="23"/>
  <c r="I12" i="23"/>
  <c r="G15" i="17"/>
  <c r="I15" i="17" l="1"/>
  <c r="G15" i="23"/>
  <c r="K15" i="23"/>
  <c r="E17" i="17"/>
  <c r="D15" i="17"/>
  <c r="E17" i="23" l="1"/>
  <c r="L15" i="17"/>
  <c r="L15" i="23" s="1"/>
  <c r="D15" i="23"/>
  <c r="G17" i="17"/>
  <c r="G17" i="23" s="1"/>
  <c r="I15" i="23"/>
  <c r="D17" i="17" l="1"/>
  <c r="D17" i="23" s="1"/>
</calcChain>
</file>

<file path=xl/sharedStrings.xml><?xml version="1.0" encoding="utf-8"?>
<sst xmlns="http://schemas.openxmlformats.org/spreadsheetml/2006/main" count="483" uniqueCount="194">
  <si>
    <t>EMPLOIS</t>
  </si>
  <si>
    <t>RESSOURCES</t>
  </si>
  <si>
    <t>Comptes</t>
  </si>
  <si>
    <t>Biens et services (ressources)</t>
  </si>
  <si>
    <t>Reste du monde</t>
  </si>
  <si>
    <t>Ménages</t>
  </si>
  <si>
    <t>Sociétés</t>
  </si>
  <si>
    <t>Biens et services (emplois)</t>
  </si>
  <si>
    <t>Importations</t>
  </si>
  <si>
    <t>Exportations</t>
  </si>
  <si>
    <t>Production /</t>
  </si>
  <si>
    <t>Production</t>
  </si>
  <si>
    <t>Exploitation</t>
  </si>
  <si>
    <t>Affectation</t>
  </si>
  <si>
    <t>EXCEDENT D'EXPLOITATION/ REVENU MIXTE</t>
  </si>
  <si>
    <t>des revenus</t>
  </si>
  <si>
    <t>Intérêts</t>
  </si>
  <si>
    <t>primaires</t>
  </si>
  <si>
    <t>Dividendes</t>
  </si>
  <si>
    <t>SOLDE DES REVENUS PRIMAIRES</t>
  </si>
  <si>
    <t>du revenu</t>
  </si>
  <si>
    <t>REVENU DISPONIBLE</t>
  </si>
  <si>
    <t>Utilisation</t>
  </si>
  <si>
    <t xml:space="preserve">du </t>
  </si>
  <si>
    <t>EPARGNE</t>
  </si>
  <si>
    <t>revenu</t>
  </si>
  <si>
    <t xml:space="preserve">Exterieur sur </t>
  </si>
  <si>
    <t>biens et</t>
  </si>
  <si>
    <t>services</t>
  </si>
  <si>
    <t>SOLDE EXTERIEUR COURANT</t>
  </si>
  <si>
    <t>Distribution</t>
  </si>
  <si>
    <t>secondaire</t>
  </si>
  <si>
    <t xml:space="preserve">secondaire </t>
  </si>
  <si>
    <t>Exploi -</t>
  </si>
  <si>
    <t>tation</t>
  </si>
  <si>
    <t>Administrations</t>
  </si>
  <si>
    <t>Consommation intermédiaire</t>
  </si>
  <si>
    <t>OPERATIONS /                   SOLDES COMPTABLES</t>
  </si>
  <si>
    <t>Rémunération des salariés</t>
  </si>
  <si>
    <t>Impôts sur le revenu</t>
  </si>
  <si>
    <t>Prestations sociales</t>
  </si>
  <si>
    <t>Dépense de consommation finale</t>
  </si>
  <si>
    <t>Economie nationale</t>
  </si>
  <si>
    <t xml:space="preserve">       VALEUR AJOUTEE /           SOLDE EXTERIEUR B. &amp; S.</t>
  </si>
  <si>
    <t>1.Comptabilité publique (unité : millions de Ks)</t>
  </si>
  <si>
    <t>a) Compte non financier</t>
  </si>
  <si>
    <t>Dépenses</t>
  </si>
  <si>
    <t>Recettes</t>
  </si>
  <si>
    <t>Achats de fournitures</t>
  </si>
  <si>
    <t>Salaires</t>
  </si>
  <si>
    <t>Impôts sur les bénéfices</t>
  </si>
  <si>
    <t>Indemnités versées aux chômeurs</t>
  </si>
  <si>
    <t>Solde des comptes non financiers</t>
  </si>
  <si>
    <t>Total</t>
  </si>
  <si>
    <t>b) Compte du Trésor</t>
  </si>
  <si>
    <t>Créances</t>
  </si>
  <si>
    <t>Dettes</t>
  </si>
  <si>
    <t xml:space="preserve">Devises </t>
  </si>
  <si>
    <t>Comptes courants (résidents)</t>
  </si>
  <si>
    <t>Prêt</t>
  </si>
  <si>
    <t>Obligations</t>
  </si>
  <si>
    <t>2. Statistiques douanières</t>
  </si>
  <si>
    <t>Produits agricoles</t>
  </si>
  <si>
    <t>Pétrole brut</t>
  </si>
  <si>
    <t>Pétrole raffiné</t>
  </si>
  <si>
    <t>Produits chimiques</t>
  </si>
  <si>
    <t>Autres produits industriels</t>
  </si>
  <si>
    <t xml:space="preserve">3. Résultats de l'enquête « agriculture » </t>
  </si>
  <si>
    <t>4. enquête consommation des ménages</t>
  </si>
  <si>
    <t>Production de produits agricoles</t>
  </si>
  <si>
    <t>Achat de fourrage et semences</t>
  </si>
  <si>
    <t>Produits pétroliers raffinés</t>
  </si>
  <si>
    <t>Achat de pétrole raffiné</t>
  </si>
  <si>
    <t>Investissement</t>
  </si>
  <si>
    <t>L'agriculture n'emploie pas de main-d'œuvre salariée.</t>
  </si>
  <si>
    <t>5. Données sur les sociétés</t>
  </si>
  <si>
    <t>a) CNI (2 UAEL CIP1 et CIP2)</t>
  </si>
  <si>
    <t>Charges</t>
  </si>
  <si>
    <t>Produits</t>
  </si>
  <si>
    <t>Achats de matières premières</t>
  </si>
  <si>
    <t>chiffre d'affaires</t>
  </si>
  <si>
    <t xml:space="preserve">dont </t>
  </si>
  <si>
    <t xml:space="preserve">  pétrole brut</t>
  </si>
  <si>
    <t xml:space="preserve">  pétrole raffiné</t>
  </si>
  <si>
    <t xml:space="preserve">  chimie</t>
  </si>
  <si>
    <t xml:space="preserve">   pétrole brut</t>
  </si>
  <si>
    <t xml:space="preserve">   pétrole raffiné</t>
  </si>
  <si>
    <t>chimie</t>
  </si>
  <si>
    <t>Intérêts payés à l'étranger</t>
  </si>
  <si>
    <t>livraisons non vendues de la CIP1 en pétrole brut</t>
  </si>
  <si>
    <t>dividendes payés à l'étranger</t>
  </si>
  <si>
    <t xml:space="preserve">   pour fabriquer du pétrole raffiné</t>
  </si>
  <si>
    <t>Dotation aux amortissements</t>
  </si>
  <si>
    <t xml:space="preserve">   pour fabriquer de la chimie</t>
  </si>
  <si>
    <t>investissements</t>
  </si>
  <si>
    <t>Bénéfice d’exploitation</t>
  </si>
  <si>
    <t>impôts sur bénéfices</t>
  </si>
  <si>
    <t>Crédit reçu</t>
  </si>
  <si>
    <t>Émission d'actions (acquises par les ménages)</t>
  </si>
  <si>
    <t>Souscription d’obligations</t>
  </si>
  <si>
    <t>b) Conserverie Générale</t>
  </si>
  <si>
    <t>achats de produits agricoles</t>
  </si>
  <si>
    <t>achats d'autres produits industriels</t>
  </si>
  <si>
    <t>salaires</t>
  </si>
  <si>
    <t>dotation aux amortissements</t>
  </si>
  <si>
    <t>bénéfice</t>
  </si>
  <si>
    <t>Production annuelle prévue</t>
  </si>
  <si>
    <t>Coûts de fabrication</t>
  </si>
  <si>
    <t>Matières premières et demi-produits</t>
  </si>
  <si>
    <t>-</t>
  </si>
  <si>
    <t>produits pétroliers raffinés</t>
  </si>
  <si>
    <t>autres produits industriels (importés)</t>
  </si>
  <si>
    <t>Main-d'œuvre</t>
  </si>
  <si>
    <t>investissement</t>
  </si>
  <si>
    <t>Prix d'achat de l'usine</t>
  </si>
  <si>
    <t>financement</t>
  </si>
  <si>
    <t>taux d'intérêt</t>
  </si>
  <si>
    <t>crédits étrangers</t>
  </si>
  <si>
    <t>monnaie</t>
  </si>
  <si>
    <t>actions SNI</t>
  </si>
  <si>
    <t xml:space="preserve">Etat </t>
  </si>
  <si>
    <t>consommation ménages</t>
  </si>
  <si>
    <t>variation de stock producteur</t>
  </si>
  <si>
    <t>Variation importation</t>
  </si>
  <si>
    <t>importation</t>
  </si>
  <si>
    <t xml:space="preserve">indemnités chomage </t>
  </si>
  <si>
    <t>Création de la SNI nouvelle société UAEL</t>
  </si>
  <si>
    <t>CIP</t>
  </si>
  <si>
    <t>1. Objectifs du Plan</t>
  </si>
  <si>
    <t>Investissements</t>
  </si>
  <si>
    <t xml:space="preserve">Achat d'un parc d'autobus (livrables en fin t2) :  (achat réalisé par les administrations) </t>
  </si>
  <si>
    <t xml:space="preserve">Extension de la raffinerie </t>
  </si>
  <si>
    <t>Achat de tracteurs et de machines agricoles : (par les agriculteurs)</t>
  </si>
  <si>
    <t>Hypothèse : la FBCF est entièrement constituée de produits importés.</t>
  </si>
  <si>
    <t>Production et exportation</t>
  </si>
  <si>
    <t>L'agriculture de Kangaré est à même de satisfaire l'augmentation de la consommation finale de produits agricoles.</t>
  </si>
  <si>
    <t>L'accroissement des capacités de raffinage de la CIP permet d'augmenter sa production dès t2. On envisage donc d'augmenter les exportations de pétrole raffiné de 6,0 m de Ks. Il est par ailleurs prévu d'augmenter les exportations de pétrole brut de 2,0 m de Ks.</t>
  </si>
  <si>
    <t>exportation pétrole raffiné</t>
  </si>
  <si>
    <t>exportation pétrole brut</t>
  </si>
  <si>
    <t>L'administration accroît sa production de 2,3 m de Ks (qui nécessitent 0,3 m de Ks de consommation intermédiaire d'autres produits industriels).</t>
  </si>
  <si>
    <t>CI des APU</t>
  </si>
  <si>
    <t>Hypothèse : tous les biens de consommation intermédiaire, autres que les produits agricoles ou pétroliers, sont importés.</t>
  </si>
  <si>
    <t>Accroissement de la masse salariale globale de 50 % par rapport à t1 soit + 9,0 m de Ks.</t>
  </si>
  <si>
    <t>Les créations d'emplois publics et les hausses des salaires des fonctionnaires contribueront pour 2 m de Ks à cet accroissement. Le reste proviendra de l'accroissement de l'emploi dans le secteur pétrolier et des hausses de salaires dans l'industrie (+ 2 dans l’extraction de pétrole brut et + 5 pour le raffiné).</t>
  </si>
  <si>
    <t>dont APU</t>
  </si>
  <si>
    <t>pétrole raffiné</t>
  </si>
  <si>
    <t>pétrole brut</t>
  </si>
  <si>
    <t>Allocations d'assistance</t>
  </si>
  <si>
    <t>La baisse du chômage entraîne une diminution des indemnités versées aux chômeurs. Les fonds ainsi économisés permettent d'envisager la mise en place d'un système d'allocations familiales, dont le coût en t2 sera du même montant que les économies réalisées sur le risque chômage.</t>
  </si>
  <si>
    <t>Impôts</t>
  </si>
  <si>
    <t>Le taux de l’impôt sur les bénéfices des sociétés est inchangé, il est prévu que cet impôt rapporte 14,2 m de Ks à l’Etat.</t>
  </si>
  <si>
    <t>2. Hypothèses concernant la consommation des ménages</t>
  </si>
  <si>
    <t>Les investissements importants des agriculteurs mobiliseront leur éventuelle augmentation de revenu.</t>
  </si>
  <si>
    <t>Seuls les ménages salariés accroîtront donc leur consommation finale. Pour estimer celle-ci, on fait deux hypothèses :</t>
  </si>
  <si>
    <r>
      <t>a) la propension marginale à consommer des ménages est stable, entre t1 et t2. Celle-ci est définie comme le rapport entre un accroissement de revenu disponible brut et un accroissement correspondant de la consommation finale. On procède au calcul à partir des « Comptes économiques intégrés - variations par rapport à t</t>
    </r>
    <r>
      <rPr>
        <vertAlign val="subscript"/>
        <sz val="12"/>
        <rFont val="Arial"/>
        <family val="2"/>
      </rPr>
      <t>o</t>
    </r>
    <r>
      <rPr>
        <sz val="12"/>
        <rFont val="Arial"/>
        <family val="2"/>
      </rPr>
      <t> »</t>
    </r>
  </si>
  <si>
    <t xml:space="preserve">b) la structure de la consommation finale des ménages est constante. On la détermine à partir du TRE établi pour l'année t1. On obtient alors la répartition suivante : </t>
  </si>
  <si>
    <t>Hypothèse : l'accroissement de la consommation finale en autres produits industriels s'adressera pour 1,5 m de Ks à la SNI (le reste sera importé).</t>
  </si>
  <si>
    <t>Production SNI</t>
  </si>
  <si>
    <t>3. Financement des investissements</t>
  </si>
  <si>
    <t>Investissements de la CIP</t>
  </si>
  <si>
    <t>La CIP compte financer ses 20,0 m de Ks d'investissements de plusieurs manières :</t>
  </si>
  <si>
    <t>- grâce à un prêt du pays fournisseur de 3,8 m de Ks</t>
  </si>
  <si>
    <t>- par un apport de fonds de l'État qui en contrepartie prend une participation dans la CIP (0,7 m de Ks)</t>
  </si>
  <si>
    <t>- le reliquat sera directement financé par les ressources courantes et la caisse de la C.I.P.</t>
  </si>
  <si>
    <t>Investissements des agriculteurs</t>
  </si>
  <si>
    <t>Ils seront principalement financés par un prêt du Trésor Public de 5 m de Ks. Le reste sera payé par les agriculteurs eux-mêmes, sur leur épargne brute.</t>
  </si>
  <si>
    <t>Investissements et interventions de l'État</t>
  </si>
  <si>
    <t xml:space="preserve">Le taux d’imposition des bénéfices des sociétés demeurant inchangé, l’Etat prévoit que ses rentrées fiscales seront de 14,2. Il pense obtenir un crédit du reste du monde de 9,8 m de Ks pour l'achat des autobus. </t>
  </si>
  <si>
    <t>Il envisage par ailleurs d'émettre 4,0 m de Ks d’obligations à faire souscrire par les ménages. Le reste du financement se fera par un prélèvement sur les réserves en devises et par création monétaire.</t>
  </si>
  <si>
    <t>MATRICE DE PRODUCTION</t>
  </si>
  <si>
    <t xml:space="preserve"> Agriculture </t>
  </si>
  <si>
    <t>Extraction    pétrole brut</t>
  </si>
  <si>
    <t>Industries de base</t>
  </si>
  <si>
    <t>Autres  industries</t>
  </si>
  <si>
    <t>Services non marchands</t>
  </si>
  <si>
    <t xml:space="preserve">Production des produits </t>
  </si>
  <si>
    <t>Total production</t>
  </si>
  <si>
    <t>Production des produits</t>
  </si>
  <si>
    <t xml:space="preserve">Importations </t>
  </si>
  <si>
    <t>TOTAL RESSOURCES</t>
  </si>
  <si>
    <t>Extraction pétrole brut</t>
  </si>
  <si>
    <t xml:space="preserve">Total emplois intermédiaires </t>
  </si>
  <si>
    <t xml:space="preserve"> Ménages</t>
  </si>
  <si>
    <t xml:space="preserve"> Administr.</t>
  </si>
  <si>
    <t xml:space="preserve"> FBCF</t>
  </si>
  <si>
    <t xml:space="preserve"> Variations des stocks</t>
  </si>
  <si>
    <t xml:space="preserve"> Exportations</t>
  </si>
  <si>
    <t xml:space="preserve"> TOTAL EMPLOIS</t>
  </si>
  <si>
    <t>Total consom. intermédiaire</t>
  </si>
  <si>
    <t>Valeur ajoutée brute</t>
  </si>
  <si>
    <t>Excédent brut d'exploitation</t>
  </si>
  <si>
    <t>Produit Intérieur Brut production</t>
  </si>
  <si>
    <t>Production des branches</t>
  </si>
  <si>
    <t>Produit Intérieur Brut demande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</si>
</sst>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4" formatCode="0.0"/>
    <numFmt numFmtId="175" formatCode="\+#,##0.0;\-#,##0.0"/>
  </numFmts>
  <fonts count="33">
    <font>
      <sz val="10"/>
      <name val="Arial"/>
    </font>
    <font>
      <b/>
      <sz val="10"/>
      <name val="Arial"/>
    </font>
    <font>
      <sz val="10"/>
      <name val="Arial"/>
      <family val="2"/>
    </font>
    <font>
      <b/>
      <sz val="10"/>
      <name val=".VnArial"/>
      <family val="2"/>
    </font>
    <font>
      <b/>
      <sz val="16"/>
      <name val=".VnArialH"/>
      <family val="2"/>
    </font>
    <font>
      <sz val="16"/>
      <name val=".VnArialH"/>
      <family val="2"/>
    </font>
    <font>
      <b/>
      <sz val="11"/>
      <name val=".VnArial"/>
      <family val="2"/>
    </font>
    <font>
      <b/>
      <sz val="11"/>
      <name val=".VnArialH"/>
    </font>
    <font>
      <sz val="11"/>
      <name val="Arial"/>
      <family val="2"/>
    </font>
    <font>
      <sz val="11"/>
      <name val=".VnArialH"/>
      <family val="2"/>
    </font>
    <font>
      <sz val="20"/>
      <name val=".VnArial"/>
      <family val="2"/>
    </font>
    <font>
      <sz val="20"/>
      <name val="Arial"/>
      <family val="2"/>
    </font>
    <font>
      <b/>
      <sz val="11"/>
      <name val="Arial"/>
      <family val="2"/>
    </font>
    <font>
      <b/>
      <sz val="12"/>
      <name val="Arial"/>
      <family val="2"/>
    </font>
    <font>
      <sz val="12"/>
      <name val="Arial"/>
      <family val="2"/>
    </font>
    <font>
      <b/>
      <sz val="10"/>
      <name val="Arial"/>
      <family val="2"/>
    </font>
    <font>
      <b/>
      <sz val="11"/>
      <name val="Arial"/>
      <family val="2"/>
    </font>
    <font>
      <b/>
      <sz val="16"/>
      <name val="Arial"/>
      <family val="2"/>
    </font>
    <font>
      <b/>
      <sz val="9"/>
      <name val="Arial"/>
      <family val="2"/>
    </font>
    <font>
      <b/>
      <sz val="14"/>
      <name val="Arial"/>
      <family val="2"/>
    </font>
    <font>
      <b/>
      <sz val="14"/>
      <name val=".VnArialH"/>
    </font>
    <font>
      <b/>
      <sz val="14"/>
      <name val=".VnArial"/>
      <family val="2"/>
    </font>
    <font>
      <b/>
      <sz val="14"/>
      <name val="Arial"/>
      <family val="2"/>
    </font>
    <font>
      <sz val="14"/>
      <name val="Arial"/>
      <family val="2"/>
    </font>
    <font>
      <b/>
      <sz val="12"/>
      <color indexed="8"/>
      <name val="Arial"/>
      <family val="2"/>
    </font>
    <font>
      <sz val="12"/>
      <color indexed="8"/>
      <name val="Arial"/>
      <family val="2"/>
    </font>
    <font>
      <b/>
      <sz val="10.5"/>
      <color indexed="8"/>
      <name val="Arial"/>
      <family val="2"/>
    </font>
    <font>
      <sz val="12"/>
      <color indexed="8"/>
      <name val="Calibri"/>
      <family val="2"/>
    </font>
    <font>
      <sz val="12"/>
      <color indexed="10"/>
      <name val="Arial"/>
      <family val="2"/>
    </font>
    <font>
      <vertAlign val="subscript"/>
      <sz val="12"/>
      <name val="Arial"/>
      <family val="2"/>
    </font>
    <font>
      <sz val="18"/>
      <name val="Arial"/>
      <family val="2"/>
    </font>
    <font>
      <b/>
      <sz val="18"/>
      <name val="Arial"/>
      <family val="2"/>
    </font>
    <font>
      <sz val="8"/>
      <name val="Arial"/>
      <family val="2"/>
    </font>
  </fonts>
  <fills count="4">
    <fill>
      <patternFill patternType="none"/>
    </fill>
    <fill>
      <patternFill patternType="gray125"/>
    </fill>
    <fill>
      <patternFill patternType="solid">
        <fgColor indexed="47"/>
        <bgColor indexed="64"/>
      </patternFill>
    </fill>
    <fill>
      <patternFill patternType="solid">
        <fgColor indexed="13"/>
        <bgColor indexed="64"/>
      </patternFill>
    </fill>
  </fills>
  <borders count="99">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ck">
        <color indexed="64"/>
      </left>
      <right/>
      <top style="thick">
        <color indexed="64"/>
      </top>
      <bottom/>
      <diagonal/>
    </border>
    <border>
      <left style="thin">
        <color indexed="64"/>
      </left>
      <right/>
      <top style="thick">
        <color indexed="64"/>
      </top>
      <bottom/>
      <diagonal/>
    </border>
    <border>
      <left style="thin">
        <color indexed="64"/>
      </left>
      <right style="thick">
        <color indexed="64"/>
      </right>
      <top style="thick">
        <color indexed="64"/>
      </top>
      <bottom/>
      <diagonal/>
    </border>
    <border>
      <left style="thick">
        <color indexed="64"/>
      </left>
      <right/>
      <top/>
      <bottom/>
      <diagonal/>
    </border>
    <border>
      <left style="thin">
        <color indexed="64"/>
      </left>
      <right style="thick">
        <color indexed="64"/>
      </right>
      <top/>
      <bottom/>
      <diagonal/>
    </border>
    <border>
      <left style="thick">
        <color indexed="64"/>
      </left>
      <right/>
      <top/>
      <bottom style="thick">
        <color indexed="64"/>
      </bottom>
      <diagonal/>
    </border>
    <border>
      <left style="thin">
        <color indexed="64"/>
      </left>
      <right/>
      <top/>
      <bottom style="thick">
        <color indexed="64"/>
      </bottom>
      <diagonal/>
    </border>
    <border>
      <left style="thin">
        <color indexed="64"/>
      </left>
      <right style="medium">
        <color indexed="64"/>
      </right>
      <top style="thick">
        <color indexed="64"/>
      </top>
      <bottom/>
      <diagonal/>
    </border>
    <border>
      <left style="thin">
        <color indexed="64"/>
      </left>
      <right style="medium">
        <color indexed="64"/>
      </right>
      <top/>
      <bottom style="thick">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right style="thin">
        <color indexed="64"/>
      </right>
      <top/>
      <bottom style="thick">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bottom style="thick">
        <color indexed="64"/>
      </bottom>
      <diagonal/>
    </border>
    <border>
      <left style="medium">
        <color indexed="64"/>
      </left>
      <right style="thin">
        <color indexed="64"/>
      </right>
      <top style="thick">
        <color indexed="64"/>
      </top>
      <bottom/>
      <diagonal/>
    </border>
    <border>
      <left/>
      <right style="thin">
        <color indexed="64"/>
      </right>
      <top style="thick">
        <color indexed="64"/>
      </top>
      <bottom/>
      <diagonal/>
    </border>
    <border>
      <left style="medium">
        <color indexed="64"/>
      </left>
      <right style="medium">
        <color indexed="64"/>
      </right>
      <top/>
      <bottom style="thick">
        <color indexed="64"/>
      </bottom>
      <diagonal/>
    </border>
    <border>
      <left/>
      <right style="thin">
        <color indexed="64"/>
      </right>
      <top style="thin">
        <color indexed="64"/>
      </top>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8"/>
      </left>
      <right style="medium">
        <color indexed="8"/>
      </right>
      <top style="medium">
        <color indexed="8"/>
      </top>
      <bottom style="medium">
        <color indexed="8"/>
      </bottom>
      <diagonal/>
    </border>
    <border>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top style="medium">
        <color indexed="8"/>
      </top>
      <bottom/>
      <diagonal/>
    </border>
    <border>
      <left style="medium">
        <color indexed="8"/>
      </left>
      <right style="medium">
        <color indexed="8"/>
      </right>
      <top style="medium">
        <color indexed="8"/>
      </top>
      <bottom/>
      <diagonal/>
    </border>
    <border>
      <left style="medium">
        <color indexed="8"/>
      </left>
      <right style="medium">
        <color indexed="8"/>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medium">
        <color indexed="8"/>
      </left>
      <right style="medium">
        <color indexed="8"/>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medium">
        <color indexed="8"/>
      </left>
      <right style="medium">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medium">
        <color indexed="8"/>
      </left>
      <right style="medium">
        <color indexed="8"/>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style="thin">
        <color indexed="8"/>
      </right>
      <top style="medium">
        <color indexed="8"/>
      </top>
      <bottom style="medium">
        <color indexed="8"/>
      </bottom>
      <diagonal/>
    </border>
    <border>
      <left/>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medium">
        <color indexed="8"/>
      </left>
      <right/>
      <top/>
      <bottom style="thin">
        <color indexed="8"/>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bottom style="thin">
        <color indexed="8"/>
      </bottom>
      <diagonal/>
    </border>
    <border>
      <left style="medium">
        <color indexed="8"/>
      </left>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top style="thin">
        <color indexed="8"/>
      </top>
      <bottom/>
      <diagonal/>
    </border>
    <border>
      <left style="medium">
        <color indexed="8"/>
      </left>
      <right style="medium">
        <color indexed="8"/>
      </right>
      <top/>
      <bottom/>
      <diagonal/>
    </border>
    <border>
      <left style="medium">
        <color indexed="8"/>
      </left>
      <right style="thin">
        <color indexed="8"/>
      </right>
      <top style="thin">
        <color indexed="8"/>
      </top>
      <bottom/>
      <diagonal/>
    </border>
    <border>
      <left style="medium">
        <color indexed="8"/>
      </left>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s>
  <cellStyleXfs count="3">
    <xf numFmtId="0" fontId="0" fillId="0" borderId="0"/>
    <xf numFmtId="0" fontId="2" fillId="0" borderId="0" applyFont="0" applyFill="0" applyBorder="0" applyAlignment="0" applyProtection="0"/>
    <xf numFmtId="9" fontId="2" fillId="0" borderId="0" applyFont="0" applyFill="0" applyBorder="0" applyAlignment="0" applyProtection="0"/>
  </cellStyleXfs>
  <cellXfs count="319">
    <xf numFmtId="0" fontId="0" fillId="0" borderId="0" xfId="0"/>
    <xf numFmtId="174" fontId="4" fillId="0" borderId="1" xfId="0" applyNumberFormat="1" applyFont="1" applyBorder="1" applyAlignment="1">
      <alignment horizontal="centerContinuous"/>
    </xf>
    <xf numFmtId="174" fontId="4" fillId="0" borderId="2" xfId="0" applyNumberFormat="1" applyFont="1" applyBorder="1" applyAlignment="1">
      <alignment horizontal="centerContinuous"/>
    </xf>
    <xf numFmtId="174" fontId="4" fillId="0" borderId="3" xfId="0" applyNumberFormat="1" applyFont="1" applyBorder="1" applyAlignment="1">
      <alignment horizontal="centerContinuous"/>
    </xf>
    <xf numFmtId="174" fontId="5" fillId="0" borderId="2" xfId="0" applyNumberFormat="1" applyFont="1" applyBorder="1" applyAlignment="1">
      <alignment horizontal="centerContinuous"/>
    </xf>
    <xf numFmtId="174" fontId="9" fillId="0" borderId="3" xfId="0" applyNumberFormat="1" applyFont="1" applyBorder="1" applyAlignment="1">
      <alignment horizontal="centerContinuous"/>
    </xf>
    <xf numFmtId="174" fontId="5" fillId="0" borderId="0" xfId="0" applyNumberFormat="1" applyFont="1"/>
    <xf numFmtId="174" fontId="7" fillId="0" borderId="4" xfId="0" applyNumberFormat="1" applyFont="1" applyBorder="1" applyAlignment="1">
      <alignment horizontal="center"/>
    </xf>
    <xf numFmtId="174" fontId="0" fillId="0" borderId="0" xfId="0" applyNumberFormat="1"/>
    <xf numFmtId="174" fontId="6" fillId="0" borderId="5" xfId="0" applyNumberFormat="1" applyFont="1" applyBorder="1" applyAlignment="1">
      <alignment horizontal="center"/>
    </xf>
    <xf numFmtId="174" fontId="10" fillId="0" borderId="0" xfId="0" applyNumberFormat="1" applyFont="1"/>
    <xf numFmtId="174" fontId="11" fillId="0" borderId="0" xfId="0" applyNumberFormat="1" applyFont="1"/>
    <xf numFmtId="174" fontId="6" fillId="0" borderId="6" xfId="0" applyNumberFormat="1" applyFont="1" applyBorder="1" applyAlignment="1">
      <alignment horizontal="center"/>
    </xf>
    <xf numFmtId="174" fontId="6" fillId="0" borderId="4" xfId="0" applyNumberFormat="1" applyFont="1" applyBorder="1" applyAlignment="1">
      <alignment horizontal="center"/>
    </xf>
    <xf numFmtId="174" fontId="8" fillId="0" borderId="0" xfId="0" applyNumberFormat="1" applyFont="1"/>
    <xf numFmtId="174" fontId="3" fillId="0" borderId="7" xfId="0" applyNumberFormat="1" applyFont="1" applyBorder="1" applyAlignment="1">
      <alignment horizontal="center"/>
    </xf>
    <xf numFmtId="174" fontId="1" fillId="0" borderId="0" xfId="0" applyNumberFormat="1" applyFont="1"/>
    <xf numFmtId="174" fontId="13" fillId="0" borderId="8" xfId="0" applyNumberFormat="1" applyFont="1" applyBorder="1" applyAlignment="1">
      <alignment horizontal="center"/>
    </xf>
    <xf numFmtId="174" fontId="14" fillId="0" borderId="8" xfId="0" applyNumberFormat="1" applyFont="1" applyBorder="1" applyAlignment="1">
      <alignment horizontal="center"/>
    </xf>
    <xf numFmtId="174" fontId="13" fillId="0" borderId="9" xfId="0" applyNumberFormat="1" applyFont="1" applyBorder="1" applyAlignment="1">
      <alignment horizontal="center"/>
    </xf>
    <xf numFmtId="174" fontId="14" fillId="0" borderId="9" xfId="0" applyNumberFormat="1" applyFont="1" applyBorder="1" applyAlignment="1">
      <alignment horizontal="center"/>
    </xf>
    <xf numFmtId="174" fontId="13" fillId="0" borderId="10" xfId="0" applyNumberFormat="1" applyFont="1" applyBorder="1" applyAlignment="1">
      <alignment horizontal="center"/>
    </xf>
    <xf numFmtId="174" fontId="14" fillId="0" borderId="11" xfId="0" applyNumberFormat="1" applyFont="1" applyBorder="1" applyAlignment="1">
      <alignment horizontal="center"/>
    </xf>
    <xf numFmtId="174" fontId="14" fillId="0" borderId="12" xfId="0" applyNumberFormat="1" applyFont="1" applyBorder="1" applyAlignment="1">
      <alignment horizontal="center"/>
    </xf>
    <xf numFmtId="174" fontId="14" fillId="0" borderId="13" xfId="0" applyNumberFormat="1" applyFont="1" applyBorder="1" applyAlignment="1">
      <alignment horizontal="center"/>
    </xf>
    <xf numFmtId="174" fontId="14" fillId="0" borderId="14" xfId="0" applyNumberFormat="1" applyFont="1" applyBorder="1" applyAlignment="1">
      <alignment horizontal="center"/>
    </xf>
    <xf numFmtId="174" fontId="13" fillId="0" borderId="14" xfId="0" applyNumberFormat="1" applyFont="1" applyBorder="1" applyAlignment="1">
      <alignment horizontal="center"/>
    </xf>
    <xf numFmtId="174" fontId="14" fillId="0" borderId="15" xfId="0" applyNumberFormat="1" applyFont="1" applyBorder="1" applyAlignment="1">
      <alignment horizontal="center"/>
    </xf>
    <xf numFmtId="174" fontId="13" fillId="0" borderId="15" xfId="0" applyNumberFormat="1" applyFont="1" applyBorder="1" applyAlignment="1">
      <alignment horizontal="center"/>
    </xf>
    <xf numFmtId="174" fontId="13" fillId="0" borderId="16" xfId="0" applyNumberFormat="1" applyFont="1" applyBorder="1" applyAlignment="1">
      <alignment horizontal="center"/>
    </xf>
    <xf numFmtId="174" fontId="13" fillId="0" borderId="17" xfId="0" applyNumberFormat="1" applyFont="1" applyBorder="1" applyAlignment="1">
      <alignment horizontal="center"/>
    </xf>
    <xf numFmtId="174" fontId="13" fillId="0" borderId="18" xfId="0" applyNumberFormat="1" applyFont="1" applyBorder="1" applyAlignment="1">
      <alignment horizontal="center"/>
    </xf>
    <xf numFmtId="174" fontId="14" fillId="0" borderId="18" xfId="0" applyNumberFormat="1" applyFont="1" applyBorder="1" applyAlignment="1">
      <alignment horizontal="center"/>
    </xf>
    <xf numFmtId="174" fontId="13" fillId="0" borderId="12" xfId="0" quotePrefix="1" applyNumberFormat="1" applyFont="1" applyBorder="1" applyAlignment="1">
      <alignment horizontal="center"/>
    </xf>
    <xf numFmtId="174" fontId="14" fillId="0" borderId="12" xfId="0" quotePrefix="1" applyNumberFormat="1" applyFont="1" applyBorder="1" applyAlignment="1">
      <alignment horizontal="center"/>
    </xf>
    <xf numFmtId="174" fontId="13" fillId="0" borderId="19" xfId="0" quotePrefix="1" applyNumberFormat="1" applyFont="1" applyBorder="1" applyAlignment="1">
      <alignment horizontal="center"/>
    </xf>
    <xf numFmtId="174" fontId="13" fillId="0" borderId="19" xfId="0" applyNumberFormat="1" applyFont="1" applyBorder="1" applyAlignment="1">
      <alignment horizontal="center"/>
    </xf>
    <xf numFmtId="0" fontId="12" fillId="0" borderId="20" xfId="0" applyFont="1" applyBorder="1" applyAlignment="1">
      <alignment horizontal="center"/>
    </xf>
    <xf numFmtId="174" fontId="4" fillId="0" borderId="1" xfId="0" applyNumberFormat="1" applyFont="1" applyBorder="1" applyAlignment="1">
      <alignment horizontal="center"/>
    </xf>
    <xf numFmtId="174" fontId="13" fillId="0" borderId="21" xfId="0" applyNumberFormat="1" applyFont="1" applyBorder="1" applyAlignment="1">
      <alignment horizontal="center"/>
    </xf>
    <xf numFmtId="174" fontId="13" fillId="0" borderId="22" xfId="0" applyNumberFormat="1" applyFont="1" applyBorder="1" applyAlignment="1">
      <alignment horizontal="center"/>
    </xf>
    <xf numFmtId="174" fontId="13" fillId="0" borderId="23" xfId="0" applyNumberFormat="1" applyFont="1" applyBorder="1" applyAlignment="1">
      <alignment horizontal="center"/>
    </xf>
    <xf numFmtId="174" fontId="6" fillId="0" borderId="1" xfId="0" applyNumberFormat="1" applyFont="1" applyBorder="1" applyAlignment="1">
      <alignment horizontal="center" vertical="center"/>
    </xf>
    <xf numFmtId="0" fontId="0" fillId="0" borderId="24" xfId="0" applyBorder="1"/>
    <xf numFmtId="174" fontId="17" fillId="0" borderId="2" xfId="0" applyNumberFormat="1" applyFont="1" applyBorder="1" applyAlignment="1">
      <alignment horizontal="centerContinuous"/>
    </xf>
    <xf numFmtId="174" fontId="6" fillId="0" borderId="0" xfId="0" applyNumberFormat="1" applyFont="1" applyBorder="1" applyAlignment="1">
      <alignment horizontal="center"/>
    </xf>
    <xf numFmtId="0" fontId="12" fillId="0" borderId="6" xfId="0" applyFont="1" applyBorder="1" applyAlignment="1">
      <alignment horizontal="center"/>
    </xf>
    <xf numFmtId="174" fontId="16" fillId="0" borderId="4" xfId="0" applyNumberFormat="1" applyFont="1" applyBorder="1" applyAlignment="1">
      <alignment horizontal="center" textRotation="90" wrapText="1"/>
    </xf>
    <xf numFmtId="174" fontId="16" fillId="0" borderId="1" xfId="0" applyNumberFormat="1" applyFont="1" applyBorder="1" applyAlignment="1">
      <alignment horizontal="center" textRotation="90" wrapText="1"/>
    </xf>
    <xf numFmtId="174" fontId="16" fillId="0" borderId="6" xfId="0" applyNumberFormat="1" applyFont="1" applyBorder="1" applyAlignment="1">
      <alignment horizontal="center" textRotation="90" wrapText="1"/>
    </xf>
    <xf numFmtId="174" fontId="16" fillId="0" borderId="1" xfId="0" applyNumberFormat="1" applyFont="1" applyBorder="1" applyAlignment="1">
      <alignment horizontal="center" textRotation="90"/>
    </xf>
    <xf numFmtId="174" fontId="12" fillId="0" borderId="9" xfId="0" applyNumberFormat="1" applyFont="1" applyBorder="1" applyAlignment="1">
      <alignment horizontal="center"/>
    </xf>
    <xf numFmtId="174" fontId="12" fillId="0" borderId="7" xfId="0" applyNumberFormat="1" applyFont="1" applyBorder="1" applyAlignment="1">
      <alignment horizontal="center"/>
    </xf>
    <xf numFmtId="174" fontId="16" fillId="0" borderId="5" xfId="0" applyNumberFormat="1" applyFont="1" applyBorder="1" applyAlignment="1">
      <alignment horizontal="center" wrapText="1"/>
    </xf>
    <xf numFmtId="174" fontId="6" fillId="0" borderId="5" xfId="0" applyNumberFormat="1" applyFont="1" applyBorder="1" applyAlignment="1">
      <alignment horizontal="centerContinuous" wrapText="1"/>
    </xf>
    <xf numFmtId="0" fontId="6" fillId="0" borderId="6" xfId="1" applyFont="1" applyBorder="1" applyAlignment="1">
      <alignment horizontal="center"/>
    </xf>
    <xf numFmtId="0" fontId="16" fillId="0" borderId="6" xfId="0" applyFont="1" applyBorder="1" applyAlignment="1">
      <alignment horizontal="centerContinuous"/>
    </xf>
    <xf numFmtId="174" fontId="0" fillId="0" borderId="0" xfId="0" applyNumberFormat="1" applyBorder="1"/>
    <xf numFmtId="174" fontId="13" fillId="0" borderId="13" xfId="0" applyNumberFormat="1" applyFont="1" applyBorder="1" applyAlignment="1">
      <alignment horizontal="center"/>
    </xf>
    <xf numFmtId="174" fontId="16" fillId="0" borderId="5" xfId="0" applyNumberFormat="1" applyFont="1" applyBorder="1" applyAlignment="1">
      <alignment horizontal="center"/>
    </xf>
    <xf numFmtId="0" fontId="12" fillId="0" borderId="5" xfId="0" applyFont="1" applyBorder="1" applyAlignment="1">
      <alignment horizontal="center"/>
    </xf>
    <xf numFmtId="174" fontId="13" fillId="0" borderId="11" xfId="0" applyNumberFormat="1" applyFont="1" applyBorder="1" applyAlignment="1">
      <alignment horizontal="center"/>
    </xf>
    <xf numFmtId="174" fontId="14" fillId="0" borderId="25" xfId="0" applyNumberFormat="1" applyFont="1" applyBorder="1" applyAlignment="1">
      <alignment horizontal="center"/>
    </xf>
    <xf numFmtId="174" fontId="14" fillId="0" borderId="26" xfId="0" applyNumberFormat="1" applyFont="1" applyBorder="1" applyAlignment="1">
      <alignment horizontal="center"/>
    </xf>
    <xf numFmtId="174" fontId="13" fillId="0" borderId="27" xfId="0" applyNumberFormat="1" applyFont="1" applyBorder="1" applyAlignment="1">
      <alignment horizontal="center"/>
    </xf>
    <xf numFmtId="174" fontId="13" fillId="0" borderId="28" xfId="0" applyNumberFormat="1" applyFont="1" applyBorder="1" applyAlignment="1">
      <alignment horizontal="center"/>
    </xf>
    <xf numFmtId="0" fontId="16" fillId="0" borderId="20" xfId="0" applyFont="1" applyBorder="1" applyAlignment="1">
      <alignment horizontal="center"/>
    </xf>
    <xf numFmtId="174" fontId="15" fillId="2" borderId="21" xfId="0" applyNumberFormat="1" applyFont="1" applyFill="1" applyBorder="1" applyAlignment="1">
      <alignment horizontal="center" wrapText="1"/>
    </xf>
    <xf numFmtId="174" fontId="15" fillId="2" borderId="21" xfId="0" applyNumberFormat="1" applyFont="1" applyFill="1" applyBorder="1" applyAlignment="1">
      <alignment horizontal="center"/>
    </xf>
    <xf numFmtId="174" fontId="18" fillId="2" borderId="21" xfId="0" applyNumberFormat="1" applyFont="1" applyFill="1" applyBorder="1" applyAlignment="1">
      <alignment horizontal="center" vertical="center" wrapText="1"/>
    </xf>
    <xf numFmtId="174" fontId="6" fillId="0" borderId="5" xfId="0" applyNumberFormat="1" applyFont="1" applyBorder="1" applyAlignment="1">
      <alignment horizontal="center" wrapText="1"/>
    </xf>
    <xf numFmtId="174" fontId="12" fillId="0" borderId="7" xfId="0" applyNumberFormat="1" applyFont="1" applyBorder="1" applyAlignment="1">
      <alignment horizontal="center" vertical="center" wrapText="1"/>
    </xf>
    <xf numFmtId="174" fontId="15" fillId="2" borderId="16" xfId="0" applyNumberFormat="1" applyFont="1" applyFill="1" applyBorder="1" applyAlignment="1">
      <alignment horizontal="center" wrapText="1"/>
    </xf>
    <xf numFmtId="174" fontId="13" fillId="0" borderId="29" xfId="0" applyNumberFormat="1" applyFont="1" applyBorder="1" applyAlignment="1">
      <alignment horizontal="center"/>
    </xf>
    <xf numFmtId="174" fontId="14" fillId="0" borderId="30" xfId="0" applyNumberFormat="1" applyFont="1" applyBorder="1" applyAlignment="1">
      <alignment horizontal="center"/>
    </xf>
    <xf numFmtId="0" fontId="16" fillId="0" borderId="31" xfId="0" applyFont="1" applyBorder="1" applyAlignment="1">
      <alignment horizontal="centerContinuous"/>
    </xf>
    <xf numFmtId="174" fontId="13" fillId="0" borderId="32" xfId="0" applyNumberFormat="1" applyFont="1" applyBorder="1" applyAlignment="1">
      <alignment horizontal="center"/>
    </xf>
    <xf numFmtId="174" fontId="6" fillId="0" borderId="31" xfId="0" applyNumberFormat="1" applyFont="1" applyBorder="1" applyAlignment="1">
      <alignment horizontal="center"/>
    </xf>
    <xf numFmtId="0" fontId="12" fillId="0" borderId="31" xfId="0" applyFont="1" applyBorder="1" applyAlignment="1">
      <alignment horizontal="center"/>
    </xf>
    <xf numFmtId="174" fontId="13" fillId="0" borderId="10" xfId="0" quotePrefix="1" applyNumberFormat="1" applyFont="1" applyBorder="1" applyAlignment="1">
      <alignment horizontal="center"/>
    </xf>
    <xf numFmtId="174" fontId="13" fillId="0" borderId="33" xfId="0" applyNumberFormat="1" applyFont="1" applyBorder="1" applyAlignment="1">
      <alignment horizontal="center"/>
    </xf>
    <xf numFmtId="174" fontId="14" fillId="0" borderId="28" xfId="0" applyNumberFormat="1" applyFont="1" applyBorder="1" applyAlignment="1">
      <alignment horizontal="center"/>
    </xf>
    <xf numFmtId="174" fontId="13" fillId="0" borderId="30" xfId="0" applyNumberFormat="1" applyFont="1" applyBorder="1" applyAlignment="1">
      <alignment horizontal="center"/>
    </xf>
    <xf numFmtId="174" fontId="15" fillId="2" borderId="2" xfId="0" applyNumberFormat="1" applyFont="1" applyFill="1" applyBorder="1" applyAlignment="1">
      <alignment horizontal="center"/>
    </xf>
    <xf numFmtId="174" fontId="13" fillId="0" borderId="34" xfId="0" applyNumberFormat="1" applyFont="1" applyBorder="1" applyAlignment="1">
      <alignment horizontal="center"/>
    </xf>
    <xf numFmtId="174" fontId="13" fillId="0" borderId="34" xfId="0" quotePrefix="1" applyNumberFormat="1" applyFont="1" applyBorder="1" applyAlignment="1">
      <alignment horizontal="center"/>
    </xf>
    <xf numFmtId="174" fontId="14" fillId="0" borderId="33" xfId="0" applyNumberFormat="1" applyFont="1" applyBorder="1" applyAlignment="1">
      <alignment horizontal="center"/>
    </xf>
    <xf numFmtId="0" fontId="6" fillId="0" borderId="24" xfId="1" applyFont="1" applyBorder="1" applyAlignment="1">
      <alignment horizontal="center"/>
    </xf>
    <xf numFmtId="174" fontId="14" fillId="0" borderId="29" xfId="0" applyNumberFormat="1" applyFont="1" applyBorder="1" applyAlignment="1">
      <alignment horizontal="center"/>
    </xf>
    <xf numFmtId="174" fontId="6" fillId="0" borderId="24" xfId="0" applyNumberFormat="1" applyFont="1" applyBorder="1" applyAlignment="1">
      <alignment horizontal="center"/>
    </xf>
    <xf numFmtId="174" fontId="6" fillId="0" borderId="3" xfId="0" applyNumberFormat="1" applyFont="1" applyBorder="1" applyAlignment="1">
      <alignment horizontal="center" vertical="center"/>
    </xf>
    <xf numFmtId="174" fontId="14" fillId="0" borderId="23" xfId="0" applyNumberFormat="1" applyFont="1" applyBorder="1" applyAlignment="1">
      <alignment horizontal="center"/>
    </xf>
    <xf numFmtId="174" fontId="16" fillId="0" borderId="9" xfId="0" applyNumberFormat="1" applyFont="1" applyBorder="1" applyAlignment="1">
      <alignment horizontal="center"/>
    </xf>
    <xf numFmtId="174" fontId="16" fillId="0" borderId="7" xfId="0" applyNumberFormat="1" applyFont="1" applyBorder="1" applyAlignment="1">
      <alignment horizontal="center"/>
    </xf>
    <xf numFmtId="174" fontId="16" fillId="0" borderId="7" xfId="0" applyNumberFormat="1" applyFont="1" applyBorder="1" applyAlignment="1">
      <alignment horizontal="center" vertical="center" wrapText="1"/>
    </xf>
    <xf numFmtId="174" fontId="15" fillId="0" borderId="0" xfId="0" applyNumberFormat="1" applyFont="1"/>
    <xf numFmtId="174" fontId="13" fillId="0" borderId="12" xfId="0" applyNumberFormat="1" applyFont="1" applyBorder="1" applyAlignment="1">
      <alignment horizontal="center"/>
    </xf>
    <xf numFmtId="174" fontId="13" fillId="0" borderId="26" xfId="0" applyNumberFormat="1" applyFont="1" applyBorder="1" applyAlignment="1">
      <alignment horizontal="center"/>
    </xf>
    <xf numFmtId="174" fontId="19" fillId="0" borderId="8" xfId="0" applyNumberFormat="1" applyFont="1" applyBorder="1" applyAlignment="1">
      <alignment horizontal="center"/>
    </xf>
    <xf numFmtId="174" fontId="19" fillId="0" borderId="4" xfId="0" applyNumberFormat="1" applyFont="1" applyBorder="1" applyAlignment="1">
      <alignment horizontal="center" textRotation="90" wrapText="1"/>
    </xf>
    <xf numFmtId="174" fontId="19" fillId="0" borderId="6" xfId="0" applyNumberFormat="1" applyFont="1" applyBorder="1" applyAlignment="1">
      <alignment horizontal="center" textRotation="90" wrapText="1"/>
    </xf>
    <xf numFmtId="174" fontId="19" fillId="0" borderId="1" xfId="0" applyNumberFormat="1" applyFont="1" applyBorder="1" applyAlignment="1">
      <alignment horizontal="center" textRotation="90" wrapText="1"/>
    </xf>
    <xf numFmtId="174" fontId="19" fillId="0" borderId="1" xfId="0" applyNumberFormat="1" applyFont="1" applyBorder="1" applyAlignment="1">
      <alignment horizontal="center" textRotation="90"/>
    </xf>
    <xf numFmtId="174" fontId="20" fillId="0" borderId="4" xfId="0" applyNumberFormat="1" applyFont="1" applyBorder="1" applyAlignment="1">
      <alignment horizontal="center"/>
    </xf>
    <xf numFmtId="174" fontId="19" fillId="0" borderId="5" xfId="0" applyNumberFormat="1" applyFont="1" applyBorder="1" applyAlignment="1">
      <alignment horizontal="center" wrapText="1"/>
    </xf>
    <xf numFmtId="174" fontId="21" fillId="0" borderId="5" xfId="0" applyNumberFormat="1" applyFont="1" applyBorder="1" applyAlignment="1">
      <alignment horizontal="centerContinuous" wrapText="1"/>
    </xf>
    <xf numFmtId="0" fontId="19" fillId="0" borderId="31" xfId="0" applyFont="1" applyBorder="1" applyAlignment="1">
      <alignment horizontal="centerContinuous"/>
    </xf>
    <xf numFmtId="174" fontId="21" fillId="0" borderId="4" xfId="0" applyNumberFormat="1" applyFont="1" applyBorder="1" applyAlignment="1">
      <alignment horizontal="center"/>
    </xf>
    <xf numFmtId="174" fontId="21" fillId="0" borderId="5" xfId="0" applyNumberFormat="1" applyFont="1" applyBorder="1" applyAlignment="1">
      <alignment horizontal="center"/>
    </xf>
    <xf numFmtId="174" fontId="21" fillId="0" borderId="6" xfId="0" applyNumberFormat="1" applyFont="1" applyBorder="1" applyAlignment="1">
      <alignment horizontal="center"/>
    </xf>
    <xf numFmtId="174" fontId="19" fillId="0" borderId="35" xfId="0" applyNumberFormat="1" applyFont="1" applyBorder="1" applyAlignment="1">
      <alignment horizontal="center"/>
    </xf>
    <xf numFmtId="174" fontId="19" fillId="0" borderId="36" xfId="0" applyNumberFormat="1" applyFont="1" applyBorder="1" applyAlignment="1">
      <alignment horizontal="center"/>
    </xf>
    <xf numFmtId="174" fontId="19" fillId="0" borderId="20" xfId="0" applyNumberFormat="1" applyFont="1" applyBorder="1" applyAlignment="1">
      <alignment horizontal="center"/>
    </xf>
    <xf numFmtId="174" fontId="19" fillId="0" borderId="10" xfId="0" applyNumberFormat="1" applyFont="1" applyBorder="1" applyAlignment="1">
      <alignment horizontal="center"/>
    </xf>
    <xf numFmtId="174" fontId="19" fillId="0" borderId="24" xfId="0" applyNumberFormat="1" applyFont="1" applyBorder="1" applyAlignment="1">
      <alignment horizontal="center"/>
    </xf>
    <xf numFmtId="174" fontId="19" fillId="0" borderId="37" xfId="0" applyNumberFormat="1" applyFont="1" applyBorder="1" applyAlignment="1">
      <alignment horizontal="center"/>
    </xf>
    <xf numFmtId="174" fontId="19" fillId="0" borderId="38" xfId="0" applyNumberFormat="1" applyFont="1" applyBorder="1" applyAlignment="1">
      <alignment horizontal="center"/>
    </xf>
    <xf numFmtId="0" fontId="22" fillId="0" borderId="4" xfId="0" applyFont="1" applyBorder="1" applyAlignment="1">
      <alignment horizontal="center"/>
    </xf>
    <xf numFmtId="0" fontId="22" fillId="0" borderId="6" xfId="0" applyFont="1" applyBorder="1" applyAlignment="1">
      <alignment horizontal="center"/>
    </xf>
    <xf numFmtId="174" fontId="19" fillId="0" borderId="39" xfId="0" applyNumberFormat="1" applyFont="1" applyBorder="1" applyAlignment="1">
      <alignment horizontal="center"/>
    </xf>
    <xf numFmtId="174" fontId="16" fillId="0" borderId="4" xfId="0" applyNumberFormat="1" applyFont="1" applyBorder="1" applyAlignment="1">
      <alignment horizontal="center" textRotation="90"/>
    </xf>
    <xf numFmtId="174" fontId="16" fillId="0" borderId="5" xfId="0" applyNumberFormat="1" applyFont="1" applyBorder="1" applyAlignment="1">
      <alignment horizontal="center" textRotation="90" wrapText="1"/>
    </xf>
    <xf numFmtId="174" fontId="19" fillId="0" borderId="17" xfId="0" applyNumberFormat="1" applyFont="1" applyBorder="1" applyAlignment="1">
      <alignment horizontal="center"/>
    </xf>
    <xf numFmtId="174" fontId="19" fillId="0" borderId="40" xfId="0" applyNumberFormat="1" applyFont="1" applyBorder="1" applyAlignment="1">
      <alignment horizontal="center"/>
    </xf>
    <xf numFmtId="174" fontId="19" fillId="0" borderId="41" xfId="0" applyNumberFormat="1" applyFont="1" applyBorder="1" applyAlignment="1">
      <alignment horizontal="center"/>
    </xf>
    <xf numFmtId="174" fontId="19" fillId="0" borderId="42" xfId="0" applyNumberFormat="1" applyFont="1" applyBorder="1" applyAlignment="1">
      <alignment horizontal="center"/>
    </xf>
    <xf numFmtId="174" fontId="19" fillId="0" borderId="43" xfId="0" applyNumberFormat="1" applyFont="1" applyBorder="1" applyAlignment="1">
      <alignment horizontal="center"/>
    </xf>
    <xf numFmtId="174" fontId="19" fillId="0" borderId="44" xfId="0" applyNumberFormat="1" applyFont="1" applyBorder="1" applyAlignment="1">
      <alignment horizontal="center"/>
    </xf>
    <xf numFmtId="174" fontId="19" fillId="0" borderId="45" xfId="0" applyNumberFormat="1" applyFont="1" applyBorder="1" applyAlignment="1">
      <alignment horizontal="center"/>
    </xf>
    <xf numFmtId="174" fontId="19" fillId="0" borderId="46" xfId="0" applyNumberFormat="1" applyFont="1" applyBorder="1" applyAlignment="1">
      <alignment horizontal="center"/>
    </xf>
    <xf numFmtId="174" fontId="23" fillId="0" borderId="3" xfId="0" applyNumberFormat="1" applyFont="1" applyBorder="1" applyAlignment="1">
      <alignment horizontal="centerContinuous"/>
    </xf>
    <xf numFmtId="174" fontId="19" fillId="0" borderId="3" xfId="0" applyNumberFormat="1" applyFont="1" applyBorder="1" applyAlignment="1">
      <alignment horizontal="center" vertical="center"/>
    </xf>
    <xf numFmtId="174" fontId="19" fillId="0" borderId="4" xfId="0" applyNumberFormat="1" applyFont="1" applyBorder="1" applyAlignment="1">
      <alignment horizontal="center"/>
    </xf>
    <xf numFmtId="174" fontId="19" fillId="0" borderId="5" xfId="0" applyNumberFormat="1" applyFont="1" applyBorder="1" applyAlignment="1">
      <alignment horizontal="center"/>
    </xf>
    <xf numFmtId="0" fontId="19" fillId="0" borderId="6" xfId="1" applyFont="1" applyBorder="1" applyAlignment="1">
      <alignment horizontal="center"/>
    </xf>
    <xf numFmtId="174" fontId="19" fillId="0" borderId="6" xfId="0" applyNumberFormat="1" applyFont="1" applyBorder="1" applyAlignment="1">
      <alignment horizontal="center"/>
    </xf>
    <xf numFmtId="0" fontId="23" fillId="0" borderId="0" xfId="0" applyFont="1"/>
    <xf numFmtId="174" fontId="23" fillId="0" borderId="0" xfId="0" applyNumberFormat="1" applyFont="1"/>
    <xf numFmtId="0" fontId="19" fillId="0" borderId="4" xfId="0" applyFont="1" applyBorder="1" applyAlignment="1">
      <alignment horizontal="center"/>
    </xf>
    <xf numFmtId="0" fontId="19" fillId="0" borderId="5" xfId="0" applyFont="1" applyBorder="1" applyAlignment="1">
      <alignment horizontal="center"/>
    </xf>
    <xf numFmtId="0" fontId="23" fillId="0" borderId="6" xfId="0" applyFont="1" applyBorder="1"/>
    <xf numFmtId="174" fontId="19" fillId="0" borderId="47" xfId="0" applyNumberFormat="1" applyFont="1" applyBorder="1" applyAlignment="1">
      <alignment horizontal="center"/>
    </xf>
    <xf numFmtId="174" fontId="19" fillId="0" borderId="27" xfId="0" applyNumberFormat="1" applyFont="1" applyBorder="1" applyAlignment="1">
      <alignment horizontal="center"/>
    </xf>
    <xf numFmtId="174" fontId="19" fillId="0" borderId="48" xfId="0" applyNumberFormat="1" applyFont="1" applyBorder="1" applyAlignment="1">
      <alignment horizontal="center"/>
    </xf>
    <xf numFmtId="174" fontId="19" fillId="2" borderId="2" xfId="0" applyNumberFormat="1" applyFont="1" applyFill="1" applyBorder="1" applyAlignment="1">
      <alignment horizontal="center" wrapText="1"/>
    </xf>
    <xf numFmtId="174" fontId="19" fillId="2" borderId="2" xfId="0" applyNumberFormat="1" applyFont="1" applyFill="1" applyBorder="1" applyAlignment="1">
      <alignment horizontal="center"/>
    </xf>
    <xf numFmtId="174" fontId="19" fillId="2" borderId="49" xfId="0" applyNumberFormat="1" applyFont="1" applyFill="1" applyBorder="1" applyAlignment="1">
      <alignment horizontal="center"/>
    </xf>
    <xf numFmtId="174" fontId="19" fillId="2" borderId="49" xfId="0" applyNumberFormat="1" applyFont="1" applyFill="1" applyBorder="1" applyAlignment="1">
      <alignment horizontal="center" vertical="center" wrapText="1"/>
    </xf>
    <xf numFmtId="174" fontId="19" fillId="0" borderId="1" xfId="0" applyNumberFormat="1" applyFont="1" applyBorder="1" applyAlignment="1">
      <alignment horizontal="center"/>
    </xf>
    <xf numFmtId="174" fontId="19" fillId="0" borderId="50" xfId="0" applyNumberFormat="1" applyFont="1" applyBorder="1" applyAlignment="1">
      <alignment horizontal="center"/>
    </xf>
    <xf numFmtId="174" fontId="19" fillId="0" borderId="0" xfId="0" applyNumberFormat="1" applyFont="1" applyBorder="1" applyAlignment="1">
      <alignment horizontal="center"/>
    </xf>
    <xf numFmtId="174" fontId="19" fillId="0" borderId="0" xfId="0" applyNumberFormat="1" applyFont="1" applyBorder="1" applyAlignment="1">
      <alignment horizontal="center" vertical="center" wrapText="1"/>
    </xf>
    <xf numFmtId="174" fontId="19" fillId="0" borderId="51" xfId="0" applyNumberFormat="1" applyFont="1" applyBorder="1" applyAlignment="1">
      <alignment horizontal="center"/>
    </xf>
    <xf numFmtId="174" fontId="20" fillId="0" borderId="52" xfId="0" applyNumberFormat="1" applyFont="1" applyBorder="1" applyAlignment="1">
      <alignment horizontal="center"/>
    </xf>
    <xf numFmtId="174" fontId="19" fillId="0" borderId="53" xfId="0" applyNumberFormat="1" applyFont="1" applyBorder="1" applyAlignment="1">
      <alignment horizontal="center" wrapText="1"/>
    </xf>
    <xf numFmtId="174" fontId="21" fillId="0" borderId="53" xfId="0" applyNumberFormat="1" applyFont="1" applyBorder="1" applyAlignment="1">
      <alignment horizontal="centerContinuous" wrapText="1"/>
    </xf>
    <xf numFmtId="174" fontId="19" fillId="0" borderId="54" xfId="0" applyNumberFormat="1" applyFont="1" applyBorder="1" applyAlignment="1">
      <alignment horizontal="center"/>
    </xf>
    <xf numFmtId="174" fontId="19" fillId="0" borderId="55" xfId="0" applyNumberFormat="1" applyFont="1" applyBorder="1" applyAlignment="1">
      <alignment horizontal="center"/>
    </xf>
    <xf numFmtId="174" fontId="19" fillId="0" borderId="56" xfId="0" applyNumberFormat="1" applyFont="1" applyBorder="1" applyAlignment="1">
      <alignment horizontal="center"/>
    </xf>
    <xf numFmtId="174" fontId="19" fillId="0" borderId="57" xfId="0" applyNumberFormat="1" applyFont="1" applyBorder="1" applyAlignment="1">
      <alignment horizontal="center"/>
    </xf>
    <xf numFmtId="174" fontId="19" fillId="0" borderId="1" xfId="0" applyNumberFormat="1" applyFont="1" applyBorder="1" applyAlignment="1">
      <alignment horizontal="center" vertical="center"/>
    </xf>
    <xf numFmtId="0" fontId="24" fillId="0" borderId="0" xfId="0" applyFont="1" applyAlignment="1">
      <alignment horizontal="justify"/>
    </xf>
    <xf numFmtId="0" fontId="25" fillId="0" borderId="0" xfId="0" applyFont="1" applyAlignment="1">
      <alignment horizontal="left"/>
    </xf>
    <xf numFmtId="0" fontId="25" fillId="0" borderId="0" xfId="0" applyFont="1"/>
    <xf numFmtId="0" fontId="25" fillId="0" borderId="1" xfId="0" applyFont="1" applyBorder="1" applyAlignment="1">
      <alignment horizontal="center" vertical="top" wrapText="1"/>
    </xf>
    <xf numFmtId="0" fontId="25" fillId="0" borderId="1" xfId="0" applyFont="1" applyBorder="1"/>
    <xf numFmtId="0" fontId="25" fillId="0" borderId="5" xfId="0" applyFont="1" applyBorder="1" applyAlignment="1">
      <alignment horizontal="left" vertical="top" wrapText="1"/>
    </xf>
    <xf numFmtId="0" fontId="25" fillId="0" borderId="20" xfId="0" applyFont="1" applyBorder="1" applyAlignment="1">
      <alignment horizontal="center"/>
    </xf>
    <xf numFmtId="0" fontId="25" fillId="0" borderId="53" xfId="0" applyFont="1" applyBorder="1"/>
    <xf numFmtId="0" fontId="25" fillId="0" borderId="4" xfId="0" applyFont="1" applyBorder="1"/>
    <xf numFmtId="0" fontId="25" fillId="0" borderId="53" xfId="0" applyFont="1" applyBorder="1" applyAlignment="1">
      <alignment vertical="top" wrapText="1"/>
    </xf>
    <xf numFmtId="0" fontId="25" fillId="0" borderId="5" xfId="0" applyFont="1" applyBorder="1" applyAlignment="1">
      <alignment horizontal="center"/>
    </xf>
    <xf numFmtId="0" fontId="25" fillId="0" borderId="6" xfId="0" applyFont="1" applyBorder="1" applyAlignment="1">
      <alignment vertical="top" wrapText="1"/>
    </xf>
    <xf numFmtId="0" fontId="25" fillId="0" borderId="24" xfId="0" applyFont="1" applyBorder="1" applyAlignment="1">
      <alignment horizontal="center"/>
    </xf>
    <xf numFmtId="0" fontId="25" fillId="0" borderId="31" xfId="0" applyFont="1" applyBorder="1" applyAlignment="1">
      <alignment horizontal="justify" vertical="top" wrapText="1"/>
    </xf>
    <xf numFmtId="0" fontId="25" fillId="0" borderId="6" xfId="0" applyFont="1" applyBorder="1" applyAlignment="1">
      <alignment horizontal="center"/>
    </xf>
    <xf numFmtId="0" fontId="25" fillId="0" borderId="0" xfId="0" applyFont="1" applyBorder="1"/>
    <xf numFmtId="0" fontId="25" fillId="0" borderId="0" xfId="0" applyFont="1" applyBorder="1" applyAlignment="1">
      <alignment horizontal="left" vertical="top" wrapText="1"/>
    </xf>
    <xf numFmtId="0" fontId="25" fillId="0" borderId="58" xfId="0" applyFont="1" applyBorder="1"/>
    <xf numFmtId="0" fontId="25" fillId="0" borderId="9" xfId="0" applyFont="1" applyBorder="1" applyAlignment="1">
      <alignment horizontal="center" vertical="top" wrapText="1"/>
    </xf>
    <xf numFmtId="0" fontId="25" fillId="0" borderId="9" xfId="0" applyFont="1" applyBorder="1"/>
    <xf numFmtId="0" fontId="25" fillId="0" borderId="52" xfId="0" applyFont="1" applyBorder="1" applyAlignment="1">
      <alignment horizontal="left" vertical="top" wrapText="1"/>
    </xf>
    <xf numFmtId="0" fontId="25" fillId="0" borderId="4" xfId="0" applyFont="1" applyBorder="1" applyAlignment="1">
      <alignment horizontal="center"/>
    </xf>
    <xf numFmtId="0" fontId="25" fillId="0" borderId="59" xfId="0" applyFont="1" applyBorder="1" applyAlignment="1">
      <alignment horizontal="left" vertical="top" wrapText="1"/>
    </xf>
    <xf numFmtId="0" fontId="25" fillId="0" borderId="31" xfId="0" applyFont="1" applyBorder="1" applyAlignment="1">
      <alignment horizontal="left" vertical="top" wrapText="1"/>
    </xf>
    <xf numFmtId="0" fontId="25" fillId="0" borderId="60" xfId="0" applyFont="1" applyBorder="1" applyAlignment="1">
      <alignment horizontal="left" vertical="top" wrapText="1"/>
    </xf>
    <xf numFmtId="0" fontId="25" fillId="0" borderId="0" xfId="0" applyFont="1" applyBorder="1" applyAlignment="1">
      <alignment vertical="top" wrapText="1"/>
    </xf>
    <xf numFmtId="0" fontId="25" fillId="0" borderId="3" xfId="0" applyFont="1" applyBorder="1" applyAlignment="1">
      <alignment horizontal="center" vertical="top" wrapText="1"/>
    </xf>
    <xf numFmtId="0" fontId="25" fillId="0" borderId="5" xfId="0" applyFont="1" applyBorder="1" applyAlignment="1">
      <alignment vertical="top" wrapText="1"/>
    </xf>
    <xf numFmtId="0" fontId="25" fillId="0" borderId="20" xfId="0" applyFont="1" applyBorder="1" applyAlignment="1">
      <alignment horizontal="center" vertical="top" wrapText="1"/>
    </xf>
    <xf numFmtId="0" fontId="25" fillId="0" borderId="20" xfId="0" applyFont="1" applyBorder="1" applyAlignment="1">
      <alignment horizontal="left" vertical="top" wrapText="1"/>
    </xf>
    <xf numFmtId="0" fontId="25" fillId="0" borderId="24" xfId="0" applyFont="1" applyBorder="1" applyAlignment="1">
      <alignment horizontal="center" vertical="top" wrapText="1"/>
    </xf>
    <xf numFmtId="0" fontId="25" fillId="0" borderId="24" xfId="0" applyFont="1" applyBorder="1" applyAlignment="1">
      <alignment horizontal="left" vertical="top" wrapText="1"/>
    </xf>
    <xf numFmtId="0" fontId="25" fillId="0" borderId="4" xfId="0" applyFont="1" applyBorder="1" applyAlignment="1">
      <alignment vertical="top" wrapText="1"/>
    </xf>
    <xf numFmtId="0" fontId="25" fillId="0" borderId="36" xfId="0" applyFont="1" applyBorder="1" applyAlignment="1">
      <alignment horizontal="center" vertical="top" wrapText="1"/>
    </xf>
    <xf numFmtId="0" fontId="24" fillId="0" borderId="0" xfId="0" applyFont="1"/>
    <xf numFmtId="0" fontId="26" fillId="0" borderId="0" xfId="0" applyFont="1" applyFill="1" applyBorder="1" applyAlignment="1">
      <alignment horizontal="center" vertical="top" wrapText="1"/>
    </xf>
    <xf numFmtId="0" fontId="23" fillId="0" borderId="61" xfId="0" applyFont="1" applyBorder="1" applyAlignment="1">
      <alignment horizontal="center" vertical="top" wrapText="1"/>
    </xf>
    <xf numFmtId="0" fontId="23" fillId="0" borderId="58" xfId="0" applyFont="1" applyBorder="1" applyAlignment="1">
      <alignment horizontal="center" vertical="top" wrapText="1"/>
    </xf>
    <xf numFmtId="0" fontId="14" fillId="0" borderId="52" xfId="0" applyFont="1" applyBorder="1" applyAlignment="1">
      <alignment vertical="top" wrapText="1"/>
    </xf>
    <xf numFmtId="174" fontId="14" fillId="0" borderId="52" xfId="0" applyNumberFormat="1" applyFont="1" applyBorder="1" applyAlignment="1">
      <alignment horizontal="center" vertical="top" wrapText="1"/>
    </xf>
    <xf numFmtId="0" fontId="14" fillId="0" borderId="4" xfId="0" applyFont="1" applyBorder="1" applyAlignment="1">
      <alignment vertical="top" wrapText="1"/>
    </xf>
    <xf numFmtId="174" fontId="14" fillId="0" borderId="4" xfId="0" applyNumberFormat="1" applyFont="1" applyBorder="1" applyAlignment="1">
      <alignment horizontal="center" vertical="top" wrapText="1"/>
    </xf>
    <xf numFmtId="0" fontId="27" fillId="0" borderId="53" xfId="0" applyFont="1" applyBorder="1"/>
    <xf numFmtId="174" fontId="14" fillId="0" borderId="53" xfId="0" applyNumberFormat="1" applyFont="1" applyBorder="1" applyAlignment="1">
      <alignment horizontal="center" vertical="top" wrapText="1"/>
    </xf>
    <xf numFmtId="0" fontId="14" fillId="0" borderId="5" xfId="0" applyFont="1" applyBorder="1" applyAlignment="1">
      <alignment vertical="top" wrapText="1"/>
    </xf>
    <xf numFmtId="174" fontId="14" fillId="0" borderId="5" xfId="0" applyNumberFormat="1" applyFont="1" applyBorder="1" applyAlignment="1">
      <alignment horizontal="center" vertical="top" wrapText="1"/>
    </xf>
    <xf numFmtId="0" fontId="14" fillId="0" borderId="53" xfId="0" applyFont="1" applyBorder="1" applyAlignment="1">
      <alignment vertical="top" wrapText="1"/>
    </xf>
    <xf numFmtId="0" fontId="27" fillId="0" borderId="53" xfId="0" applyFont="1" applyBorder="1" applyAlignment="1">
      <alignment horizontal="center"/>
    </xf>
    <xf numFmtId="0" fontId="27" fillId="0" borderId="5" xfId="0" applyFont="1" applyBorder="1"/>
    <xf numFmtId="0" fontId="27" fillId="0" borderId="5" xfId="0" applyFont="1" applyBorder="1" applyAlignment="1">
      <alignment horizontal="center"/>
    </xf>
    <xf numFmtId="0" fontId="14" fillId="0" borderId="5" xfId="0" applyFont="1" applyFill="1" applyBorder="1" applyAlignment="1">
      <alignment vertical="top" wrapText="1"/>
    </xf>
    <xf numFmtId="0" fontId="14" fillId="0" borderId="53" xfId="0" applyFont="1" applyFill="1" applyBorder="1" applyAlignment="1">
      <alignment vertical="top" wrapText="1"/>
    </xf>
    <xf numFmtId="174" fontId="14" fillId="0" borderId="5" xfId="0" applyNumberFormat="1" applyFont="1" applyFill="1" applyBorder="1" applyAlignment="1">
      <alignment horizontal="center" vertical="top" wrapText="1"/>
    </xf>
    <xf numFmtId="0" fontId="14" fillId="0" borderId="6" xfId="0" applyFont="1" applyBorder="1" applyAlignment="1">
      <alignment vertical="top" wrapText="1"/>
    </xf>
    <xf numFmtId="174" fontId="14" fillId="0" borderId="6" xfId="0" applyNumberFormat="1" applyFont="1" applyFill="1" applyBorder="1" applyAlignment="1">
      <alignment horizontal="center" vertical="top" wrapText="1"/>
    </xf>
    <xf numFmtId="0" fontId="23" fillId="0" borderId="0" xfId="0" applyFont="1" applyBorder="1" applyAlignment="1">
      <alignment vertical="top" wrapText="1"/>
    </xf>
    <xf numFmtId="174" fontId="23" fillId="0" borderId="0" xfId="0" applyNumberFormat="1" applyFont="1" applyFill="1" applyBorder="1" applyAlignment="1">
      <alignment horizontal="right" vertical="top" wrapText="1"/>
    </xf>
    <xf numFmtId="0" fontId="14" fillId="3" borderId="31" xfId="0" applyFont="1" applyFill="1" applyBorder="1" applyAlignment="1">
      <alignment vertical="top" wrapText="1"/>
    </xf>
    <xf numFmtId="174" fontId="14" fillId="3" borderId="6" xfId="0" applyNumberFormat="1" applyFont="1" applyFill="1" applyBorder="1" applyAlignment="1">
      <alignment horizontal="center" vertical="top" wrapText="1"/>
    </xf>
    <xf numFmtId="0" fontId="14" fillId="0" borderId="62" xfId="0" applyFont="1" applyFill="1" applyBorder="1" applyAlignment="1">
      <alignment vertical="top" wrapText="1"/>
    </xf>
    <xf numFmtId="174" fontId="14" fillId="0" borderId="1" xfId="0" applyNumberFormat="1" applyFont="1" applyFill="1" applyBorder="1" applyAlignment="1">
      <alignment horizontal="center" vertical="top" wrapText="1"/>
    </xf>
    <xf numFmtId="0" fontId="25" fillId="0" borderId="52" xfId="0" applyFont="1" applyBorder="1"/>
    <xf numFmtId="0" fontId="25" fillId="0" borderId="36" xfId="0" applyFont="1" applyBorder="1" applyAlignment="1">
      <alignment horizontal="center"/>
    </xf>
    <xf numFmtId="0" fontId="25" fillId="0" borderId="31" xfId="0" applyFont="1" applyBorder="1"/>
    <xf numFmtId="0" fontId="14" fillId="0" borderId="1" xfId="0" applyFont="1" applyBorder="1" applyAlignment="1">
      <alignment horizontal="center" vertical="top" wrapText="1"/>
    </xf>
    <xf numFmtId="0" fontId="14" fillId="0" borderId="58" xfId="0" applyFont="1" applyBorder="1" applyAlignment="1">
      <alignment horizontal="center" vertical="top" wrapText="1"/>
    </xf>
    <xf numFmtId="174" fontId="14" fillId="0" borderId="5" xfId="0" applyNumberFormat="1" applyFont="1" applyBorder="1" applyAlignment="1">
      <alignment horizontal="right" vertical="top" wrapText="1"/>
    </xf>
    <xf numFmtId="0" fontId="14" fillId="3" borderId="6" xfId="0" applyFont="1" applyFill="1" applyBorder="1" applyAlignment="1">
      <alignment vertical="top" wrapText="1"/>
    </xf>
    <xf numFmtId="174" fontId="14" fillId="0" borderId="6" xfId="0" applyNumberFormat="1" applyFont="1" applyBorder="1" applyAlignment="1">
      <alignment horizontal="right" vertical="top" wrapText="1"/>
    </xf>
    <xf numFmtId="174" fontId="23" fillId="0" borderId="0" xfId="0" applyNumberFormat="1" applyFont="1" applyBorder="1" applyAlignment="1">
      <alignment horizontal="right" vertical="top" wrapText="1"/>
    </xf>
    <xf numFmtId="0" fontId="25" fillId="0" borderId="0" xfId="0" applyFont="1" applyAlignment="1">
      <alignment horizontal="center"/>
    </xf>
    <xf numFmtId="0" fontId="0" fillId="0" borderId="0" xfId="0" applyAlignment="1">
      <alignment horizontal="center"/>
    </xf>
    <xf numFmtId="0" fontId="25" fillId="0" borderId="0" xfId="0" applyFont="1" applyAlignment="1">
      <alignment horizontal="left" indent="4"/>
    </xf>
    <xf numFmtId="0" fontId="25" fillId="0" borderId="0" xfId="0" applyFont="1" applyAlignment="1">
      <alignment horizontal="left" indent="10"/>
    </xf>
    <xf numFmtId="0" fontId="25" fillId="0" borderId="0" xfId="0" applyFont="1" applyAlignment="1"/>
    <xf numFmtId="9" fontId="2" fillId="0" borderId="0" xfId="2" applyFont="1" applyAlignment="1">
      <alignment horizontal="center"/>
    </xf>
    <xf numFmtId="0" fontId="28" fillId="0" borderId="0" xfId="0" applyFont="1"/>
    <xf numFmtId="0" fontId="28" fillId="0" borderId="0" xfId="0" applyFont="1" applyAlignment="1">
      <alignment horizontal="center"/>
    </xf>
    <xf numFmtId="174" fontId="28" fillId="0" borderId="0" xfId="0" applyNumberFormat="1" applyFont="1" applyAlignment="1">
      <alignment horizontal="center"/>
    </xf>
    <xf numFmtId="0" fontId="2" fillId="0" borderId="0" xfId="0" applyFont="1"/>
    <xf numFmtId="0" fontId="15" fillId="0" borderId="0" xfId="0" applyFont="1"/>
    <xf numFmtId="0" fontId="13" fillId="0" borderId="0" xfId="0" applyFont="1" applyAlignment="1">
      <alignment horizontal="justify"/>
    </xf>
    <xf numFmtId="0" fontId="13" fillId="0" borderId="0" xfId="0" applyFont="1"/>
    <xf numFmtId="0" fontId="14" fillId="0" borderId="0" xfId="0" applyFont="1" applyAlignment="1">
      <alignment horizontal="justify"/>
    </xf>
    <xf numFmtId="0" fontId="14" fillId="0" borderId="0" xfId="0" applyFont="1" applyAlignment="1">
      <alignment horizontal="center"/>
    </xf>
    <xf numFmtId="0" fontId="14" fillId="0" borderId="0" xfId="0" applyFont="1"/>
    <xf numFmtId="10" fontId="14" fillId="0" borderId="0" xfId="0" applyNumberFormat="1" applyFont="1" applyAlignment="1">
      <alignment horizontal="center"/>
    </xf>
    <xf numFmtId="174" fontId="14" fillId="0" borderId="0" xfId="0" applyNumberFormat="1" applyFont="1" applyAlignment="1">
      <alignment horizontal="center"/>
    </xf>
    <xf numFmtId="0" fontId="14" fillId="0" borderId="0" xfId="0" quotePrefix="1" applyFont="1" applyAlignment="1">
      <alignment horizontal="justify"/>
    </xf>
    <xf numFmtId="174" fontId="19" fillId="0" borderId="52" xfId="0" applyNumberFormat="1" applyFont="1" applyBorder="1" applyAlignment="1">
      <alignment horizontal="center"/>
    </xf>
    <xf numFmtId="174" fontId="19" fillId="0" borderId="53" xfId="0" applyNumberFormat="1" applyFont="1" applyBorder="1" applyAlignment="1">
      <alignment horizontal="center"/>
    </xf>
    <xf numFmtId="174" fontId="19" fillId="0" borderId="31" xfId="0" applyNumberFormat="1" applyFont="1" applyBorder="1" applyAlignment="1">
      <alignment horizontal="center"/>
    </xf>
    <xf numFmtId="0" fontId="30" fillId="0" borderId="0" xfId="0" applyFont="1"/>
    <xf numFmtId="0" fontId="31" fillId="0" borderId="63" xfId="0" applyFont="1" applyBorder="1" applyAlignment="1">
      <alignment horizontal="center" vertical="center" wrapText="1"/>
    </xf>
    <xf numFmtId="0" fontId="30" fillId="0" borderId="64" xfId="0" applyFont="1" applyBorder="1" applyAlignment="1">
      <alignment horizontal="center" vertical="center" textRotation="90" wrapText="1"/>
    </xf>
    <xf numFmtId="0" fontId="30" fillId="0" borderId="65" xfId="0" applyFont="1" applyBorder="1" applyAlignment="1">
      <alignment horizontal="center" vertical="center" textRotation="90" wrapText="1"/>
    </xf>
    <xf numFmtId="0" fontId="30" fillId="0" borderId="66" xfId="0" applyFont="1" applyBorder="1" applyAlignment="1">
      <alignment horizontal="center" vertical="center" textRotation="90" wrapText="1"/>
    </xf>
    <xf numFmtId="0" fontId="31" fillId="0" borderId="67" xfId="0" applyFont="1" applyBorder="1" applyAlignment="1">
      <alignment horizontal="center" vertical="center" textRotation="90" wrapText="1"/>
    </xf>
    <xf numFmtId="0" fontId="30" fillId="0" borderId="68" xfId="0" applyFont="1" applyBorder="1" applyAlignment="1">
      <alignment horizontal="left" vertical="center" wrapText="1"/>
    </xf>
    <xf numFmtId="175" fontId="30" fillId="0" borderId="69" xfId="0" applyNumberFormat="1" applyFont="1" applyBorder="1" applyAlignment="1">
      <alignment horizontal="center" vertical="center"/>
    </xf>
    <xf numFmtId="175" fontId="30" fillId="0" borderId="70" xfId="0" applyNumberFormat="1" applyFont="1" applyBorder="1" applyAlignment="1">
      <alignment horizontal="center" vertical="center"/>
    </xf>
    <xf numFmtId="175" fontId="30" fillId="0" borderId="71" xfId="0" applyNumberFormat="1" applyFont="1" applyBorder="1" applyAlignment="1">
      <alignment horizontal="center" vertical="center"/>
    </xf>
    <xf numFmtId="175" fontId="31" fillId="0" borderId="68" xfId="0" applyNumberFormat="1" applyFont="1" applyBorder="1" applyAlignment="1">
      <alignment horizontal="center" vertical="center"/>
    </xf>
    <xf numFmtId="0" fontId="30" fillId="0" borderId="72" xfId="0" applyFont="1" applyBorder="1" applyAlignment="1">
      <alignment horizontal="left" vertical="center" wrapText="1"/>
    </xf>
    <xf numFmtId="175" fontId="30" fillId="0" borderId="73" xfId="0" applyNumberFormat="1" applyFont="1" applyBorder="1" applyAlignment="1">
      <alignment horizontal="center" vertical="center"/>
    </xf>
    <xf numFmtId="175" fontId="30" fillId="0" borderId="74" xfId="0" applyNumberFormat="1" applyFont="1" applyBorder="1" applyAlignment="1">
      <alignment horizontal="center" vertical="center"/>
    </xf>
    <xf numFmtId="175" fontId="30" fillId="0" borderId="75" xfId="0" applyNumberFormat="1" applyFont="1" applyBorder="1" applyAlignment="1">
      <alignment horizontal="center" vertical="center"/>
    </xf>
    <xf numFmtId="175" fontId="31" fillId="0" borderId="76" xfId="0" applyNumberFormat="1" applyFont="1" applyBorder="1" applyAlignment="1">
      <alignment horizontal="center" vertical="center"/>
    </xf>
    <xf numFmtId="0" fontId="30" fillId="0" borderId="76" xfId="0" applyFont="1" applyBorder="1" applyAlignment="1">
      <alignment horizontal="left" vertical="center" wrapText="1"/>
    </xf>
    <xf numFmtId="175" fontId="30" fillId="0" borderId="77" xfId="0" applyNumberFormat="1" applyFont="1" applyBorder="1" applyAlignment="1">
      <alignment horizontal="center" vertical="center"/>
    </xf>
    <xf numFmtId="175" fontId="30" fillId="0" borderId="78" xfId="0" applyNumberFormat="1" applyFont="1" applyBorder="1" applyAlignment="1">
      <alignment horizontal="center" vertical="center"/>
    </xf>
    <xf numFmtId="175" fontId="30" fillId="0" borderId="79" xfId="0" applyNumberFormat="1" applyFont="1" applyBorder="1" applyAlignment="1">
      <alignment horizontal="center" vertical="center"/>
    </xf>
    <xf numFmtId="0" fontId="30" fillId="0" borderId="80" xfId="0" applyFont="1" applyBorder="1" applyAlignment="1">
      <alignment horizontal="left" vertical="center" wrapText="1"/>
    </xf>
    <xf numFmtId="175" fontId="30" fillId="0" borderId="81" xfId="0" applyNumberFormat="1" applyFont="1" applyBorder="1" applyAlignment="1">
      <alignment horizontal="center" vertical="center"/>
    </xf>
    <xf numFmtId="175" fontId="30" fillId="0" borderId="82" xfId="0" applyNumberFormat="1" applyFont="1" applyBorder="1" applyAlignment="1">
      <alignment horizontal="center" vertical="center"/>
    </xf>
    <xf numFmtId="175" fontId="30" fillId="0" borderId="83" xfId="0" applyNumberFormat="1" applyFont="1" applyBorder="1" applyAlignment="1">
      <alignment horizontal="center" vertical="center"/>
    </xf>
    <xf numFmtId="175" fontId="31" fillId="0" borderId="80" xfId="0" applyNumberFormat="1" applyFont="1" applyBorder="1" applyAlignment="1">
      <alignment horizontal="center" vertical="center"/>
    </xf>
    <xf numFmtId="0" fontId="31" fillId="0" borderId="63" xfId="0" applyFont="1" applyBorder="1" applyAlignment="1">
      <alignment horizontal="left" vertical="center" wrapText="1"/>
    </xf>
    <xf numFmtId="175" fontId="31" fillId="0" borderId="84" xfId="0" applyNumberFormat="1" applyFont="1" applyBorder="1" applyAlignment="1">
      <alignment horizontal="center" vertical="center"/>
    </xf>
    <xf numFmtId="175" fontId="31" fillId="0" borderId="85" xfId="0" applyNumberFormat="1" applyFont="1" applyBorder="1" applyAlignment="1">
      <alignment horizontal="center" vertical="center"/>
    </xf>
    <xf numFmtId="175" fontId="31" fillId="0" borderId="63" xfId="0" applyNumberFormat="1" applyFont="1" applyBorder="1" applyAlignment="1">
      <alignment horizontal="center" vertical="center"/>
    </xf>
    <xf numFmtId="0" fontId="30" fillId="0" borderId="86" xfId="0" applyFont="1" applyBorder="1" applyAlignment="1">
      <alignment horizontal="center" vertical="center" textRotation="90" wrapText="1"/>
    </xf>
    <xf numFmtId="0" fontId="30" fillId="0" borderId="87" xfId="0" applyFont="1" applyBorder="1" applyAlignment="1">
      <alignment horizontal="center" vertical="center" textRotation="90" wrapText="1"/>
    </xf>
    <xf numFmtId="0" fontId="31" fillId="0" borderId="63" xfId="0" applyFont="1" applyBorder="1" applyAlignment="1">
      <alignment horizontal="center" vertical="center" textRotation="90" wrapText="1"/>
    </xf>
    <xf numFmtId="0" fontId="30" fillId="0" borderId="0" xfId="0" applyFont="1" applyAlignment="1">
      <alignment horizontal="center" vertical="top"/>
    </xf>
    <xf numFmtId="0" fontId="30" fillId="0" borderId="86" xfId="0" applyFont="1" applyBorder="1" applyAlignment="1">
      <alignment horizontal="center" textRotation="90" wrapText="1"/>
    </xf>
    <xf numFmtId="0" fontId="30" fillId="0" borderId="84" xfId="0" applyFont="1" applyBorder="1" applyAlignment="1">
      <alignment horizontal="center" textRotation="90" wrapText="1"/>
    </xf>
    <xf numFmtId="0" fontId="31" fillId="0" borderId="67" xfId="0" applyFont="1" applyBorder="1" applyAlignment="1">
      <alignment vertical="center" textRotation="90" wrapText="1"/>
    </xf>
    <xf numFmtId="175" fontId="30" fillId="0" borderId="88" xfId="0" applyNumberFormat="1" applyFont="1" applyBorder="1" applyAlignment="1">
      <alignment horizontal="center" vertical="center"/>
    </xf>
    <xf numFmtId="175" fontId="31" fillId="0" borderId="72" xfId="0" applyNumberFormat="1" applyFont="1" applyBorder="1" applyAlignment="1">
      <alignment horizontal="center" vertical="center"/>
    </xf>
    <xf numFmtId="0" fontId="30" fillId="0" borderId="0" xfId="0" applyFont="1" applyBorder="1"/>
    <xf numFmtId="175" fontId="30" fillId="0" borderId="0" xfId="0" applyNumberFormat="1" applyFont="1"/>
    <xf numFmtId="175" fontId="30" fillId="0" borderId="89" xfId="0" applyNumberFormat="1" applyFont="1" applyBorder="1" applyAlignment="1">
      <alignment horizontal="center" vertical="center"/>
    </xf>
    <xf numFmtId="175" fontId="30" fillId="0" borderId="90" xfId="0" applyNumberFormat="1" applyFont="1" applyBorder="1" applyAlignment="1">
      <alignment horizontal="center" vertical="center"/>
    </xf>
    <xf numFmtId="175" fontId="30" fillId="0" borderId="91" xfId="0" applyNumberFormat="1" applyFont="1" applyBorder="1" applyAlignment="1">
      <alignment horizontal="center" vertical="center"/>
    </xf>
    <xf numFmtId="175" fontId="30" fillId="0" borderId="0" xfId="0" applyNumberFormat="1" applyFont="1" applyBorder="1"/>
    <xf numFmtId="175" fontId="30" fillId="0" borderId="92" xfId="0" applyNumberFormat="1" applyFont="1" applyBorder="1" applyAlignment="1">
      <alignment horizontal="center" vertical="center"/>
    </xf>
    <xf numFmtId="175" fontId="30" fillId="0" borderId="93" xfId="0" applyNumberFormat="1" applyFont="1" applyBorder="1" applyAlignment="1">
      <alignment horizontal="center" vertical="center"/>
    </xf>
    <xf numFmtId="175" fontId="31" fillId="0" borderId="94" xfId="0" applyNumberFormat="1" applyFont="1" applyBorder="1" applyAlignment="1">
      <alignment horizontal="center" vertical="center"/>
    </xf>
    <xf numFmtId="175" fontId="30" fillId="0" borderId="95" xfId="0" applyNumberFormat="1" applyFont="1" applyBorder="1" applyAlignment="1">
      <alignment horizontal="center" vertical="center"/>
    </xf>
    <xf numFmtId="175" fontId="31" fillId="0" borderId="96" xfId="0" applyNumberFormat="1" applyFont="1" applyBorder="1" applyAlignment="1">
      <alignment horizontal="center" vertical="center"/>
    </xf>
    <xf numFmtId="175" fontId="31" fillId="0" borderId="86" xfId="0" applyNumberFormat="1" applyFont="1" applyBorder="1" applyAlignment="1">
      <alignment horizontal="center" vertical="center"/>
    </xf>
    <xf numFmtId="175" fontId="31" fillId="0" borderId="87" xfId="0" applyNumberFormat="1" applyFont="1" applyBorder="1" applyAlignment="1">
      <alignment horizontal="center" vertical="center"/>
    </xf>
    <xf numFmtId="175" fontId="31" fillId="0" borderId="97" xfId="0" applyNumberFormat="1" applyFont="1" applyBorder="1" applyAlignment="1">
      <alignment horizontal="center" vertical="center"/>
    </xf>
    <xf numFmtId="175" fontId="31" fillId="0" borderId="98" xfId="0" applyNumberFormat="1" applyFont="1" applyBorder="1" applyAlignment="1">
      <alignment horizontal="center" vertical="center"/>
    </xf>
    <xf numFmtId="0" fontId="30" fillId="0" borderId="0" xfId="0" applyFont="1" applyBorder="1" applyAlignment="1">
      <alignment horizontal="left" vertical="center"/>
    </xf>
    <xf numFmtId="174" fontId="30" fillId="0" borderId="0" xfId="0" applyNumberFormat="1" applyFont="1" applyBorder="1"/>
    <xf numFmtId="0" fontId="30" fillId="0" borderId="0" xfId="0" applyFont="1" applyBorder="1" applyAlignment="1">
      <alignment horizontal="center" textRotation="90"/>
    </xf>
    <xf numFmtId="175" fontId="30" fillId="0" borderId="0" xfId="0" applyNumberFormat="1" applyFont="1" applyBorder="1" applyAlignment="1">
      <alignment horizontal="center" vertical="center"/>
    </xf>
    <xf numFmtId="175" fontId="31" fillId="0" borderId="0" xfId="0" applyNumberFormat="1" applyFont="1" applyBorder="1" applyAlignment="1">
      <alignment horizontal="center" vertical="center"/>
    </xf>
    <xf numFmtId="0" fontId="30" fillId="0" borderId="0" xfId="0" applyFont="1" applyAlignment="1">
      <alignment horizontal="center" vertical="center" textRotation="90"/>
    </xf>
    <xf numFmtId="0" fontId="30" fillId="0" borderId="0" xfId="0" applyFont="1" applyBorder="1" applyAlignment="1">
      <alignment horizontal="center" vertical="center" textRotation="90"/>
    </xf>
    <xf numFmtId="175" fontId="31" fillId="0" borderId="62" xfId="0" applyNumberFormat="1" applyFont="1" applyBorder="1" applyAlignment="1">
      <alignment horizontal="left" vertical="center"/>
    </xf>
    <xf numFmtId="0" fontId="31" fillId="0" borderId="2" xfId="0" applyFont="1" applyBorder="1" applyAlignment="1">
      <alignment horizontal="center"/>
    </xf>
    <xf numFmtId="175" fontId="30" fillId="0" borderId="2" xfId="0" applyNumberFormat="1" applyFont="1" applyBorder="1" applyAlignment="1">
      <alignment horizontal="center" vertical="center"/>
    </xf>
    <xf numFmtId="175" fontId="31" fillId="0" borderId="3" xfId="0" applyNumberFormat="1" applyFont="1" applyBorder="1" applyAlignment="1">
      <alignment horizontal="center" vertical="center"/>
    </xf>
    <xf numFmtId="0" fontId="30" fillId="0" borderId="0" xfId="0" applyFont="1" applyAlignment="1">
      <alignment horizontal="center" textRotation="90"/>
    </xf>
    <xf numFmtId="0" fontId="25" fillId="0" borderId="0" xfId="0" applyFont="1" applyBorder="1" applyAlignment="1">
      <alignment horizontal="left" vertical="top" wrapText="1"/>
    </xf>
  </cellXfs>
  <cellStyles count="3">
    <cellStyle name="Euro" xfId="1"/>
    <cellStyle name="Normal" xfId="0" builtinId="0"/>
    <cellStyle name="Pourcentage" xfId="2"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1"/>
  <sheetViews>
    <sheetView tabSelected="1" workbookViewId="0">
      <selection activeCell="B21" sqref="B21"/>
    </sheetView>
  </sheetViews>
  <sheetFormatPr baseColWidth="10" defaultRowHeight="13.2"/>
  <cols>
    <col min="1" max="1" width="52.109375" customWidth="1"/>
    <col min="2" max="2" width="50.6640625" customWidth="1"/>
    <col min="3" max="3" width="40.44140625" customWidth="1"/>
    <col min="4" max="4" width="50.6640625" customWidth="1"/>
  </cols>
  <sheetData>
    <row r="1" spans="1:4" ht="19.5" customHeight="1">
      <c r="A1" s="161" t="s">
        <v>44</v>
      </c>
      <c r="B1" s="161"/>
    </row>
    <row r="2" spans="1:4" ht="16.2" thickBot="1">
      <c r="A2" s="162" t="s">
        <v>45</v>
      </c>
      <c r="B2" s="161"/>
      <c r="C2" s="163"/>
      <c r="D2" s="163"/>
    </row>
    <row r="3" spans="1:4" ht="15" customHeight="1" thickBot="1">
      <c r="A3" s="164" t="s">
        <v>46</v>
      </c>
      <c r="B3" s="165"/>
      <c r="C3" s="164" t="s">
        <v>47</v>
      </c>
      <c r="D3" s="165"/>
    </row>
    <row r="4" spans="1:4" ht="15" customHeight="1">
      <c r="A4" s="166" t="s">
        <v>48</v>
      </c>
      <c r="B4" s="167">
        <v>1</v>
      </c>
      <c r="C4" s="168"/>
      <c r="D4" s="169"/>
    </row>
    <row r="5" spans="1:4" ht="15" customHeight="1">
      <c r="A5" s="166" t="s">
        <v>49</v>
      </c>
      <c r="B5" s="167">
        <v>4</v>
      </c>
      <c r="C5" s="170" t="s">
        <v>50</v>
      </c>
      <c r="D5" s="171">
        <v>17.399999999999999</v>
      </c>
    </row>
    <row r="6" spans="1:4" ht="15" customHeight="1">
      <c r="A6" s="166" t="s">
        <v>51</v>
      </c>
      <c r="B6" s="167">
        <v>3.8</v>
      </c>
      <c r="C6" s="170"/>
      <c r="D6" s="171"/>
    </row>
    <row r="7" spans="1:4" ht="15" customHeight="1">
      <c r="A7" s="166" t="s">
        <v>52</v>
      </c>
      <c r="B7" s="167">
        <v>8.6</v>
      </c>
      <c r="C7" s="170"/>
      <c r="D7" s="171"/>
    </row>
    <row r="8" spans="1:4" ht="15" customHeight="1" thickBot="1">
      <c r="A8" s="172" t="s">
        <v>53</v>
      </c>
      <c r="B8" s="173">
        <f>SUM(B4:B7)</f>
        <v>17.399999999999999</v>
      </c>
      <c r="C8" s="174" t="s">
        <v>53</v>
      </c>
      <c r="D8" s="175">
        <f>D5</f>
        <v>17.399999999999999</v>
      </c>
    </row>
    <row r="9" spans="1:4" ht="15" customHeight="1">
      <c r="A9" s="176"/>
      <c r="B9" s="176"/>
      <c r="C9" s="176"/>
      <c r="D9" s="176"/>
    </row>
    <row r="10" spans="1:4" ht="15" customHeight="1" thickBot="1">
      <c r="A10" s="318" t="s">
        <v>54</v>
      </c>
      <c r="B10" s="318"/>
      <c r="C10" s="176"/>
      <c r="D10" s="176"/>
    </row>
    <row r="11" spans="1:4" ht="15" customHeight="1" thickBot="1">
      <c r="A11" s="164" t="s">
        <v>55</v>
      </c>
      <c r="B11" s="178"/>
      <c r="C11" s="179" t="s">
        <v>56</v>
      </c>
      <c r="D11" s="180"/>
    </row>
    <row r="12" spans="1:4" ht="15" customHeight="1">
      <c r="A12" s="181" t="s">
        <v>57</v>
      </c>
      <c r="B12" s="182">
        <v>10.9</v>
      </c>
      <c r="C12" s="183" t="s">
        <v>58</v>
      </c>
      <c r="D12" s="182">
        <v>3.9</v>
      </c>
    </row>
    <row r="13" spans="1:4" ht="15" customHeight="1" thickBot="1">
      <c r="A13" s="184" t="s">
        <v>59</v>
      </c>
      <c r="B13" s="175">
        <v>2.5</v>
      </c>
      <c r="C13" s="185" t="s">
        <v>60</v>
      </c>
      <c r="D13" s="175">
        <v>0.9</v>
      </c>
    </row>
    <row r="14" spans="1:4" ht="15">
      <c r="A14" s="177"/>
      <c r="B14" s="163"/>
      <c r="C14" s="186"/>
      <c r="D14" s="163"/>
    </row>
    <row r="15" spans="1:4" ht="16.2" thickBot="1">
      <c r="A15" s="161" t="s">
        <v>61</v>
      </c>
      <c r="B15" s="163"/>
      <c r="C15" s="163"/>
      <c r="D15" s="163"/>
    </row>
    <row r="16" spans="1:4" ht="15" customHeight="1" thickBot="1">
      <c r="A16" s="164" t="s">
        <v>8</v>
      </c>
      <c r="B16" s="165"/>
      <c r="C16" s="187" t="s">
        <v>9</v>
      </c>
      <c r="D16" s="165"/>
    </row>
    <row r="17" spans="1:4" ht="15" customHeight="1">
      <c r="A17" s="188" t="s">
        <v>62</v>
      </c>
      <c r="B17" s="189"/>
      <c r="C17" s="190" t="s">
        <v>62</v>
      </c>
      <c r="D17" s="189">
        <v>1.2</v>
      </c>
    </row>
    <row r="18" spans="1:4" ht="15" customHeight="1">
      <c r="A18" s="188" t="s">
        <v>63</v>
      </c>
      <c r="B18" s="189"/>
      <c r="C18" s="190" t="s">
        <v>63</v>
      </c>
      <c r="D18" s="189">
        <v>34.200000000000003</v>
      </c>
    </row>
    <row r="19" spans="1:4" ht="15" customHeight="1">
      <c r="A19" s="188" t="s">
        <v>64</v>
      </c>
      <c r="B19" s="189"/>
      <c r="C19" s="190" t="s">
        <v>64</v>
      </c>
      <c r="D19" s="189">
        <v>2.4</v>
      </c>
    </row>
    <row r="20" spans="1:4" ht="15" customHeight="1">
      <c r="A20" s="188" t="s">
        <v>65</v>
      </c>
      <c r="B20" s="189"/>
      <c r="C20" s="190" t="s">
        <v>65</v>
      </c>
      <c r="D20" s="189">
        <v>1.1000000000000001</v>
      </c>
    </row>
    <row r="21" spans="1:4" ht="15" customHeight="1">
      <c r="A21" s="188" t="s">
        <v>66</v>
      </c>
      <c r="B21" s="189">
        <v>27.2</v>
      </c>
      <c r="C21" s="190" t="s">
        <v>66</v>
      </c>
      <c r="D21" s="189"/>
    </row>
    <row r="22" spans="1:4" ht="15" customHeight="1" thickBot="1">
      <c r="A22" s="172" t="s">
        <v>53</v>
      </c>
      <c r="B22" s="191">
        <v>27.2</v>
      </c>
      <c r="C22" s="192" t="s">
        <v>53</v>
      </c>
      <c r="D22" s="191">
        <v>38.9</v>
      </c>
    </row>
    <row r="23" spans="1:4" ht="15">
      <c r="A23" s="163"/>
      <c r="B23" s="163"/>
      <c r="C23" s="163"/>
      <c r="D23" s="163"/>
    </row>
    <row r="24" spans="1:4" ht="15" customHeight="1" thickBot="1">
      <c r="A24" s="161" t="s">
        <v>67</v>
      </c>
      <c r="B24" s="163"/>
      <c r="C24" s="161" t="s">
        <v>68</v>
      </c>
      <c r="D24" s="163"/>
    </row>
    <row r="25" spans="1:4" ht="15" customHeight="1">
      <c r="A25" s="193" t="s">
        <v>69</v>
      </c>
      <c r="B25" s="182">
        <v>5.0999999999999996</v>
      </c>
      <c r="C25" s="193" t="s">
        <v>62</v>
      </c>
      <c r="D25" s="194">
        <v>3.2</v>
      </c>
    </row>
    <row r="26" spans="1:4" ht="15" customHeight="1">
      <c r="A26" s="188" t="s">
        <v>70</v>
      </c>
      <c r="B26" s="171">
        <v>0.1</v>
      </c>
      <c r="C26" s="188" t="s">
        <v>71</v>
      </c>
      <c r="D26" s="189">
        <v>4.5</v>
      </c>
    </row>
    <row r="27" spans="1:4" ht="15" customHeight="1" thickBot="1">
      <c r="A27" s="188" t="s">
        <v>72</v>
      </c>
      <c r="B27" s="171">
        <v>0.5</v>
      </c>
      <c r="C27" s="172" t="s">
        <v>66</v>
      </c>
      <c r="D27" s="191">
        <v>12.8</v>
      </c>
    </row>
    <row r="28" spans="1:4" ht="15" customHeight="1">
      <c r="A28" s="188" t="s">
        <v>73</v>
      </c>
      <c r="B28" s="171">
        <v>0.4</v>
      </c>
      <c r="C28" s="163"/>
      <c r="D28" s="163"/>
    </row>
    <row r="29" spans="1:4" ht="15" customHeight="1" thickBot="1">
      <c r="A29" s="172" t="s">
        <v>74</v>
      </c>
      <c r="B29" s="175"/>
      <c r="C29" s="163"/>
      <c r="D29" s="163"/>
    </row>
    <row r="31" spans="1:4" ht="15.6">
      <c r="A31" s="195" t="s">
        <v>75</v>
      </c>
    </row>
    <row r="32" spans="1:4" ht="13.8">
      <c r="A32" s="196" t="s">
        <v>76</v>
      </c>
    </row>
    <row r="33" spans="1:8" ht="15" customHeight="1" thickBot="1">
      <c r="A33" s="197" t="s">
        <v>77</v>
      </c>
      <c r="B33" s="198"/>
      <c r="C33" s="198" t="s">
        <v>78</v>
      </c>
      <c r="D33" s="198"/>
    </row>
    <row r="34" spans="1:8" ht="15" customHeight="1">
      <c r="A34" s="199" t="s">
        <v>79</v>
      </c>
      <c r="B34" s="200">
        <v>4</v>
      </c>
      <c r="C34" s="201" t="s">
        <v>80</v>
      </c>
      <c r="D34" s="202">
        <f>D40+D41+D42</f>
        <v>42.7</v>
      </c>
      <c r="G34" s="8"/>
      <c r="H34" s="8"/>
    </row>
    <row r="35" spans="1:8" ht="15" customHeight="1">
      <c r="A35" s="203" t="s">
        <v>81</v>
      </c>
      <c r="B35" s="204"/>
      <c r="C35" s="205"/>
      <c r="D35" s="206"/>
      <c r="G35" s="8"/>
      <c r="H35" s="8"/>
    </row>
    <row r="36" spans="1:8" ht="15" customHeight="1">
      <c r="A36" s="207" t="s">
        <v>82</v>
      </c>
      <c r="B36" s="204">
        <v>2.2000000000000002</v>
      </c>
      <c r="C36" s="205"/>
      <c r="D36" s="206"/>
      <c r="G36" s="8"/>
      <c r="H36" s="8"/>
    </row>
    <row r="37" spans="1:8" ht="15" customHeight="1">
      <c r="A37" s="207" t="s">
        <v>83</v>
      </c>
      <c r="B37" s="204">
        <v>1.4</v>
      </c>
      <c r="C37" s="205"/>
      <c r="D37" s="206"/>
      <c r="G37" s="8"/>
      <c r="H37" s="8"/>
    </row>
    <row r="38" spans="1:8" ht="15" customHeight="1">
      <c r="A38" s="207" t="s">
        <v>84</v>
      </c>
      <c r="B38" s="204">
        <v>0.4</v>
      </c>
      <c r="C38" s="205"/>
      <c r="D38" s="206"/>
      <c r="G38" s="8"/>
      <c r="H38" s="8"/>
    </row>
    <row r="39" spans="1:8" ht="15" customHeight="1">
      <c r="A39" s="207" t="s">
        <v>49</v>
      </c>
      <c r="B39" s="204">
        <v>11.8</v>
      </c>
      <c r="C39" s="205" t="s">
        <v>81</v>
      </c>
      <c r="D39" s="206"/>
    </row>
    <row r="40" spans="1:8" ht="15" customHeight="1">
      <c r="A40" s="203" t="s">
        <v>81</v>
      </c>
      <c r="B40" s="208"/>
      <c r="C40" s="205" t="s">
        <v>85</v>
      </c>
      <c r="D40" s="206">
        <v>34.200000000000003</v>
      </c>
    </row>
    <row r="41" spans="1:8" ht="15" customHeight="1">
      <c r="A41" s="207" t="s">
        <v>82</v>
      </c>
      <c r="B41" s="204">
        <f>B39-B42-B43</f>
        <v>9.7000000000000011</v>
      </c>
      <c r="C41" s="205" t="s">
        <v>86</v>
      </c>
      <c r="D41" s="206">
        <v>7.4</v>
      </c>
    </row>
    <row r="42" spans="1:8" ht="15" customHeight="1">
      <c r="A42" s="207" t="s">
        <v>83</v>
      </c>
      <c r="B42" s="204">
        <v>2</v>
      </c>
      <c r="C42" s="205" t="s">
        <v>87</v>
      </c>
      <c r="D42" s="206">
        <v>1.1000000000000001</v>
      </c>
    </row>
    <row r="43" spans="1:8" ht="15" customHeight="1">
      <c r="A43" s="207" t="s">
        <v>84</v>
      </c>
      <c r="B43" s="204">
        <v>0.1</v>
      </c>
      <c r="C43" s="209"/>
      <c r="D43" s="210"/>
    </row>
    <row r="44" spans="1:8" ht="15" customHeight="1">
      <c r="A44" s="207" t="s">
        <v>88</v>
      </c>
      <c r="B44" s="204">
        <v>0.2</v>
      </c>
      <c r="C44" s="211" t="s">
        <v>89</v>
      </c>
      <c r="D44" s="210"/>
    </row>
    <row r="45" spans="1:8" ht="15" customHeight="1">
      <c r="A45" s="212" t="s">
        <v>90</v>
      </c>
      <c r="B45" s="204">
        <v>0.6</v>
      </c>
      <c r="C45" s="205" t="s">
        <v>91</v>
      </c>
      <c r="D45" s="213">
        <v>1.6</v>
      </c>
    </row>
    <row r="46" spans="1:8" ht="15" customHeight="1" thickBot="1">
      <c r="A46" s="207" t="s">
        <v>92</v>
      </c>
      <c r="B46" s="204">
        <v>5</v>
      </c>
      <c r="C46" s="214" t="s">
        <v>93</v>
      </c>
      <c r="D46" s="215">
        <v>0.4</v>
      </c>
    </row>
    <row r="47" spans="1:8" ht="15" customHeight="1">
      <c r="A47" s="207" t="s">
        <v>94</v>
      </c>
      <c r="B47" s="206">
        <v>10.199999999999999</v>
      </c>
      <c r="C47" s="216"/>
      <c r="D47" s="217"/>
    </row>
    <row r="48" spans="1:8" ht="15" customHeight="1" thickBot="1">
      <c r="A48" s="218" t="s">
        <v>95</v>
      </c>
      <c r="B48" s="219">
        <f>D34-B34-B39-B46-B44</f>
        <v>21.700000000000003</v>
      </c>
    </row>
    <row r="49" spans="1:4" ht="15" customHeight="1" thickBot="1">
      <c r="A49" s="220" t="s">
        <v>96</v>
      </c>
      <c r="B49" s="221">
        <v>17.399999999999999</v>
      </c>
    </row>
    <row r="50" spans="1:4" ht="15" customHeight="1">
      <c r="C50" s="222" t="s">
        <v>97</v>
      </c>
      <c r="D50" s="223">
        <v>2.5</v>
      </c>
    </row>
    <row r="51" spans="1:4" ht="15" customHeight="1">
      <c r="C51" s="168" t="s">
        <v>98</v>
      </c>
      <c r="D51" s="167">
        <v>0.4</v>
      </c>
    </row>
    <row r="52" spans="1:4" ht="15" customHeight="1" thickBot="1">
      <c r="C52" s="224" t="s">
        <v>99</v>
      </c>
      <c r="D52" s="173">
        <v>0.9</v>
      </c>
    </row>
    <row r="53" spans="1:4" ht="15" customHeight="1"/>
    <row r="54" spans="1:4" ht="15" customHeight="1" thickBot="1">
      <c r="A54" s="196" t="s">
        <v>100</v>
      </c>
    </row>
    <row r="55" spans="1:4" ht="15" customHeight="1" thickBot="1">
      <c r="A55" s="197" t="s">
        <v>77</v>
      </c>
      <c r="B55" s="225"/>
      <c r="C55" s="198" t="s">
        <v>78</v>
      </c>
      <c r="D55" s="226"/>
    </row>
    <row r="56" spans="1:4" ht="15" customHeight="1">
      <c r="A56" s="201" t="s">
        <v>101</v>
      </c>
      <c r="B56" s="202">
        <v>0.6</v>
      </c>
      <c r="C56" s="199" t="s">
        <v>80</v>
      </c>
      <c r="D56" s="202">
        <v>1.9</v>
      </c>
    </row>
    <row r="57" spans="1:4" ht="15" customHeight="1">
      <c r="A57" s="211" t="s">
        <v>102</v>
      </c>
      <c r="B57" s="206">
        <v>0.7</v>
      </c>
      <c r="C57" s="227"/>
      <c r="D57" s="227"/>
    </row>
    <row r="58" spans="1:4" ht="15" customHeight="1">
      <c r="A58" s="205" t="s">
        <v>103</v>
      </c>
      <c r="B58" s="206">
        <v>0.3</v>
      </c>
      <c r="C58" s="227"/>
      <c r="D58" s="227"/>
    </row>
    <row r="59" spans="1:4" ht="15" customHeight="1">
      <c r="A59" s="205" t="s">
        <v>104</v>
      </c>
      <c r="B59" s="206">
        <v>0.1</v>
      </c>
      <c r="C59" s="227"/>
      <c r="D59" s="227"/>
    </row>
    <row r="60" spans="1:4" ht="15" customHeight="1" thickBot="1">
      <c r="A60" s="228" t="s">
        <v>105</v>
      </c>
      <c r="B60" s="219">
        <f>D56-B56-B57-B58-B59</f>
        <v>0.19999999999999987</v>
      </c>
      <c r="C60" s="229"/>
      <c r="D60" s="229"/>
    </row>
    <row r="61" spans="1:4" ht="17.399999999999999">
      <c r="C61" s="230"/>
      <c r="D61" s="230"/>
    </row>
  </sheetData>
  <mergeCells count="1">
    <mergeCell ref="A10:B10"/>
  </mergeCells>
  <phoneticPr fontId="3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showGridLines="0" zoomScale="75" workbookViewId="0">
      <selection activeCell="O18" sqref="A1:O18"/>
    </sheetView>
  </sheetViews>
  <sheetFormatPr baseColWidth="10" defaultColWidth="11.44140625" defaultRowHeight="27" customHeight="1"/>
  <cols>
    <col min="1" max="1" width="15.109375" style="14" customWidth="1"/>
    <col min="2" max="2" width="8.6640625" style="16" customWidth="1"/>
    <col min="3" max="3" width="7.44140625" style="8" customWidth="1"/>
    <col min="4" max="6" width="7.6640625" style="8" customWidth="1"/>
    <col min="7" max="7" width="8" style="8" customWidth="1"/>
    <col min="8" max="8" width="31.88671875" style="15" customWidth="1"/>
    <col min="9" max="10" width="7.6640625" style="8" customWidth="1"/>
    <col min="11" max="11" width="7.44140625" style="8" customWidth="1"/>
    <col min="12" max="12" width="7.6640625" style="8" customWidth="1"/>
    <col min="13" max="13" width="8.109375" style="8" customWidth="1"/>
    <col min="14" max="14" width="9.33203125" style="16" customWidth="1"/>
    <col min="15" max="15" width="15.33203125" style="14" customWidth="1"/>
    <col min="16" max="16384" width="11.44140625" style="8"/>
  </cols>
  <sheetData>
    <row r="1" spans="1:17" s="6" customFormat="1" ht="27" customHeight="1" thickBot="1">
      <c r="A1" s="1" t="s">
        <v>0</v>
      </c>
      <c r="B1" s="2"/>
      <c r="C1" s="2"/>
      <c r="D1" s="2"/>
      <c r="E1" s="2"/>
      <c r="F1" s="2"/>
      <c r="G1" s="3"/>
      <c r="H1" s="38"/>
      <c r="I1" s="44" t="s">
        <v>1</v>
      </c>
      <c r="J1" s="4"/>
      <c r="K1" s="4"/>
      <c r="L1" s="4"/>
      <c r="M1" s="4"/>
      <c r="N1" s="2"/>
      <c r="O1" s="5"/>
    </row>
    <row r="2" spans="1:17" s="45" customFormat="1" ht="87" customHeight="1" thickBot="1">
      <c r="A2" s="47" t="s">
        <v>2</v>
      </c>
      <c r="B2" s="49" t="s">
        <v>3</v>
      </c>
      <c r="C2" s="48" t="s">
        <v>4</v>
      </c>
      <c r="D2" s="48" t="s">
        <v>42</v>
      </c>
      <c r="E2" s="50" t="s">
        <v>5</v>
      </c>
      <c r="F2" s="50" t="s">
        <v>35</v>
      </c>
      <c r="G2" s="50" t="s">
        <v>6</v>
      </c>
      <c r="H2" s="70" t="s">
        <v>37</v>
      </c>
      <c r="I2" s="50" t="s">
        <v>6</v>
      </c>
      <c r="J2" s="50" t="s">
        <v>35</v>
      </c>
      <c r="K2" s="50" t="s">
        <v>5</v>
      </c>
      <c r="L2" s="48" t="s">
        <v>42</v>
      </c>
      <c r="M2" s="48" t="s">
        <v>4</v>
      </c>
      <c r="N2" s="49" t="s">
        <v>7</v>
      </c>
      <c r="O2" s="48" t="s">
        <v>2</v>
      </c>
    </row>
    <row r="3" spans="1:17" ht="27" customHeight="1">
      <c r="A3" s="7"/>
      <c r="B3" s="18"/>
      <c r="C3" s="18"/>
      <c r="D3" s="18"/>
      <c r="E3" s="18"/>
      <c r="F3" s="18"/>
      <c r="G3" s="18"/>
      <c r="H3" s="51" t="s">
        <v>8</v>
      </c>
      <c r="I3" s="24"/>
      <c r="J3" s="24"/>
      <c r="K3" s="24"/>
      <c r="L3" s="24"/>
      <c r="M3" s="24"/>
      <c r="N3" s="58"/>
      <c r="O3" s="7"/>
      <c r="P3" s="57"/>
    </row>
    <row r="4" spans="1:17" ht="27" customHeight="1">
      <c r="A4" s="53" t="s">
        <v>10</v>
      </c>
      <c r="B4" s="19"/>
      <c r="C4" s="20"/>
      <c r="D4" s="20"/>
      <c r="E4" s="20"/>
      <c r="F4" s="20"/>
      <c r="G4" s="20"/>
      <c r="H4" s="51" t="s">
        <v>9</v>
      </c>
      <c r="I4" s="25"/>
      <c r="J4" s="25"/>
      <c r="K4" s="25"/>
      <c r="L4" s="25"/>
      <c r="M4" s="25"/>
      <c r="N4" s="25"/>
      <c r="O4" s="9"/>
    </row>
    <row r="5" spans="1:17" ht="27" customHeight="1">
      <c r="A5" s="54" t="s">
        <v>26</v>
      </c>
      <c r="B5" s="20"/>
      <c r="C5" s="20"/>
      <c r="D5" s="20"/>
      <c r="E5" s="20"/>
      <c r="F5" s="20"/>
      <c r="G5" s="20"/>
      <c r="H5" s="51" t="s">
        <v>11</v>
      </c>
      <c r="I5" s="25"/>
      <c r="J5" s="25"/>
      <c r="K5" s="25"/>
      <c r="L5" s="25"/>
      <c r="M5" s="25"/>
      <c r="N5" s="26"/>
      <c r="O5" s="59" t="s">
        <v>11</v>
      </c>
      <c r="P5" s="10"/>
      <c r="Q5" s="11"/>
    </row>
    <row r="6" spans="1:17" ht="27" customHeight="1" thickBot="1">
      <c r="A6" s="54" t="s">
        <v>27</v>
      </c>
      <c r="B6" s="19"/>
      <c r="C6" s="20"/>
      <c r="D6" s="20"/>
      <c r="E6" s="20"/>
      <c r="F6" s="20"/>
      <c r="G6" s="20"/>
      <c r="H6" s="51" t="s">
        <v>36</v>
      </c>
      <c r="I6" s="27"/>
      <c r="J6" s="27"/>
      <c r="K6" s="27"/>
      <c r="L6" s="20"/>
      <c r="M6" s="23"/>
      <c r="N6" s="65"/>
      <c r="O6" s="89"/>
    </row>
    <row r="7" spans="1:17" s="16" customFormat="1" ht="29.1" customHeight="1" thickBot="1">
      <c r="A7" s="56" t="s">
        <v>28</v>
      </c>
      <c r="B7" s="84"/>
      <c r="C7" s="21"/>
      <c r="D7" s="21"/>
      <c r="E7" s="21"/>
      <c r="F7" s="21"/>
      <c r="G7" s="21"/>
      <c r="H7" s="72" t="s">
        <v>43</v>
      </c>
      <c r="I7" s="39"/>
      <c r="J7" s="29"/>
      <c r="K7" s="29"/>
      <c r="L7" s="39"/>
      <c r="M7" s="80"/>
      <c r="N7" s="65"/>
      <c r="O7" s="90" t="s">
        <v>12</v>
      </c>
    </row>
    <row r="8" spans="1:17" ht="27" customHeight="1" thickBot="1">
      <c r="A8" s="13" t="s">
        <v>33</v>
      </c>
      <c r="B8" s="76"/>
      <c r="C8" s="63"/>
      <c r="D8" s="63"/>
      <c r="E8" s="63"/>
      <c r="F8" s="63"/>
      <c r="G8" s="63"/>
      <c r="H8" s="52" t="s">
        <v>38</v>
      </c>
      <c r="I8" s="25"/>
      <c r="J8" s="25"/>
      <c r="K8" s="25"/>
      <c r="L8" s="25"/>
      <c r="M8" s="32"/>
      <c r="N8" s="40"/>
      <c r="O8" s="66" t="s">
        <v>13</v>
      </c>
    </row>
    <row r="9" spans="1:17" s="16" customFormat="1" ht="29.1" customHeight="1" thickBot="1">
      <c r="A9" s="12" t="s">
        <v>34</v>
      </c>
      <c r="B9" s="84"/>
      <c r="C9" s="19"/>
      <c r="D9" s="21"/>
      <c r="E9" s="21"/>
      <c r="F9" s="21"/>
      <c r="G9" s="21"/>
      <c r="H9" s="67" t="s">
        <v>14</v>
      </c>
      <c r="I9" s="30"/>
      <c r="J9" s="30"/>
      <c r="K9" s="30"/>
      <c r="L9" s="30"/>
      <c r="M9" s="19"/>
      <c r="N9" s="64"/>
      <c r="O9" s="9" t="s">
        <v>15</v>
      </c>
    </row>
    <row r="10" spans="1:17" ht="27" customHeight="1">
      <c r="A10" s="13" t="s">
        <v>13</v>
      </c>
      <c r="B10" s="17"/>
      <c r="C10" s="18"/>
      <c r="D10" s="18"/>
      <c r="E10" s="18"/>
      <c r="F10" s="18"/>
      <c r="G10" s="18"/>
      <c r="H10" s="52" t="s">
        <v>16</v>
      </c>
      <c r="I10" s="25"/>
      <c r="J10" s="25"/>
      <c r="K10" s="25"/>
      <c r="L10" s="25"/>
      <c r="M10" s="88"/>
      <c r="N10" s="65"/>
      <c r="O10" s="37" t="s">
        <v>17</v>
      </c>
    </row>
    <row r="11" spans="1:17" ht="27" customHeight="1" thickBot="1">
      <c r="A11" s="9" t="s">
        <v>15</v>
      </c>
      <c r="B11" s="19"/>
      <c r="C11" s="20"/>
      <c r="D11" s="20"/>
      <c r="E11" s="20"/>
      <c r="F11" s="20"/>
      <c r="G11" s="20"/>
      <c r="H11" s="51" t="s">
        <v>18</v>
      </c>
      <c r="I11" s="27"/>
      <c r="J11" s="27"/>
      <c r="K11" s="27"/>
      <c r="L11" s="20"/>
      <c r="M11" s="88"/>
      <c r="N11" s="65"/>
      <c r="O11" s="43"/>
    </row>
    <row r="12" spans="1:17" s="16" customFormat="1" ht="29.1" customHeight="1" thickBot="1">
      <c r="A12" s="46" t="s">
        <v>17</v>
      </c>
      <c r="B12" s="84"/>
      <c r="C12" s="19"/>
      <c r="D12" s="21"/>
      <c r="E12" s="21"/>
      <c r="F12" s="21"/>
      <c r="G12" s="21"/>
      <c r="H12" s="67" t="s">
        <v>19</v>
      </c>
      <c r="I12" s="31"/>
      <c r="J12" s="31"/>
      <c r="K12" s="31"/>
      <c r="L12" s="41"/>
      <c r="M12" s="31"/>
      <c r="N12" s="40"/>
      <c r="O12" s="13" t="s">
        <v>30</v>
      </c>
    </row>
    <row r="13" spans="1:17" s="16" customFormat="1" ht="29.1" customHeight="1">
      <c r="A13" s="60" t="s">
        <v>30</v>
      </c>
      <c r="B13" s="17"/>
      <c r="C13" s="17"/>
      <c r="D13" s="17"/>
      <c r="E13" s="17"/>
      <c r="F13" s="17"/>
      <c r="G13" s="18"/>
      <c r="H13" s="51" t="s">
        <v>39</v>
      </c>
      <c r="I13" s="31"/>
      <c r="J13" s="32"/>
      <c r="K13" s="31"/>
      <c r="L13" s="31"/>
      <c r="M13" s="19"/>
      <c r="N13" s="65"/>
      <c r="O13" s="9" t="s">
        <v>32</v>
      </c>
    </row>
    <row r="14" spans="1:17" ht="27" customHeight="1" thickBot="1">
      <c r="A14" s="9" t="s">
        <v>31</v>
      </c>
      <c r="B14" s="61"/>
      <c r="C14" s="22"/>
      <c r="D14" s="22"/>
      <c r="E14" s="22"/>
      <c r="F14" s="22"/>
      <c r="G14" s="22"/>
      <c r="H14" s="52" t="s">
        <v>40</v>
      </c>
      <c r="I14" s="27"/>
      <c r="J14" s="27"/>
      <c r="K14" s="27"/>
      <c r="L14" s="62"/>
      <c r="M14" s="88"/>
      <c r="N14" s="65"/>
      <c r="O14" s="87" t="s">
        <v>20</v>
      </c>
    </row>
    <row r="15" spans="1:17" ht="29.1" customHeight="1" thickBot="1">
      <c r="A15" s="12" t="s">
        <v>20</v>
      </c>
      <c r="B15" s="84"/>
      <c r="C15" s="19"/>
      <c r="D15" s="21"/>
      <c r="E15" s="21"/>
      <c r="F15" s="21"/>
      <c r="G15" s="82"/>
      <c r="H15" s="83" t="s">
        <v>21</v>
      </c>
      <c r="I15" s="80"/>
      <c r="J15" s="31"/>
      <c r="K15" s="31"/>
      <c r="L15" s="32"/>
      <c r="M15" s="32"/>
      <c r="N15" s="31"/>
      <c r="O15" s="13" t="s">
        <v>22</v>
      </c>
    </row>
    <row r="16" spans="1:17" ht="27" customHeight="1" thickBot="1">
      <c r="A16" s="13" t="s">
        <v>22</v>
      </c>
      <c r="B16" s="33"/>
      <c r="C16" s="23"/>
      <c r="D16" s="23"/>
      <c r="E16" s="34"/>
      <c r="F16" s="23"/>
      <c r="G16" s="23"/>
      <c r="H16" s="71" t="s">
        <v>41</v>
      </c>
      <c r="I16" s="27"/>
      <c r="J16" s="27"/>
      <c r="K16" s="27"/>
      <c r="L16" s="27"/>
      <c r="M16" s="27"/>
      <c r="N16" s="28"/>
      <c r="O16" s="12" t="s">
        <v>20</v>
      </c>
    </row>
    <row r="17" spans="1:15" ht="27" customHeight="1" thickBot="1">
      <c r="A17" s="9" t="s">
        <v>23</v>
      </c>
      <c r="B17" s="85"/>
      <c r="C17" s="19"/>
      <c r="D17" s="36"/>
      <c r="E17" s="35"/>
      <c r="F17" s="35"/>
      <c r="G17" s="35"/>
      <c r="H17" s="68" t="s">
        <v>24</v>
      </c>
      <c r="O17"/>
    </row>
    <row r="18" spans="1:15" ht="30.6" customHeight="1" thickBot="1">
      <c r="A18" s="12" t="s">
        <v>25</v>
      </c>
      <c r="B18" s="79"/>
      <c r="C18" s="21"/>
      <c r="D18" s="36"/>
      <c r="E18" s="35"/>
      <c r="F18" s="35"/>
      <c r="G18" s="35"/>
      <c r="H18" s="69" t="s">
        <v>29</v>
      </c>
      <c r="O18" s="8"/>
    </row>
    <row r="19" spans="1:15" ht="27" customHeight="1">
      <c r="A19" s="8"/>
      <c r="H19" s="8"/>
      <c r="O19" s="8"/>
    </row>
    <row r="20" spans="1:15" ht="27" customHeight="1">
      <c r="A20" s="8"/>
      <c r="H20" s="8"/>
      <c r="O20" s="8"/>
    </row>
    <row r="21" spans="1:15" ht="27" customHeight="1">
      <c r="A21" s="8"/>
      <c r="H21" s="8"/>
      <c r="O21" s="8"/>
    </row>
    <row r="22" spans="1:15" ht="27" customHeight="1">
      <c r="A22" s="8"/>
      <c r="H22" s="8"/>
      <c r="O22" s="8"/>
    </row>
    <row r="23" spans="1:15" ht="27" customHeight="1">
      <c r="A23" s="8"/>
      <c r="H23" s="8"/>
      <c r="O23" s="8"/>
    </row>
    <row r="24" spans="1:15" ht="27" customHeight="1">
      <c r="A24" s="8"/>
      <c r="H24" s="8"/>
      <c r="O24" s="8"/>
    </row>
    <row r="25" spans="1:15" ht="27" customHeight="1">
      <c r="A25" s="8"/>
      <c r="H25" s="8"/>
      <c r="O25" s="8"/>
    </row>
    <row r="26" spans="1:15" ht="27" customHeight="1">
      <c r="A26" s="8"/>
      <c r="H26" s="8"/>
      <c r="O26" s="8"/>
    </row>
    <row r="27" spans="1:15" ht="27" customHeight="1">
      <c r="A27" s="8"/>
      <c r="H27" s="8"/>
      <c r="O27" s="8"/>
    </row>
    <row r="28" spans="1:15" ht="27" customHeight="1">
      <c r="A28" s="8"/>
      <c r="H28" s="8"/>
      <c r="O28" s="8"/>
    </row>
    <row r="29" spans="1:15" ht="27" customHeight="1">
      <c r="A29" s="8"/>
      <c r="H29" s="8"/>
      <c r="O29" s="8"/>
    </row>
    <row r="30" spans="1:15" ht="27" customHeight="1">
      <c r="A30" s="8"/>
      <c r="H30" s="8"/>
      <c r="O30" s="8"/>
    </row>
    <row r="31" spans="1:15" ht="27" customHeight="1">
      <c r="A31" s="8"/>
      <c r="H31" s="8"/>
      <c r="O31" s="8"/>
    </row>
    <row r="32" spans="1:15" ht="27" customHeight="1">
      <c r="A32" s="8"/>
      <c r="H32" s="8"/>
      <c r="O32" s="8"/>
    </row>
    <row r="33" spans="1:15" ht="27" customHeight="1">
      <c r="A33" s="8"/>
      <c r="H33" s="8"/>
      <c r="O33" s="8"/>
    </row>
    <row r="34" spans="1:15" ht="27" customHeight="1">
      <c r="A34" s="8"/>
      <c r="H34" s="8"/>
      <c r="O34" s="8"/>
    </row>
    <row r="35" spans="1:15" ht="27" customHeight="1">
      <c r="A35" s="8"/>
      <c r="H35" s="8"/>
      <c r="O35" s="8"/>
    </row>
    <row r="36" spans="1:15" ht="27" customHeight="1">
      <c r="A36" s="8"/>
      <c r="H36" s="8"/>
      <c r="O36" s="8"/>
    </row>
    <row r="37" spans="1:15" ht="27" customHeight="1">
      <c r="A37" s="8"/>
      <c r="H37" s="8"/>
      <c r="O37" s="8"/>
    </row>
    <row r="38" spans="1:15" ht="27" customHeight="1">
      <c r="A38" s="8"/>
      <c r="H38" s="8"/>
      <c r="O38" s="8"/>
    </row>
    <row r="39" spans="1:15" ht="27" customHeight="1">
      <c r="A39" s="8"/>
      <c r="H39" s="8"/>
      <c r="O39" s="8"/>
    </row>
    <row r="40" spans="1:15" ht="27" customHeight="1">
      <c r="A40" s="8"/>
      <c r="H40" s="8"/>
      <c r="O40" s="8"/>
    </row>
    <row r="41" spans="1:15" ht="27" customHeight="1">
      <c r="A41" s="8"/>
      <c r="H41" s="8"/>
      <c r="O41" s="8"/>
    </row>
  </sheetData>
  <phoneticPr fontId="0" type="noConversion"/>
  <printOptions horizontalCentered="1" verticalCentered="1"/>
  <pageMargins left="0.78740157480314965" right="0.78740157480314965" top="0.78740157480314965" bottom="0.78740157480314965" header="0.51181102362204722" footer="0.51181102362204722"/>
  <pageSetup paperSize="9" scale="84" orientation="landscape" horizontalDpi="300" verticalDpi="300" r:id="rId1"/>
  <headerFooter alignWithMargins="0">
    <oddFooter>&amp;L&amp;8&amp;F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showGridLines="0" zoomScale="75" workbookViewId="0">
      <selection activeCell="N4" sqref="N4"/>
    </sheetView>
  </sheetViews>
  <sheetFormatPr baseColWidth="10" defaultColWidth="11.44140625" defaultRowHeight="27" customHeight="1"/>
  <cols>
    <col min="1" max="1" width="15.109375" style="14" customWidth="1"/>
    <col min="2" max="2" width="8.6640625" style="16" customWidth="1"/>
    <col min="3" max="3" width="7.44140625" style="8" customWidth="1"/>
    <col min="4" max="6" width="7.6640625" style="8" customWidth="1"/>
    <col min="7" max="7" width="8" style="8" customWidth="1"/>
    <col min="8" max="8" width="31.88671875" style="15" customWidth="1"/>
    <col min="9" max="10" width="7.6640625" style="8" customWidth="1"/>
    <col min="11" max="11" width="7.44140625" style="8" customWidth="1"/>
    <col min="12" max="12" width="7.6640625" style="8" customWidth="1"/>
    <col min="13" max="13" width="8.109375" style="8" customWidth="1"/>
    <col min="14" max="14" width="9.33203125" style="16" customWidth="1"/>
    <col min="15" max="15" width="15.33203125" style="14" customWidth="1"/>
    <col min="16" max="16384" width="11.44140625" style="8"/>
  </cols>
  <sheetData>
    <row r="1" spans="1:17" s="6" customFormat="1" ht="27" customHeight="1" thickBot="1">
      <c r="A1" s="1" t="s">
        <v>0</v>
      </c>
      <c r="B1" s="2"/>
      <c r="C1" s="2"/>
      <c r="D1" s="2"/>
      <c r="E1" s="2"/>
      <c r="F1" s="2"/>
      <c r="G1" s="3"/>
      <c r="H1" s="38"/>
      <c r="I1" s="44" t="s">
        <v>1</v>
      </c>
      <c r="J1" s="4"/>
      <c r="K1" s="4"/>
      <c r="L1" s="4"/>
      <c r="M1" s="4"/>
      <c r="N1" s="2"/>
      <c r="O1" s="5"/>
    </row>
    <row r="2" spans="1:17" s="45" customFormat="1" ht="96.75" customHeight="1" thickBot="1">
      <c r="A2" s="47" t="s">
        <v>2</v>
      </c>
      <c r="B2" s="49" t="s">
        <v>3</v>
      </c>
      <c r="C2" s="48" t="s">
        <v>4</v>
      </c>
      <c r="D2" s="48" t="s">
        <v>42</v>
      </c>
      <c r="E2" s="50" t="s">
        <v>5</v>
      </c>
      <c r="F2" s="50" t="s">
        <v>35</v>
      </c>
      <c r="G2" s="50" t="s">
        <v>6</v>
      </c>
      <c r="H2" s="70" t="s">
        <v>37</v>
      </c>
      <c r="I2" s="50" t="s">
        <v>6</v>
      </c>
      <c r="J2" s="50" t="s">
        <v>35</v>
      </c>
      <c r="K2" s="50" t="s">
        <v>5</v>
      </c>
      <c r="L2" s="48" t="s">
        <v>42</v>
      </c>
      <c r="M2" s="48" t="s">
        <v>4</v>
      </c>
      <c r="N2" s="49" t="s">
        <v>7</v>
      </c>
      <c r="O2" s="48" t="s">
        <v>2</v>
      </c>
    </row>
    <row r="3" spans="1:17" ht="27" customHeight="1">
      <c r="A3" s="7"/>
      <c r="B3" s="18">
        <f>M3</f>
        <v>27.2</v>
      </c>
      <c r="C3" s="18"/>
      <c r="D3" s="18"/>
      <c r="E3" s="18"/>
      <c r="F3" s="18"/>
      <c r="G3" s="18"/>
      <c r="H3" s="51" t="s">
        <v>8</v>
      </c>
      <c r="I3" s="24"/>
      <c r="J3" s="24"/>
      <c r="K3" s="24"/>
      <c r="L3" s="24"/>
      <c r="M3" s="24">
        <f>'énoncé T0'!B21</f>
        <v>27.2</v>
      </c>
      <c r="N3" s="58"/>
      <c r="O3" s="7"/>
      <c r="P3" s="57"/>
    </row>
    <row r="4" spans="1:17" ht="27" customHeight="1">
      <c r="A4" s="53" t="s">
        <v>10</v>
      </c>
      <c r="B4" s="19"/>
      <c r="C4" s="20">
        <f>'énoncé T0'!D22</f>
        <v>38.9</v>
      </c>
      <c r="D4" s="20"/>
      <c r="E4" s="20"/>
      <c r="F4" s="20"/>
      <c r="G4" s="20"/>
      <c r="H4" s="51" t="s">
        <v>9</v>
      </c>
      <c r="I4" s="25"/>
      <c r="J4" s="25"/>
      <c r="K4" s="25"/>
      <c r="L4" s="25"/>
      <c r="M4" s="25"/>
      <c r="N4" s="25">
        <f>C4</f>
        <v>38.9</v>
      </c>
      <c r="O4" s="9"/>
    </row>
    <row r="5" spans="1:17" ht="27" customHeight="1">
      <c r="A5" s="54" t="s">
        <v>26</v>
      </c>
      <c r="B5" s="20">
        <f>L5</f>
        <v>56.7</v>
      </c>
      <c r="C5" s="20"/>
      <c r="D5" s="20"/>
      <c r="E5" s="20"/>
      <c r="F5" s="20"/>
      <c r="G5" s="20"/>
      <c r="H5" s="51" t="s">
        <v>11</v>
      </c>
      <c r="I5" s="25">
        <f>'énoncé T0'!D34+'énoncé T0'!D45+'énoncé T0'!D46+'énoncé T0'!D56</f>
        <v>46.6</v>
      </c>
      <c r="J5" s="25">
        <f>'énoncé T0'!B4+'énoncé T0'!B5</f>
        <v>5</v>
      </c>
      <c r="K5" s="25">
        <f>'énoncé T0'!B25</f>
        <v>5.0999999999999996</v>
      </c>
      <c r="L5" s="25">
        <f>SUM(I5:K5)</f>
        <v>56.7</v>
      </c>
      <c r="M5" s="25"/>
      <c r="N5" s="26"/>
      <c r="O5" s="59" t="s">
        <v>11</v>
      </c>
      <c r="P5" s="10"/>
      <c r="Q5" s="11"/>
    </row>
    <row r="6" spans="1:17" ht="27" customHeight="1" thickBot="1">
      <c r="A6" s="54" t="s">
        <v>27</v>
      </c>
      <c r="B6" s="19"/>
      <c r="C6" s="20"/>
      <c r="D6" s="20">
        <f t="shared" ref="D6:D17" si="0">SUM(E6:G6)</f>
        <v>8.9</v>
      </c>
      <c r="E6" s="20">
        <f>'énoncé T0'!B26+'énoncé T0'!B27</f>
        <v>0.6</v>
      </c>
      <c r="F6" s="20">
        <f>'énoncé T0'!B4</f>
        <v>1</v>
      </c>
      <c r="G6" s="20">
        <f>'énoncé T0'!B34+'énoncé T0'!B56+'énoncé T0'!B57+'énoncé T0'!D45+'énoncé T0'!D46</f>
        <v>7.3000000000000007</v>
      </c>
      <c r="H6" s="51" t="s">
        <v>36</v>
      </c>
      <c r="I6" s="27"/>
      <c r="J6" s="27"/>
      <c r="K6" s="27"/>
      <c r="L6" s="20"/>
      <c r="M6" s="74"/>
      <c r="N6" s="81">
        <v>8.9</v>
      </c>
      <c r="O6" s="12"/>
    </row>
    <row r="7" spans="1:17" s="16" customFormat="1" ht="29.1" customHeight="1" thickBot="1">
      <c r="A7" s="75" t="s">
        <v>28</v>
      </c>
      <c r="B7" s="76"/>
      <c r="C7" s="82">
        <f>M3-C4</f>
        <v>-11.7</v>
      </c>
      <c r="D7" s="21">
        <f t="shared" si="0"/>
        <v>47.8</v>
      </c>
      <c r="E7" s="21">
        <f>K5-E6</f>
        <v>4.5</v>
      </c>
      <c r="F7" s="21">
        <f>J5-F6</f>
        <v>4</v>
      </c>
      <c r="G7" s="21">
        <f>I5-G6</f>
        <v>39.299999999999997</v>
      </c>
      <c r="H7" s="72" t="s">
        <v>43</v>
      </c>
      <c r="I7" s="39">
        <f>G7</f>
        <v>39.299999999999997</v>
      </c>
      <c r="J7" s="29">
        <f>F7</f>
        <v>4</v>
      </c>
      <c r="K7" s="29">
        <f>E7</f>
        <v>4.5</v>
      </c>
      <c r="L7" s="39">
        <f>D7</f>
        <v>47.8</v>
      </c>
      <c r="M7" s="73">
        <f>C7</f>
        <v>-11.7</v>
      </c>
      <c r="N7" s="65"/>
      <c r="O7" s="42" t="s">
        <v>12</v>
      </c>
    </row>
    <row r="8" spans="1:17" ht="27" customHeight="1" thickBot="1">
      <c r="A8" s="13" t="s">
        <v>33</v>
      </c>
      <c r="B8" s="76"/>
      <c r="C8" s="23"/>
      <c r="D8" s="63">
        <f t="shared" si="0"/>
        <v>16.100000000000001</v>
      </c>
      <c r="E8" s="63"/>
      <c r="F8" s="63">
        <f>'énoncé T0'!B5</f>
        <v>4</v>
      </c>
      <c r="G8" s="63">
        <f>'énoncé T0'!B39+'énoncé T0'!B58</f>
        <v>12.100000000000001</v>
      </c>
      <c r="H8" s="52" t="s">
        <v>38</v>
      </c>
      <c r="I8" s="91"/>
      <c r="J8" s="91"/>
      <c r="K8" s="91">
        <f>D8</f>
        <v>16.100000000000001</v>
      </c>
      <c r="L8" s="86">
        <f>SUM(I8:K8)</f>
        <v>16.100000000000001</v>
      </c>
      <c r="M8" s="32"/>
      <c r="N8" s="40"/>
      <c r="O8" s="66" t="s">
        <v>13</v>
      </c>
    </row>
    <row r="9" spans="1:17" s="16" customFormat="1" ht="29.1" customHeight="1" thickBot="1">
      <c r="A9" s="77" t="s">
        <v>34</v>
      </c>
      <c r="B9" s="76"/>
      <c r="C9" s="61"/>
      <c r="D9" s="21">
        <f t="shared" si="0"/>
        <v>31.699999999999996</v>
      </c>
      <c r="E9" s="21">
        <f>K7-E8</f>
        <v>4.5</v>
      </c>
      <c r="F9" s="21">
        <f>J7-F8</f>
        <v>0</v>
      </c>
      <c r="G9" s="21">
        <f>I7-G8</f>
        <v>27.199999999999996</v>
      </c>
      <c r="H9" s="72" t="s">
        <v>14</v>
      </c>
      <c r="I9" s="73">
        <f>G9</f>
        <v>27.199999999999996</v>
      </c>
      <c r="J9" s="73">
        <f>F9</f>
        <v>0</v>
      </c>
      <c r="K9" s="73">
        <f>E9</f>
        <v>4.5</v>
      </c>
      <c r="L9" s="73">
        <f>D9</f>
        <v>31.699999999999996</v>
      </c>
      <c r="M9" s="30"/>
      <c r="N9" s="64"/>
      <c r="O9" s="9" t="s">
        <v>15</v>
      </c>
    </row>
    <row r="10" spans="1:17" ht="27" customHeight="1">
      <c r="A10" s="13" t="s">
        <v>13</v>
      </c>
      <c r="B10" s="17"/>
      <c r="C10" s="18"/>
      <c r="D10" s="86">
        <f>'énoncé T0'!B44</f>
        <v>0.2</v>
      </c>
      <c r="E10" s="18"/>
      <c r="F10" s="18"/>
      <c r="G10" s="18">
        <v>0.2</v>
      </c>
      <c r="H10" s="52" t="s">
        <v>16</v>
      </c>
      <c r="I10" s="32"/>
      <c r="J10" s="32"/>
      <c r="K10" s="32"/>
      <c r="L10" s="32"/>
      <c r="M10" s="25">
        <f>'énoncé T0'!B44</f>
        <v>0.2</v>
      </c>
      <c r="N10" s="65"/>
      <c r="O10" s="37" t="s">
        <v>17</v>
      </c>
    </row>
    <row r="11" spans="1:17" ht="27" customHeight="1" thickBot="1">
      <c r="A11" s="9" t="s">
        <v>15</v>
      </c>
      <c r="B11" s="19"/>
      <c r="C11" s="20"/>
      <c r="D11" s="20">
        <f>'énoncé T0'!B45</f>
        <v>0.6</v>
      </c>
      <c r="E11" s="20"/>
      <c r="F11" s="20"/>
      <c r="G11" s="20">
        <v>0.6</v>
      </c>
      <c r="H11" s="51" t="s">
        <v>18</v>
      </c>
      <c r="I11" s="27"/>
      <c r="J11" s="27"/>
      <c r="K11" s="27"/>
      <c r="L11" s="74"/>
      <c r="M11" s="20">
        <f>'énoncé T0'!B45</f>
        <v>0.6</v>
      </c>
      <c r="N11" s="65"/>
      <c r="O11" s="43"/>
    </row>
    <row r="12" spans="1:17" s="16" customFormat="1" ht="29.1" customHeight="1" thickBot="1">
      <c r="A12" s="78" t="s">
        <v>17</v>
      </c>
      <c r="B12" s="76"/>
      <c r="C12" s="61"/>
      <c r="D12" s="21">
        <f t="shared" si="0"/>
        <v>47</v>
      </c>
      <c r="E12" s="21">
        <f>K8+K9-E10-E11</f>
        <v>20.6</v>
      </c>
      <c r="F12" s="21">
        <f>J9-F10-F11</f>
        <v>0</v>
      </c>
      <c r="G12" s="21">
        <f>I9-G10-G11</f>
        <v>26.399999999999995</v>
      </c>
      <c r="H12" s="67" t="s">
        <v>19</v>
      </c>
      <c r="I12" s="19">
        <f>G12</f>
        <v>26.399999999999995</v>
      </c>
      <c r="J12" s="19">
        <f>F12</f>
        <v>0</v>
      </c>
      <c r="K12" s="19">
        <f>E12</f>
        <v>20.6</v>
      </c>
      <c r="L12" s="73">
        <f>D12</f>
        <v>47</v>
      </c>
      <c r="M12" s="31"/>
      <c r="N12" s="40"/>
      <c r="O12" s="13" t="s">
        <v>30</v>
      </c>
    </row>
    <row r="13" spans="1:17" s="16" customFormat="1" ht="29.1" customHeight="1">
      <c r="A13" s="60" t="s">
        <v>30</v>
      </c>
      <c r="B13" s="17"/>
      <c r="C13" s="17"/>
      <c r="D13" s="86">
        <f t="shared" si="0"/>
        <v>17.399999999999999</v>
      </c>
      <c r="E13" s="17"/>
      <c r="F13" s="17"/>
      <c r="G13" s="18">
        <f>'énoncé T0'!B49</f>
        <v>17.399999999999999</v>
      </c>
      <c r="H13" s="51" t="s">
        <v>39</v>
      </c>
      <c r="I13" s="31"/>
      <c r="J13" s="32">
        <f>G13</f>
        <v>17.399999999999999</v>
      </c>
      <c r="K13" s="31"/>
      <c r="L13" s="20">
        <f>D13</f>
        <v>17.399999999999999</v>
      </c>
      <c r="M13" s="19"/>
      <c r="N13" s="40"/>
      <c r="O13" s="9" t="s">
        <v>32</v>
      </c>
    </row>
    <row r="14" spans="1:17" ht="27" customHeight="1" thickBot="1">
      <c r="A14" s="9" t="s">
        <v>31</v>
      </c>
      <c r="B14" s="61"/>
      <c r="C14" s="22"/>
      <c r="D14" s="20">
        <f t="shared" si="0"/>
        <v>3.8</v>
      </c>
      <c r="E14" s="22"/>
      <c r="F14" s="22">
        <f>'énoncé T0'!B6</f>
        <v>3.8</v>
      </c>
      <c r="G14" s="22"/>
      <c r="H14" s="52" t="s">
        <v>40</v>
      </c>
      <c r="I14" s="27"/>
      <c r="J14" s="27"/>
      <c r="K14" s="27">
        <f>'énoncé T0'!B6</f>
        <v>3.8</v>
      </c>
      <c r="L14" s="74">
        <f>D14</f>
        <v>3.8</v>
      </c>
      <c r="M14" s="20"/>
      <c r="N14" s="65"/>
      <c r="O14" s="55" t="s">
        <v>20</v>
      </c>
    </row>
    <row r="15" spans="1:17" ht="29.1" customHeight="1" thickBot="1">
      <c r="A15" s="77" t="s">
        <v>20</v>
      </c>
      <c r="B15" s="76"/>
      <c r="C15" s="61"/>
      <c r="D15" s="21">
        <f t="shared" si="0"/>
        <v>47</v>
      </c>
      <c r="E15" s="21">
        <f>K12+K14-E13-E14</f>
        <v>24.400000000000002</v>
      </c>
      <c r="F15" s="21">
        <f>J12+J13-F14</f>
        <v>13.599999999999998</v>
      </c>
      <c r="G15" s="82">
        <f>I12-G13</f>
        <v>8.9999999999999964</v>
      </c>
      <c r="H15" s="83" t="s">
        <v>21</v>
      </c>
      <c r="I15" s="80">
        <f>G15</f>
        <v>8.9999999999999964</v>
      </c>
      <c r="J15" s="19">
        <f>F15</f>
        <v>13.599999999999998</v>
      </c>
      <c r="K15" s="19">
        <f>E15</f>
        <v>24.400000000000002</v>
      </c>
      <c r="L15" s="73">
        <f>D15</f>
        <v>47</v>
      </c>
      <c r="M15" s="32"/>
      <c r="N15" s="31"/>
      <c r="O15" s="13" t="s">
        <v>22</v>
      </c>
    </row>
    <row r="16" spans="1:17" ht="30" customHeight="1" thickBot="1">
      <c r="A16" s="13" t="s">
        <v>22</v>
      </c>
      <c r="B16" s="33"/>
      <c r="C16" s="23"/>
      <c r="D16" s="86">
        <f t="shared" si="0"/>
        <v>25.5</v>
      </c>
      <c r="E16" s="34">
        <f>'énoncé T0'!D25+'énoncé T0'!D26+'énoncé T0'!D27</f>
        <v>20.5</v>
      </c>
      <c r="F16" s="23">
        <f>'énoncé T0'!B4+'énoncé T0'!B5</f>
        <v>5</v>
      </c>
      <c r="G16" s="23"/>
      <c r="H16" s="71" t="s">
        <v>41</v>
      </c>
      <c r="I16" s="27"/>
      <c r="J16" s="27"/>
      <c r="K16" s="27"/>
      <c r="L16" s="27"/>
      <c r="M16" s="27"/>
      <c r="N16" s="27">
        <f>D16</f>
        <v>25.5</v>
      </c>
      <c r="O16" s="12" t="s">
        <v>20</v>
      </c>
    </row>
    <row r="17" spans="1:15" ht="27" customHeight="1" thickBot="1">
      <c r="A17" s="9" t="s">
        <v>23</v>
      </c>
      <c r="B17" s="33"/>
      <c r="C17" s="61"/>
      <c r="D17" s="21">
        <f t="shared" si="0"/>
        <v>21.499999999999996</v>
      </c>
      <c r="E17" s="35">
        <f>K15-E16</f>
        <v>3.9000000000000021</v>
      </c>
      <c r="F17" s="35">
        <f>J15-F16</f>
        <v>8.5999999999999979</v>
      </c>
      <c r="G17" s="35">
        <f>I15-G16</f>
        <v>8.9999999999999964</v>
      </c>
      <c r="H17" s="68" t="s">
        <v>24</v>
      </c>
      <c r="O17"/>
    </row>
    <row r="18" spans="1:15" ht="30.6" customHeight="1" thickBot="1">
      <c r="A18" s="12" t="s">
        <v>25</v>
      </c>
      <c r="B18" s="79"/>
      <c r="C18" s="21">
        <f>M7+M10+M11</f>
        <v>-10.9</v>
      </c>
      <c r="D18" s="36"/>
      <c r="E18" s="35"/>
      <c r="F18" s="35"/>
      <c r="G18" s="35"/>
      <c r="H18" s="69" t="s">
        <v>29</v>
      </c>
      <c r="O18" s="8"/>
    </row>
    <row r="19" spans="1:15" ht="27" customHeight="1">
      <c r="A19" s="8"/>
      <c r="H19" s="8"/>
      <c r="O19" s="8"/>
    </row>
    <row r="20" spans="1:15" ht="27" customHeight="1">
      <c r="A20" s="8"/>
      <c r="H20" s="8"/>
      <c r="O20" s="8"/>
    </row>
    <row r="21" spans="1:15" ht="27" customHeight="1">
      <c r="A21" s="8"/>
      <c r="H21" s="8"/>
      <c r="O21" s="8"/>
    </row>
    <row r="22" spans="1:15" ht="27" customHeight="1">
      <c r="A22" s="8"/>
      <c r="H22" s="8"/>
      <c r="O22" s="8"/>
    </row>
    <row r="23" spans="1:15" ht="27" customHeight="1">
      <c r="A23" s="8"/>
      <c r="H23" s="8"/>
      <c r="O23" s="8"/>
    </row>
    <row r="24" spans="1:15" ht="27" customHeight="1">
      <c r="A24" s="8"/>
      <c r="H24" s="8"/>
      <c r="O24" s="8"/>
    </row>
    <row r="25" spans="1:15" ht="27" customHeight="1">
      <c r="A25" s="8"/>
      <c r="H25" s="8"/>
      <c r="O25" s="8"/>
    </row>
    <row r="26" spans="1:15" ht="27" customHeight="1">
      <c r="A26" s="8"/>
      <c r="H26" s="8"/>
      <c r="O26" s="8"/>
    </row>
    <row r="27" spans="1:15" ht="27" customHeight="1">
      <c r="A27" s="8"/>
      <c r="H27" s="8"/>
      <c r="O27" s="8"/>
    </row>
    <row r="28" spans="1:15" ht="27" customHeight="1">
      <c r="A28" s="8"/>
      <c r="H28" s="8"/>
      <c r="O28" s="8"/>
    </row>
    <row r="29" spans="1:15" ht="27" customHeight="1">
      <c r="A29" s="8"/>
      <c r="H29" s="8"/>
      <c r="O29" s="8"/>
    </row>
    <row r="30" spans="1:15" ht="27" customHeight="1">
      <c r="A30" s="8"/>
      <c r="H30" s="8"/>
      <c r="O30" s="8"/>
    </row>
    <row r="31" spans="1:15" ht="27" customHeight="1">
      <c r="A31" s="8"/>
      <c r="H31" s="8"/>
      <c r="O31" s="8"/>
    </row>
    <row r="32" spans="1:15" ht="27" customHeight="1">
      <c r="A32" s="8"/>
      <c r="H32" s="8"/>
      <c r="O32" s="8"/>
    </row>
    <row r="33" spans="1:15" ht="27" customHeight="1">
      <c r="A33" s="8"/>
      <c r="H33" s="8"/>
      <c r="O33" s="8"/>
    </row>
    <row r="34" spans="1:15" ht="27" customHeight="1">
      <c r="A34" s="8"/>
      <c r="H34" s="8"/>
      <c r="O34" s="8"/>
    </row>
    <row r="35" spans="1:15" ht="27" customHeight="1">
      <c r="A35" s="8"/>
      <c r="H35" s="8"/>
      <c r="O35" s="8"/>
    </row>
    <row r="36" spans="1:15" ht="27" customHeight="1">
      <c r="A36" s="8"/>
      <c r="H36" s="8"/>
      <c r="O36" s="8"/>
    </row>
    <row r="37" spans="1:15" ht="27" customHeight="1">
      <c r="A37" s="8"/>
      <c r="H37" s="8"/>
      <c r="O37" s="8"/>
    </row>
    <row r="38" spans="1:15" ht="27" customHeight="1">
      <c r="A38" s="8"/>
      <c r="H38" s="8"/>
      <c r="O38" s="8"/>
    </row>
    <row r="39" spans="1:15" ht="27" customHeight="1">
      <c r="A39" s="8"/>
      <c r="H39" s="8"/>
      <c r="O39" s="8"/>
    </row>
    <row r="40" spans="1:15" ht="27" customHeight="1">
      <c r="A40" s="8"/>
      <c r="H40" s="8"/>
      <c r="O40" s="8"/>
    </row>
    <row r="41" spans="1:15" ht="27" customHeight="1">
      <c r="A41" s="8"/>
      <c r="H41" s="8"/>
      <c r="O41" s="8"/>
    </row>
  </sheetData>
  <phoneticPr fontId="0" type="noConversion"/>
  <printOptions horizontalCentered="1" verticalCentered="1"/>
  <pageMargins left="0.78740157480314965" right="0.78740157480314965" top="0.78740157480314965" bottom="0.78740157480314965" header="0.51181102362204722" footer="0.51181102362204722"/>
  <pageSetup paperSize="9" scale="83" orientation="landscape" horizontalDpi="300" verticalDpi="300" r:id="rId1"/>
  <headerFooter alignWithMargins="0">
    <oddFooter>&amp;L&amp;8&amp;F-&amp;A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workbookViewId="0">
      <selection activeCell="C22" sqref="C22"/>
    </sheetView>
  </sheetViews>
  <sheetFormatPr baseColWidth="10" defaultRowHeight="13.2"/>
  <cols>
    <col min="1" max="1" width="29.5546875" customWidth="1"/>
    <col min="2" max="2" width="39.5546875" customWidth="1"/>
    <col min="3" max="3" width="22.88671875" customWidth="1"/>
    <col min="4" max="4" width="21.33203125" customWidth="1"/>
  </cols>
  <sheetData>
    <row r="1" spans="1:4" ht="18.75" customHeight="1">
      <c r="A1" s="241" t="s">
        <v>126</v>
      </c>
      <c r="B1" s="240"/>
    </row>
    <row r="2" spans="1:4" ht="15">
      <c r="A2" s="163" t="s">
        <v>106</v>
      </c>
      <c r="C2" s="231">
        <v>10</v>
      </c>
    </row>
    <row r="3" spans="1:4" ht="15">
      <c r="A3" s="163" t="s">
        <v>107</v>
      </c>
      <c r="C3" s="232"/>
    </row>
    <row r="4" spans="1:4" ht="15">
      <c r="A4" s="233" t="s">
        <v>108</v>
      </c>
      <c r="C4" s="232"/>
    </row>
    <row r="5" spans="1:4" ht="15">
      <c r="A5" s="234" t="s">
        <v>109</v>
      </c>
      <c r="B5" s="235" t="s">
        <v>110</v>
      </c>
      <c r="C5" s="231">
        <v>2</v>
      </c>
    </row>
    <row r="6" spans="1:4" ht="15">
      <c r="A6" s="234" t="s">
        <v>109</v>
      </c>
      <c r="B6" s="235" t="s">
        <v>111</v>
      </c>
      <c r="C6" s="231">
        <v>1.6</v>
      </c>
    </row>
    <row r="7" spans="1:4" ht="15">
      <c r="A7" s="233" t="s">
        <v>112</v>
      </c>
      <c r="C7" s="231">
        <v>2</v>
      </c>
    </row>
    <row r="8" spans="1:4" ht="15">
      <c r="A8" s="233"/>
      <c r="C8" s="231"/>
    </row>
    <row r="9" spans="1:4" ht="15">
      <c r="A9" s="235" t="s">
        <v>113</v>
      </c>
      <c r="B9" s="163" t="s">
        <v>114</v>
      </c>
      <c r="C9" s="231">
        <v>30</v>
      </c>
    </row>
    <row r="10" spans="1:4">
      <c r="C10" s="232"/>
    </row>
    <row r="11" spans="1:4" ht="15">
      <c r="A11" s="235" t="s">
        <v>115</v>
      </c>
      <c r="D11" s="231" t="s">
        <v>116</v>
      </c>
    </row>
    <row r="12" spans="1:4" ht="15">
      <c r="A12" s="163"/>
      <c r="B12" s="163" t="s">
        <v>117</v>
      </c>
      <c r="C12" s="231">
        <v>20</v>
      </c>
      <c r="D12" s="236">
        <v>0.13</v>
      </c>
    </row>
    <row r="13" spans="1:4" ht="15">
      <c r="A13" s="163"/>
      <c r="B13" s="163" t="s">
        <v>118</v>
      </c>
      <c r="C13" s="231">
        <v>10</v>
      </c>
      <c r="D13" s="231"/>
    </row>
    <row r="14" spans="1:4" ht="15">
      <c r="A14" s="163"/>
      <c r="B14" s="163"/>
      <c r="C14" s="231"/>
      <c r="D14" s="231"/>
    </row>
    <row r="15" spans="1:4" ht="15">
      <c r="A15" s="163" t="s">
        <v>119</v>
      </c>
      <c r="B15" s="163"/>
      <c r="C15" s="231"/>
      <c r="D15" s="231"/>
    </row>
    <row r="16" spans="1:4" ht="15">
      <c r="A16" s="163"/>
      <c r="B16" s="163" t="s">
        <v>120</v>
      </c>
      <c r="C16" s="231">
        <v>15</v>
      </c>
      <c r="D16" s="231"/>
    </row>
    <row r="17" spans="1:4" ht="15">
      <c r="A17" s="163"/>
      <c r="B17" s="163" t="s">
        <v>127</v>
      </c>
      <c r="C17" s="231">
        <v>8</v>
      </c>
      <c r="D17" s="231"/>
    </row>
    <row r="18" spans="1:4" ht="15">
      <c r="A18" s="163"/>
      <c r="B18" s="163"/>
      <c r="C18" s="231"/>
      <c r="D18" s="231"/>
    </row>
    <row r="19" spans="1:4" ht="15">
      <c r="A19" s="163" t="s">
        <v>121</v>
      </c>
      <c r="B19" s="163"/>
      <c r="C19" s="231">
        <v>8.3000000000000007</v>
      </c>
      <c r="D19" s="231"/>
    </row>
    <row r="20" spans="1:4" ht="15">
      <c r="A20" s="237" t="s">
        <v>122</v>
      </c>
      <c r="B20" s="237"/>
      <c r="C20" s="238">
        <f>C2-C19</f>
        <v>1.6999999999999993</v>
      </c>
      <c r="D20" s="231"/>
    </row>
    <row r="21" spans="1:4" ht="15">
      <c r="A21" s="163" t="s">
        <v>123</v>
      </c>
      <c r="B21" s="163"/>
      <c r="C21" s="231">
        <v>-7.6</v>
      </c>
      <c r="D21" s="231"/>
    </row>
    <row r="22" spans="1:4" ht="15">
      <c r="A22" s="237" t="s">
        <v>124</v>
      </c>
      <c r="B22" s="237"/>
      <c r="C22" s="239">
        <f>C9+C21+C6</f>
        <v>24</v>
      </c>
    </row>
    <row r="24" spans="1:4" ht="15">
      <c r="A24" s="163" t="s">
        <v>125</v>
      </c>
      <c r="C24" s="232">
        <v>-1</v>
      </c>
    </row>
  </sheetData>
  <phoneticPr fontId="32"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showGridLines="0" zoomScale="75" workbookViewId="0">
      <selection activeCell="I5" sqref="I5"/>
    </sheetView>
  </sheetViews>
  <sheetFormatPr baseColWidth="10" defaultColWidth="11.44140625" defaultRowHeight="27" customHeight="1"/>
  <cols>
    <col min="1" max="1" width="18.109375" style="14" customWidth="1"/>
    <col min="2" max="2" width="8.6640625" style="16" customWidth="1"/>
    <col min="3" max="3" width="7.44140625" style="8" customWidth="1"/>
    <col min="4" max="6" width="7.6640625" style="8" customWidth="1"/>
    <col min="7" max="7" width="8" style="8" customWidth="1"/>
    <col min="8" max="8" width="42" style="15" customWidth="1"/>
    <col min="9" max="9" width="8.109375" style="8" customWidth="1"/>
    <col min="10" max="10" width="7.6640625" style="8" customWidth="1"/>
    <col min="11" max="11" width="7.44140625" style="8" customWidth="1"/>
    <col min="12" max="12" width="7.6640625" style="8" customWidth="1"/>
    <col min="13" max="13" width="8.109375" style="8" customWidth="1"/>
    <col min="14" max="14" width="9.33203125" style="16" customWidth="1"/>
    <col min="15" max="15" width="17.109375" style="137" customWidth="1"/>
    <col min="16" max="16384" width="11.44140625" style="8"/>
  </cols>
  <sheetData>
    <row r="1" spans="1:17" s="6" customFormat="1" ht="27" customHeight="1" thickBot="1">
      <c r="A1" s="1" t="s">
        <v>0</v>
      </c>
      <c r="B1" s="2"/>
      <c r="C1" s="2"/>
      <c r="D1" s="2"/>
      <c r="E1" s="2"/>
      <c r="F1" s="2"/>
      <c r="G1" s="3"/>
      <c r="H1" s="148"/>
      <c r="I1" s="44" t="s">
        <v>1</v>
      </c>
      <c r="J1" s="4"/>
      <c r="K1" s="4"/>
      <c r="L1" s="4"/>
      <c r="M1" s="4"/>
      <c r="N1" s="2"/>
      <c r="O1" s="130"/>
    </row>
    <row r="2" spans="1:17" s="45" customFormat="1" ht="96.75" customHeight="1" thickBot="1">
      <c r="A2" s="99" t="s">
        <v>2</v>
      </c>
      <c r="B2" s="100" t="s">
        <v>3</v>
      </c>
      <c r="C2" s="101" t="s">
        <v>4</v>
      </c>
      <c r="D2" s="101" t="s">
        <v>42</v>
      </c>
      <c r="E2" s="102" t="s">
        <v>5</v>
      </c>
      <c r="F2" s="102" t="s">
        <v>35</v>
      </c>
      <c r="G2" s="102" t="s">
        <v>6</v>
      </c>
      <c r="H2" s="104" t="s">
        <v>37</v>
      </c>
      <c r="I2" s="120" t="s">
        <v>6</v>
      </c>
      <c r="J2" s="120" t="s">
        <v>35</v>
      </c>
      <c r="K2" s="120" t="s">
        <v>5</v>
      </c>
      <c r="L2" s="47" t="s">
        <v>42</v>
      </c>
      <c r="M2" s="47" t="s">
        <v>4</v>
      </c>
      <c r="N2" s="121" t="s">
        <v>7</v>
      </c>
      <c r="O2" s="101" t="s">
        <v>2</v>
      </c>
    </row>
    <row r="3" spans="1:17" ht="39.9" customHeight="1">
      <c r="A3" s="103"/>
      <c r="B3" s="17">
        <f>M3</f>
        <v>24</v>
      </c>
      <c r="C3" s="17"/>
      <c r="D3" s="17"/>
      <c r="E3" s="17"/>
      <c r="F3" s="17"/>
      <c r="G3" s="17"/>
      <c r="H3" s="92" t="s">
        <v>8</v>
      </c>
      <c r="I3" s="58"/>
      <c r="J3" s="58"/>
      <c r="K3" s="58"/>
      <c r="L3" s="58"/>
      <c r="M3" s="58">
        <f>'énoncé T1'!C22</f>
        <v>24</v>
      </c>
      <c r="N3" s="58"/>
      <c r="O3" s="111"/>
      <c r="P3" s="57"/>
    </row>
    <row r="4" spans="1:17" ht="39.9" customHeight="1">
      <c r="A4" s="104" t="s">
        <v>10</v>
      </c>
      <c r="B4" s="19"/>
      <c r="C4" s="19">
        <f>-'énoncé T1'!C5</f>
        <v>-2</v>
      </c>
      <c r="D4" s="19"/>
      <c r="E4" s="19"/>
      <c r="F4" s="19"/>
      <c r="G4" s="19"/>
      <c r="H4" s="92" t="s">
        <v>9</v>
      </c>
      <c r="I4" s="26"/>
      <c r="J4" s="26"/>
      <c r="K4" s="26"/>
      <c r="L4" s="26"/>
      <c r="M4" s="26"/>
      <c r="N4" s="26">
        <f>C4</f>
        <v>-2</v>
      </c>
      <c r="O4" s="112"/>
    </row>
    <row r="5" spans="1:17" ht="39.9" customHeight="1">
      <c r="A5" s="105" t="s">
        <v>26</v>
      </c>
      <c r="B5" s="19">
        <f>L5</f>
        <v>10</v>
      </c>
      <c r="C5" s="19"/>
      <c r="D5" s="19"/>
      <c r="E5" s="19"/>
      <c r="F5" s="19"/>
      <c r="G5" s="19"/>
      <c r="H5" s="92" t="s">
        <v>11</v>
      </c>
      <c r="I5" s="26">
        <f>'énoncé T1'!C2</f>
        <v>10</v>
      </c>
      <c r="J5" s="26"/>
      <c r="K5" s="26"/>
      <c r="L5" s="26">
        <f>SUM(I5:K5)</f>
        <v>10</v>
      </c>
      <c r="M5" s="26"/>
      <c r="N5" s="26"/>
      <c r="O5" s="112" t="s">
        <v>11</v>
      </c>
      <c r="P5" s="10"/>
      <c r="Q5" s="11"/>
    </row>
    <row r="6" spans="1:17" ht="39.9" customHeight="1" thickBot="1">
      <c r="A6" s="105" t="s">
        <v>27</v>
      </c>
      <c r="B6" s="19"/>
      <c r="C6" s="19"/>
      <c r="D6" s="19">
        <f t="shared" ref="D6:D12" si="0">SUM(E6:G6)</f>
        <v>3.6</v>
      </c>
      <c r="E6" s="19"/>
      <c r="F6" s="19"/>
      <c r="G6" s="19">
        <f>'énoncé T1'!C5+'énoncé T1'!C6</f>
        <v>3.6</v>
      </c>
      <c r="H6" s="92" t="s">
        <v>36</v>
      </c>
      <c r="I6" s="28"/>
      <c r="J6" s="28"/>
      <c r="K6" s="28"/>
      <c r="L6" s="19"/>
      <c r="M6" s="82"/>
      <c r="N6" s="65">
        <f>D6</f>
        <v>3.6</v>
      </c>
      <c r="O6" s="114"/>
    </row>
    <row r="7" spans="1:17" s="16" customFormat="1" ht="39.9" customHeight="1" thickBot="1">
      <c r="A7" s="106" t="s">
        <v>28</v>
      </c>
      <c r="B7" s="76"/>
      <c r="C7" s="82">
        <f>M3-C4</f>
        <v>26</v>
      </c>
      <c r="D7" s="21">
        <f t="shared" si="0"/>
        <v>6.4</v>
      </c>
      <c r="E7" s="21"/>
      <c r="F7" s="21"/>
      <c r="G7" s="21">
        <f>I5-G6</f>
        <v>6.4</v>
      </c>
      <c r="H7" s="72" t="s">
        <v>43</v>
      </c>
      <c r="I7" s="39">
        <f>G7</f>
        <v>6.4</v>
      </c>
      <c r="J7" s="29"/>
      <c r="K7" s="29"/>
      <c r="L7" s="39">
        <f>D7</f>
        <v>6.4</v>
      </c>
      <c r="M7" s="73">
        <f>C7</f>
        <v>26</v>
      </c>
      <c r="N7" s="65"/>
      <c r="O7" s="131" t="s">
        <v>12</v>
      </c>
    </row>
    <row r="8" spans="1:17" ht="39.9" customHeight="1" thickBot="1">
      <c r="A8" s="107" t="s">
        <v>33</v>
      </c>
      <c r="B8" s="76"/>
      <c r="C8" s="96"/>
      <c r="D8" s="97">
        <f t="shared" si="0"/>
        <v>2</v>
      </c>
      <c r="E8" s="97"/>
      <c r="F8" s="97"/>
      <c r="G8" s="97">
        <v>2</v>
      </c>
      <c r="H8" s="93" t="s">
        <v>38</v>
      </c>
      <c r="I8" s="41"/>
      <c r="J8" s="41"/>
      <c r="K8" s="41">
        <f>'énoncé T1'!C7</f>
        <v>2</v>
      </c>
      <c r="L8" s="80">
        <f>SUM(I8:K8)</f>
        <v>2</v>
      </c>
      <c r="M8" s="31"/>
      <c r="N8" s="40"/>
      <c r="O8" s="138" t="s">
        <v>13</v>
      </c>
    </row>
    <row r="9" spans="1:17" s="16" customFormat="1" ht="39.9" customHeight="1" thickBot="1">
      <c r="A9" s="109" t="s">
        <v>34</v>
      </c>
      <c r="B9" s="76"/>
      <c r="C9" s="61"/>
      <c r="D9" s="21">
        <f t="shared" si="0"/>
        <v>4.4000000000000004</v>
      </c>
      <c r="E9" s="21"/>
      <c r="F9" s="21"/>
      <c r="G9" s="21">
        <f>I7-G8</f>
        <v>4.4000000000000004</v>
      </c>
      <c r="H9" s="72" t="s">
        <v>14</v>
      </c>
      <c r="I9" s="73">
        <f>G9</f>
        <v>4.4000000000000004</v>
      </c>
      <c r="J9" s="73"/>
      <c r="K9" s="73"/>
      <c r="L9" s="73">
        <f>D9</f>
        <v>4.4000000000000004</v>
      </c>
      <c r="M9" s="30"/>
      <c r="N9" s="64"/>
      <c r="O9" s="112" t="s">
        <v>15</v>
      </c>
    </row>
    <row r="10" spans="1:17" ht="39.9" customHeight="1">
      <c r="A10" s="107" t="s">
        <v>13</v>
      </c>
      <c r="B10" s="17"/>
      <c r="C10" s="17"/>
      <c r="D10" s="80">
        <f t="shared" si="0"/>
        <v>2.6</v>
      </c>
      <c r="E10" s="17"/>
      <c r="F10" s="17"/>
      <c r="G10" s="17">
        <f>M10</f>
        <v>2.6</v>
      </c>
      <c r="H10" s="93" t="s">
        <v>16</v>
      </c>
      <c r="I10" s="31"/>
      <c r="J10" s="31"/>
      <c r="K10" s="31"/>
      <c r="L10" s="31"/>
      <c r="M10" s="26">
        <f>'énoncé T1'!D12*'énoncé T1'!C12</f>
        <v>2.6</v>
      </c>
      <c r="N10" s="65"/>
      <c r="O10" s="139" t="s">
        <v>17</v>
      </c>
    </row>
    <row r="11" spans="1:17" ht="39.9" customHeight="1" thickBot="1">
      <c r="A11" s="108" t="s">
        <v>15</v>
      </c>
      <c r="B11" s="19"/>
      <c r="C11" s="19"/>
      <c r="D11" s="19">
        <f t="shared" si="0"/>
        <v>0</v>
      </c>
      <c r="E11" s="19"/>
      <c r="F11" s="19"/>
      <c r="G11" s="19"/>
      <c r="H11" s="92" t="s">
        <v>18</v>
      </c>
      <c r="I11" s="28"/>
      <c r="J11" s="28"/>
      <c r="K11" s="28"/>
      <c r="L11" s="82"/>
      <c r="M11" s="19"/>
      <c r="N11" s="65"/>
      <c r="O11" s="140"/>
    </row>
    <row r="12" spans="1:17" s="16" customFormat="1" ht="39.9" customHeight="1" thickBot="1">
      <c r="A12" s="118" t="s">
        <v>17</v>
      </c>
      <c r="B12" s="76"/>
      <c r="C12" s="61"/>
      <c r="D12" s="21">
        <f t="shared" si="0"/>
        <v>3.8000000000000003</v>
      </c>
      <c r="E12" s="21">
        <f>K8+K9-E10-E11</f>
        <v>2</v>
      </c>
      <c r="F12" s="21"/>
      <c r="G12" s="21">
        <f>I9-G10-G11</f>
        <v>1.8000000000000003</v>
      </c>
      <c r="H12" s="67" t="s">
        <v>19</v>
      </c>
      <c r="I12" s="19">
        <f>G12</f>
        <v>1.8000000000000003</v>
      </c>
      <c r="J12" s="19"/>
      <c r="K12" s="19">
        <f>E12</f>
        <v>2</v>
      </c>
      <c r="L12" s="73">
        <f>D12</f>
        <v>3.8000000000000003</v>
      </c>
      <c r="M12" s="31"/>
      <c r="N12" s="40"/>
      <c r="O12" s="132" t="s">
        <v>30</v>
      </c>
    </row>
    <row r="13" spans="1:17" s="16" customFormat="1" ht="39.9" customHeight="1">
      <c r="A13" s="117" t="s">
        <v>30</v>
      </c>
      <c r="B13" s="17"/>
      <c r="C13" s="17"/>
      <c r="D13" s="80"/>
      <c r="E13" s="17"/>
      <c r="F13" s="17"/>
      <c r="G13" s="17"/>
      <c r="H13" s="92" t="s">
        <v>39</v>
      </c>
      <c r="I13" s="31"/>
      <c r="J13" s="31"/>
      <c r="K13" s="31"/>
      <c r="L13" s="19"/>
      <c r="M13" s="19"/>
      <c r="N13" s="40"/>
      <c r="O13" s="133" t="s">
        <v>32</v>
      </c>
    </row>
    <row r="14" spans="1:17" ht="39.9" customHeight="1" thickBot="1">
      <c r="A14" s="108" t="s">
        <v>31</v>
      </c>
      <c r="B14" s="61"/>
      <c r="C14" s="61"/>
      <c r="D14" s="19">
        <f>SUM(E14:G14)</f>
        <v>-1</v>
      </c>
      <c r="E14" s="61"/>
      <c r="F14" s="61">
        <f>'énoncé T1'!C24</f>
        <v>-1</v>
      </c>
      <c r="G14" s="61"/>
      <c r="H14" s="93" t="s">
        <v>40</v>
      </c>
      <c r="I14" s="28"/>
      <c r="J14" s="28"/>
      <c r="K14" s="28">
        <f>F14</f>
        <v>-1</v>
      </c>
      <c r="L14" s="82">
        <f>D14</f>
        <v>-1</v>
      </c>
      <c r="M14" s="19"/>
      <c r="N14" s="65"/>
      <c r="O14" s="134" t="s">
        <v>20</v>
      </c>
    </row>
    <row r="15" spans="1:17" ht="39.9" customHeight="1" thickBot="1">
      <c r="A15" s="109" t="s">
        <v>20</v>
      </c>
      <c r="B15" s="76"/>
      <c r="C15" s="61"/>
      <c r="D15" s="21">
        <f>SUM(E15:G15)</f>
        <v>3.8000000000000003</v>
      </c>
      <c r="E15" s="21">
        <f>K12+K14-E13-E14</f>
        <v>1</v>
      </c>
      <c r="F15" s="21">
        <f>J12+J13-F14</f>
        <v>1</v>
      </c>
      <c r="G15" s="82">
        <f>I12-G13</f>
        <v>1.8000000000000003</v>
      </c>
      <c r="H15" s="83" t="s">
        <v>21</v>
      </c>
      <c r="I15" s="80">
        <f>G15</f>
        <v>1.8000000000000003</v>
      </c>
      <c r="J15" s="19">
        <f>F15</f>
        <v>1</v>
      </c>
      <c r="K15" s="19">
        <f>E15</f>
        <v>1</v>
      </c>
      <c r="L15" s="73">
        <f>D15</f>
        <v>3.8000000000000003</v>
      </c>
      <c r="M15" s="31"/>
      <c r="N15" s="31"/>
      <c r="O15" s="132" t="s">
        <v>22</v>
      </c>
    </row>
    <row r="16" spans="1:17" ht="39.9" customHeight="1" thickBot="1">
      <c r="A16" s="107" t="s">
        <v>22</v>
      </c>
      <c r="B16" s="33"/>
      <c r="C16" s="96"/>
      <c r="D16" s="80">
        <f>SUM(E16:G16)</f>
        <v>0.70000000000000107</v>
      </c>
      <c r="E16" s="33">
        <f>'énoncé T1'!C19+'énoncé T1'!C21</f>
        <v>0.70000000000000107</v>
      </c>
      <c r="F16" s="96"/>
      <c r="G16" s="96"/>
      <c r="H16" s="94" t="s">
        <v>41</v>
      </c>
      <c r="I16" s="28"/>
      <c r="J16" s="28"/>
      <c r="K16" s="28"/>
      <c r="L16" s="28"/>
      <c r="M16" s="28"/>
      <c r="N16" s="28">
        <f>D16</f>
        <v>0.70000000000000107</v>
      </c>
      <c r="O16" s="135" t="s">
        <v>20</v>
      </c>
    </row>
    <row r="17" spans="1:15" ht="39.9" customHeight="1" thickBot="1">
      <c r="A17" s="108" t="s">
        <v>23</v>
      </c>
      <c r="B17" s="33"/>
      <c r="C17" s="61"/>
      <c r="D17" s="21">
        <f>SUM(E17:G17)</f>
        <v>3.0999999999999992</v>
      </c>
      <c r="E17" s="35">
        <f>K15-E16</f>
        <v>0.29999999999999893</v>
      </c>
      <c r="F17" s="35">
        <f>J15-F16</f>
        <v>1</v>
      </c>
      <c r="G17" s="35">
        <f>I15-G16</f>
        <v>1.8000000000000003</v>
      </c>
      <c r="H17" s="68" t="s">
        <v>24</v>
      </c>
      <c r="I17" s="95"/>
      <c r="J17" s="95"/>
      <c r="K17" s="95"/>
      <c r="L17" s="95"/>
      <c r="M17" s="95"/>
      <c r="N17" s="95"/>
      <c r="O17" s="136"/>
    </row>
    <row r="18" spans="1:15" ht="39.9" customHeight="1" thickBot="1">
      <c r="A18" s="109" t="s">
        <v>25</v>
      </c>
      <c r="B18" s="79"/>
      <c r="C18" s="21">
        <f>M7+M10+M11</f>
        <v>28.6</v>
      </c>
      <c r="D18" s="36"/>
      <c r="E18" s="35"/>
      <c r="F18" s="35"/>
      <c r="G18" s="35"/>
      <c r="H18" s="69" t="s">
        <v>29</v>
      </c>
      <c r="I18" s="95"/>
      <c r="J18" s="95"/>
      <c r="K18" s="95"/>
      <c r="L18" s="95"/>
      <c r="M18" s="95"/>
      <c r="N18" s="95"/>
    </row>
    <row r="19" spans="1:15" ht="27" customHeight="1">
      <c r="A19" s="8"/>
      <c r="H19" s="8"/>
    </row>
    <row r="20" spans="1:15" ht="27" customHeight="1">
      <c r="A20" s="8"/>
      <c r="H20" s="8"/>
    </row>
    <row r="21" spans="1:15" ht="27" customHeight="1">
      <c r="A21" s="8"/>
      <c r="H21" s="8"/>
    </row>
    <row r="22" spans="1:15" ht="27" customHeight="1">
      <c r="A22" s="8"/>
      <c r="H22" s="8"/>
    </row>
    <row r="23" spans="1:15" ht="27" customHeight="1">
      <c r="A23" s="8"/>
      <c r="H23" s="8"/>
    </row>
    <row r="24" spans="1:15" ht="27" customHeight="1">
      <c r="A24" s="8"/>
      <c r="H24" s="8"/>
    </row>
    <row r="25" spans="1:15" ht="27" customHeight="1">
      <c r="A25" s="8"/>
      <c r="H25" s="8"/>
    </row>
    <row r="26" spans="1:15" ht="27" customHeight="1">
      <c r="A26" s="8"/>
      <c r="H26" s="8"/>
    </row>
    <row r="27" spans="1:15" ht="27" customHeight="1">
      <c r="A27" s="8"/>
      <c r="H27" s="8"/>
    </row>
    <row r="28" spans="1:15" ht="27" customHeight="1">
      <c r="A28" s="8"/>
      <c r="H28" s="8"/>
    </row>
    <row r="29" spans="1:15" ht="27" customHeight="1">
      <c r="A29" s="8"/>
      <c r="H29" s="8"/>
    </row>
    <row r="30" spans="1:15" ht="27" customHeight="1">
      <c r="A30" s="8"/>
      <c r="H30" s="8"/>
    </row>
    <row r="31" spans="1:15" ht="27" customHeight="1">
      <c r="A31" s="8"/>
      <c r="H31" s="8"/>
    </row>
    <row r="32" spans="1:15" ht="27" customHeight="1">
      <c r="A32" s="8"/>
      <c r="H32" s="8"/>
    </row>
    <row r="33" spans="1:8" ht="27" customHeight="1">
      <c r="A33" s="8"/>
      <c r="H33" s="8"/>
    </row>
    <row r="34" spans="1:8" ht="27" customHeight="1">
      <c r="A34" s="8"/>
      <c r="H34" s="8"/>
    </row>
    <row r="35" spans="1:8" ht="27" customHeight="1">
      <c r="A35" s="8"/>
      <c r="H35" s="8"/>
    </row>
    <row r="36" spans="1:8" ht="27" customHeight="1">
      <c r="A36" s="8"/>
      <c r="H36" s="8"/>
    </row>
    <row r="37" spans="1:8" ht="27" customHeight="1">
      <c r="A37" s="8"/>
      <c r="H37" s="8"/>
    </row>
    <row r="38" spans="1:8" ht="27" customHeight="1">
      <c r="A38" s="8"/>
      <c r="H38" s="8"/>
    </row>
    <row r="39" spans="1:8" ht="27" customHeight="1">
      <c r="A39" s="8"/>
      <c r="H39" s="8"/>
    </row>
    <row r="40" spans="1:8" ht="27" customHeight="1">
      <c r="A40" s="8"/>
      <c r="H40" s="8"/>
    </row>
    <row r="41" spans="1:8" ht="27" customHeight="1">
      <c r="A41" s="8"/>
      <c r="H41" s="8"/>
    </row>
  </sheetData>
  <phoneticPr fontId="0" type="noConversion"/>
  <printOptions horizontalCentered="1" verticalCentered="1"/>
  <pageMargins left="0.78740157480314965" right="0.78740157480314965" top="0.78740157480314965" bottom="0.78740157480314965" header="0.51181102362204722" footer="0.51181102362204722"/>
  <pageSetup paperSize="9" scale="83" orientation="landscape" horizontalDpi="300" verticalDpi="300" r:id="rId1"/>
  <headerFooter alignWithMargins="0">
    <oddFooter>&amp;L&amp;8&amp;F-&amp;A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showGridLines="0" topLeftCell="A5" zoomScale="75" workbookViewId="0">
      <selection activeCell="D6" sqref="D6"/>
    </sheetView>
  </sheetViews>
  <sheetFormatPr baseColWidth="10" defaultColWidth="11.44140625" defaultRowHeight="27" customHeight="1"/>
  <cols>
    <col min="1" max="1" width="18.109375" style="14" customWidth="1"/>
    <col min="2" max="2" width="8.6640625" style="16" customWidth="1"/>
    <col min="3" max="3" width="7.44140625" style="8" customWidth="1"/>
    <col min="4" max="6" width="7.6640625" style="8" customWidth="1"/>
    <col min="7" max="7" width="8" style="8" customWidth="1"/>
    <col min="8" max="8" width="42" style="15" customWidth="1"/>
    <col min="9" max="9" width="8.109375" style="8" customWidth="1"/>
    <col min="10" max="10" width="7.6640625" style="8" customWidth="1"/>
    <col min="11" max="11" width="7.44140625" style="8" customWidth="1"/>
    <col min="12" max="12" width="7.6640625" style="8" customWidth="1"/>
    <col min="13" max="13" width="8.109375" style="8" customWidth="1"/>
    <col min="14" max="14" width="9.33203125" style="16" customWidth="1"/>
    <col min="15" max="15" width="17.109375" style="137" customWidth="1"/>
    <col min="16" max="16384" width="11.44140625" style="8"/>
  </cols>
  <sheetData>
    <row r="1" spans="1:17" s="6" customFormat="1" ht="27" customHeight="1" thickBot="1">
      <c r="A1" s="1" t="s">
        <v>0</v>
      </c>
      <c r="B1" s="2"/>
      <c r="C1" s="2"/>
      <c r="D1" s="2"/>
      <c r="E1" s="2"/>
      <c r="F1" s="2"/>
      <c r="G1" s="3"/>
      <c r="H1" s="148"/>
      <c r="I1" s="44" t="s">
        <v>1</v>
      </c>
      <c r="J1" s="4"/>
      <c r="K1" s="4"/>
      <c r="L1" s="4"/>
      <c r="M1" s="4"/>
      <c r="N1" s="2"/>
      <c r="O1" s="130"/>
    </row>
    <row r="2" spans="1:17" s="45" customFormat="1" ht="96.75" customHeight="1" thickBot="1">
      <c r="A2" s="99" t="s">
        <v>2</v>
      </c>
      <c r="B2" s="100" t="s">
        <v>3</v>
      </c>
      <c r="C2" s="101" t="s">
        <v>4</v>
      </c>
      <c r="D2" s="101" t="s">
        <v>42</v>
      </c>
      <c r="E2" s="102" t="s">
        <v>5</v>
      </c>
      <c r="F2" s="102" t="s">
        <v>35</v>
      </c>
      <c r="G2" s="102" t="s">
        <v>6</v>
      </c>
      <c r="H2" s="104" t="s">
        <v>37</v>
      </c>
      <c r="I2" s="120" t="s">
        <v>6</v>
      </c>
      <c r="J2" s="120" t="s">
        <v>35</v>
      </c>
      <c r="K2" s="120" t="s">
        <v>5</v>
      </c>
      <c r="L2" s="47" t="s">
        <v>42</v>
      </c>
      <c r="M2" s="47" t="s">
        <v>4</v>
      </c>
      <c r="N2" s="121" t="s">
        <v>7</v>
      </c>
      <c r="O2" s="101" t="s">
        <v>2</v>
      </c>
    </row>
    <row r="3" spans="1:17" ht="39.9" customHeight="1">
      <c r="A3" s="153"/>
      <c r="B3" s="17">
        <f>'CEI T0'!B3+'CEIvariation T1'!B3</f>
        <v>51.2</v>
      </c>
      <c r="C3" s="17"/>
      <c r="D3" s="17"/>
      <c r="E3" s="17"/>
      <c r="F3" s="17"/>
      <c r="G3" s="17"/>
      <c r="H3" s="149" t="s">
        <v>8</v>
      </c>
      <c r="I3" s="58"/>
      <c r="J3" s="58"/>
      <c r="K3" s="58"/>
      <c r="L3" s="58"/>
      <c r="M3" s="58">
        <f>'CEI T0'!M3+'CEIvariation T1'!M3</f>
        <v>51.2</v>
      </c>
      <c r="N3" s="58"/>
      <c r="O3" s="111"/>
      <c r="P3" s="57"/>
    </row>
    <row r="4" spans="1:17" ht="39.9" customHeight="1">
      <c r="A4" s="154" t="s">
        <v>10</v>
      </c>
      <c r="B4" s="19"/>
      <c r="C4" s="19">
        <f>'CEI T0'!C4+'CEIvariation T1'!C4</f>
        <v>36.9</v>
      </c>
      <c r="D4" s="19"/>
      <c r="E4" s="19"/>
      <c r="F4" s="19"/>
      <c r="G4" s="19"/>
      <c r="H4" s="149" t="s">
        <v>9</v>
      </c>
      <c r="I4" s="26"/>
      <c r="J4" s="26"/>
      <c r="K4" s="26"/>
      <c r="L4" s="26"/>
      <c r="M4" s="26"/>
      <c r="N4" s="26">
        <f>'CEI T0'!N4+'CEIvariation T1'!N4</f>
        <v>36.9</v>
      </c>
      <c r="O4" s="112"/>
    </row>
    <row r="5" spans="1:17" ht="39.9" customHeight="1">
      <c r="A5" s="155" t="s">
        <v>26</v>
      </c>
      <c r="B5" s="19">
        <f>'CEI T0'!B5+'CEIvariation T1'!B5</f>
        <v>66.7</v>
      </c>
      <c r="C5" s="19"/>
      <c r="D5" s="19"/>
      <c r="E5" s="19"/>
      <c r="F5" s="19"/>
      <c r="G5" s="19"/>
      <c r="H5" s="149" t="s">
        <v>11</v>
      </c>
      <c r="I5" s="26">
        <f>'CEI T0'!I5+'CEIvariation T1'!I5</f>
        <v>56.6</v>
      </c>
      <c r="J5" s="26">
        <f>'CEI T0'!J5+'CEIvariation T1'!J5</f>
        <v>5</v>
      </c>
      <c r="K5" s="26">
        <f>'CEI T0'!K5+'CEIvariation T1'!K5</f>
        <v>5.0999999999999996</v>
      </c>
      <c r="L5" s="26">
        <f>'CEI T0'!L5+'CEIvariation T1'!L5</f>
        <v>66.7</v>
      </c>
      <c r="M5" s="26"/>
      <c r="N5" s="26"/>
      <c r="O5" s="112" t="s">
        <v>11</v>
      </c>
      <c r="P5" s="10"/>
      <c r="Q5" s="11"/>
    </row>
    <row r="6" spans="1:17" ht="39.9" customHeight="1" thickBot="1">
      <c r="A6" s="155" t="s">
        <v>27</v>
      </c>
      <c r="B6" s="19"/>
      <c r="C6" s="19"/>
      <c r="D6" s="19">
        <f>'CEI T0'!D6+'CEIvariation T1'!D6</f>
        <v>12.5</v>
      </c>
      <c r="E6" s="19">
        <f>'CEI T0'!E6+'CEIvariation T1'!E6</f>
        <v>0.6</v>
      </c>
      <c r="F6" s="19">
        <f>'CEI T0'!F6+'CEIvariation T1'!F6</f>
        <v>1</v>
      </c>
      <c r="G6" s="19">
        <f>'CEI T0'!G6+'CEIvariation T1'!G6</f>
        <v>10.9</v>
      </c>
      <c r="H6" s="149" t="s">
        <v>36</v>
      </c>
      <c r="I6" s="28"/>
      <c r="J6" s="28"/>
      <c r="K6" s="28"/>
      <c r="L6" s="19"/>
      <c r="M6" s="82"/>
      <c r="N6" s="65">
        <f>'CEI T0'!N6+'CEIvariation T1'!N6</f>
        <v>12.5</v>
      </c>
      <c r="O6" s="114"/>
    </row>
    <row r="7" spans="1:17" s="16" customFormat="1" ht="39.9" customHeight="1" thickBot="1">
      <c r="A7" s="106" t="s">
        <v>28</v>
      </c>
      <c r="B7" s="76"/>
      <c r="C7" s="19">
        <f>'CEI T0'!C7+'CEIvariation T1'!C7</f>
        <v>14.3</v>
      </c>
      <c r="D7" s="19">
        <f>'CEI T0'!D7+'CEIvariation T1'!D7</f>
        <v>54.199999999999996</v>
      </c>
      <c r="E7" s="19">
        <f>'CEI T0'!E7+'CEIvariation T1'!E7</f>
        <v>4.5</v>
      </c>
      <c r="F7" s="19">
        <f>'CEI T0'!F7+'CEIvariation T1'!F7</f>
        <v>4</v>
      </c>
      <c r="G7" s="19">
        <f>'CEI T0'!G7+'CEIvariation T1'!G7</f>
        <v>45.699999999999996</v>
      </c>
      <c r="H7" s="144" t="s">
        <v>43</v>
      </c>
      <c r="I7" s="39">
        <f>'CEI T0'!I7+'CEIvariation T1'!I7</f>
        <v>45.699999999999996</v>
      </c>
      <c r="J7" s="29">
        <f>'CEI T0'!J7+'CEIvariation T1'!J7</f>
        <v>4</v>
      </c>
      <c r="K7" s="29">
        <f>'CEI T0'!K7+'CEIvariation T1'!K7</f>
        <v>4.5</v>
      </c>
      <c r="L7" s="39">
        <f>'CEI T0'!L7+'CEIvariation T1'!L7</f>
        <v>54.199999999999996</v>
      </c>
      <c r="M7" s="73">
        <f>'CEI T0'!M7+'CEIvariation T1'!M7</f>
        <v>14.3</v>
      </c>
      <c r="N7" s="65"/>
      <c r="O7" s="131" t="s">
        <v>12</v>
      </c>
    </row>
    <row r="8" spans="1:17" ht="39.9" customHeight="1" thickBot="1">
      <c r="A8" s="107" t="s">
        <v>33</v>
      </c>
      <c r="B8" s="76"/>
      <c r="C8" s="96"/>
      <c r="D8" s="97">
        <f>'CEI T0'!D8+'CEIvariation T1'!D8</f>
        <v>18.100000000000001</v>
      </c>
      <c r="E8" s="97">
        <f>'CEI T0'!E8+'CEIvariation T1'!E8</f>
        <v>0</v>
      </c>
      <c r="F8" s="97">
        <f>'CEI T0'!F8+'CEIvariation T1'!F8</f>
        <v>4</v>
      </c>
      <c r="G8" s="97">
        <f>'CEI T0'!G8+'CEIvariation T1'!G8</f>
        <v>14.100000000000001</v>
      </c>
      <c r="H8" s="150" t="s">
        <v>38</v>
      </c>
      <c r="I8" s="41">
        <f>'CEI T0'!I8+'CEIvariation T1'!I8</f>
        <v>0</v>
      </c>
      <c r="J8" s="41">
        <f>'CEI T0'!J8+'CEIvariation T1'!J8</f>
        <v>0</v>
      </c>
      <c r="K8" s="41">
        <f>'CEI T0'!K8+'CEIvariation T1'!K8</f>
        <v>18.100000000000001</v>
      </c>
      <c r="L8" s="80">
        <f>'CEI T0'!L8+'CEIvariation T1'!L8</f>
        <v>18.100000000000001</v>
      </c>
      <c r="M8" s="31">
        <f>'CEI T0'!M8+'CEIvariation T1'!M8</f>
        <v>0</v>
      </c>
      <c r="N8" s="40"/>
      <c r="O8" s="138" t="s">
        <v>13</v>
      </c>
    </row>
    <row r="9" spans="1:17" s="16" customFormat="1" ht="39.9" customHeight="1" thickBot="1">
      <c r="A9" s="109" t="s">
        <v>34</v>
      </c>
      <c r="B9" s="76"/>
      <c r="C9" s="61"/>
      <c r="D9" s="21">
        <f>'CEI T0'!D9+'CEIvariation T1'!D9</f>
        <v>36.099999999999994</v>
      </c>
      <c r="E9" s="21">
        <f>'CEI T0'!E9+'CEIvariation T1'!E9</f>
        <v>4.5</v>
      </c>
      <c r="F9" s="21">
        <f>'CEI T0'!F9+'CEIvariation T1'!F9</f>
        <v>0</v>
      </c>
      <c r="G9" s="21">
        <f>'CEI T0'!G9+'CEIvariation T1'!G9</f>
        <v>31.599999999999994</v>
      </c>
      <c r="H9" s="144" t="s">
        <v>14</v>
      </c>
      <c r="I9" s="73">
        <f>'CEI T0'!I9+'CEIvariation T1'!I9</f>
        <v>31.599999999999994</v>
      </c>
      <c r="J9" s="73">
        <f>'CEI T0'!J9+'CEIvariation T1'!J9</f>
        <v>0</v>
      </c>
      <c r="K9" s="73">
        <f>'CEI T0'!K9+'CEIvariation T1'!K9</f>
        <v>4.5</v>
      </c>
      <c r="L9" s="73">
        <f>'CEI T0'!L9+'CEIvariation T1'!L9</f>
        <v>36.099999999999994</v>
      </c>
      <c r="M9" s="30">
        <f>'CEI T0'!M9+'CEIvariation T1'!M9</f>
        <v>0</v>
      </c>
      <c r="N9" s="64"/>
      <c r="O9" s="112" t="s">
        <v>15</v>
      </c>
    </row>
    <row r="10" spans="1:17" ht="39.9" customHeight="1">
      <c r="A10" s="107" t="s">
        <v>13</v>
      </c>
      <c r="B10" s="17"/>
      <c r="C10" s="17"/>
      <c r="D10" s="80">
        <f>'CEI T0'!D10+'CEIvariation T1'!D10</f>
        <v>2.8000000000000003</v>
      </c>
      <c r="E10" s="17">
        <f>'CEI T0'!E10+'CEIvariation T1'!E10</f>
        <v>0</v>
      </c>
      <c r="F10" s="17">
        <f>'CEI T0'!F10+'CEIvariation T1'!F10</f>
        <v>0</v>
      </c>
      <c r="G10" s="17">
        <f>'CEI T0'!G10+'CEIvariation T1'!G10</f>
        <v>2.8000000000000003</v>
      </c>
      <c r="H10" s="150" t="s">
        <v>16</v>
      </c>
      <c r="I10" s="31">
        <f>'CEI T0'!I10+'CEIvariation T1'!I10</f>
        <v>0</v>
      </c>
      <c r="J10" s="31">
        <f>'CEI T0'!J10+'CEIvariation T1'!J10</f>
        <v>0</v>
      </c>
      <c r="K10" s="31">
        <f>'CEI T0'!K10+'CEIvariation T1'!K10</f>
        <v>0</v>
      </c>
      <c r="L10" s="31">
        <f>'CEI T0'!L10+'CEIvariation T1'!L10</f>
        <v>0</v>
      </c>
      <c r="M10" s="26">
        <f>'CEI T0'!M10+'CEIvariation T1'!M10</f>
        <v>2.8000000000000003</v>
      </c>
      <c r="N10" s="65"/>
      <c r="O10" s="139" t="s">
        <v>17</v>
      </c>
    </row>
    <row r="11" spans="1:17" ht="39.9" customHeight="1" thickBot="1">
      <c r="A11" s="108" t="s">
        <v>15</v>
      </c>
      <c r="B11" s="19"/>
      <c r="C11" s="19"/>
      <c r="D11" s="19">
        <f>'CEI T0'!D11+'CEIvariation T1'!D11</f>
        <v>0.6</v>
      </c>
      <c r="E11" s="19">
        <f>'CEI T0'!E11+'CEIvariation T1'!E11</f>
        <v>0</v>
      </c>
      <c r="F11" s="19">
        <f>'CEI T0'!F11+'CEIvariation T1'!F11</f>
        <v>0</v>
      </c>
      <c r="G11" s="19">
        <f>'CEI T0'!G11+'CEIvariation T1'!G11</f>
        <v>0.6</v>
      </c>
      <c r="H11" s="149" t="s">
        <v>18</v>
      </c>
      <c r="I11" s="28">
        <f>'CEI T0'!I11+'CEIvariation T1'!I11</f>
        <v>0</v>
      </c>
      <c r="J11" s="28">
        <f>'CEI T0'!J11+'CEIvariation T1'!J11</f>
        <v>0</v>
      </c>
      <c r="K11" s="28">
        <f>'CEI T0'!K11+'CEIvariation T1'!K11</f>
        <v>0</v>
      </c>
      <c r="L11" s="82">
        <f>'CEI T0'!L11+'CEIvariation T1'!L11</f>
        <v>0</v>
      </c>
      <c r="M11" s="19">
        <f>'CEI T0'!M11+'CEIvariation T1'!M11</f>
        <v>0.6</v>
      </c>
      <c r="N11" s="65"/>
      <c r="O11" s="140"/>
    </row>
    <row r="12" spans="1:17" s="16" customFormat="1" ht="39.9" customHeight="1" thickBot="1">
      <c r="A12" s="118" t="s">
        <v>17</v>
      </c>
      <c r="B12" s="76"/>
      <c r="C12" s="61"/>
      <c r="D12" s="21">
        <f>'CEI T0'!D12+'CEIvariation T1'!D12</f>
        <v>50.8</v>
      </c>
      <c r="E12" s="21">
        <f>'CEI T0'!E12+'CEIvariation T1'!E12</f>
        <v>22.6</v>
      </c>
      <c r="F12" s="21">
        <f>'CEI T0'!F12+'CEIvariation T1'!F12</f>
        <v>0</v>
      </c>
      <c r="G12" s="21">
        <f>'CEI T0'!G12+'CEIvariation T1'!G12</f>
        <v>28.199999999999996</v>
      </c>
      <c r="H12" s="144" t="s">
        <v>19</v>
      </c>
      <c r="I12" s="19">
        <f>'CEI T0'!I12+'CEIvariation T1'!I12</f>
        <v>28.199999999999996</v>
      </c>
      <c r="J12" s="19">
        <f>'CEI T0'!J12+'CEIvariation T1'!J12</f>
        <v>0</v>
      </c>
      <c r="K12" s="19">
        <f>'CEI T0'!K12+'CEIvariation T1'!K12</f>
        <v>22.6</v>
      </c>
      <c r="L12" s="73">
        <f>'CEI T0'!L12+'CEIvariation T1'!L12</f>
        <v>50.8</v>
      </c>
      <c r="M12" s="31">
        <f>'CEI T0'!M12+'CEIvariation T1'!M12</f>
        <v>0</v>
      </c>
      <c r="N12" s="40"/>
      <c r="O12" s="132" t="s">
        <v>30</v>
      </c>
    </row>
    <row r="13" spans="1:17" s="16" customFormat="1" ht="39.9" customHeight="1">
      <c r="A13" s="117" t="s">
        <v>30</v>
      </c>
      <c r="B13" s="17"/>
      <c r="C13" s="17"/>
      <c r="D13" s="80">
        <f>'CEI T0'!D13+'CEIvariation T1'!D13</f>
        <v>17.399999999999999</v>
      </c>
      <c r="E13" s="17">
        <f>'CEI T0'!E13+'CEIvariation T1'!E13</f>
        <v>0</v>
      </c>
      <c r="F13" s="17">
        <f>'CEI T0'!F13+'CEIvariation T1'!F13</f>
        <v>0</v>
      </c>
      <c r="G13" s="17">
        <f>'CEI T0'!G13+'CEIvariation T1'!G13</f>
        <v>17.399999999999999</v>
      </c>
      <c r="H13" s="149" t="s">
        <v>39</v>
      </c>
      <c r="I13" s="31">
        <f>'CEI T0'!I13+'CEIvariation T1'!I13</f>
        <v>0</v>
      </c>
      <c r="J13" s="31">
        <f>'CEI T0'!J13+'CEIvariation T1'!J13</f>
        <v>17.399999999999999</v>
      </c>
      <c r="K13" s="31">
        <f>'CEI T0'!K13+'CEIvariation T1'!K13</f>
        <v>0</v>
      </c>
      <c r="L13" s="19">
        <f>'CEI T0'!L13+'CEIvariation T1'!L13</f>
        <v>17.399999999999999</v>
      </c>
      <c r="M13" s="19">
        <f>'CEI T0'!M13+'CEIvariation T1'!M13</f>
        <v>0</v>
      </c>
      <c r="N13" s="40"/>
      <c r="O13" s="133" t="s">
        <v>32</v>
      </c>
    </row>
    <row r="14" spans="1:17" ht="39.9" customHeight="1" thickBot="1">
      <c r="A14" s="108" t="s">
        <v>31</v>
      </c>
      <c r="B14" s="61"/>
      <c r="C14" s="61"/>
      <c r="D14" s="19">
        <f>'CEI T0'!D14+'CEIvariation T1'!D14</f>
        <v>2.8</v>
      </c>
      <c r="E14" s="61">
        <f>'CEI T0'!E14+'CEIvariation T1'!E14</f>
        <v>0</v>
      </c>
      <c r="F14" s="61">
        <f>'CEI T0'!F14+'CEIvariation T1'!F14</f>
        <v>2.8</v>
      </c>
      <c r="G14" s="61">
        <f>'CEI T0'!G14+'CEIvariation T1'!G14</f>
        <v>0</v>
      </c>
      <c r="H14" s="150" t="s">
        <v>40</v>
      </c>
      <c r="I14" s="28">
        <f>'CEI T0'!I14+'CEIvariation T1'!I14</f>
        <v>0</v>
      </c>
      <c r="J14" s="28">
        <f>'CEI T0'!J14+'CEIvariation T1'!J14</f>
        <v>0</v>
      </c>
      <c r="K14" s="28">
        <f>'CEI T0'!K14+'CEIvariation T1'!K14</f>
        <v>2.8</v>
      </c>
      <c r="L14" s="82">
        <f>'CEI T0'!L14+'CEIvariation T1'!L14</f>
        <v>2.8</v>
      </c>
      <c r="M14" s="19">
        <f>'CEI T0'!M14+'CEIvariation T1'!M14</f>
        <v>0</v>
      </c>
      <c r="N14" s="65"/>
      <c r="O14" s="134" t="s">
        <v>20</v>
      </c>
    </row>
    <row r="15" spans="1:17" ht="39.9" customHeight="1" thickBot="1">
      <c r="A15" s="109" t="s">
        <v>20</v>
      </c>
      <c r="B15" s="76"/>
      <c r="C15" s="61"/>
      <c r="D15" s="21">
        <f>'CEI T0'!D15+'CEIvariation T1'!D15</f>
        <v>50.8</v>
      </c>
      <c r="E15" s="21">
        <f>'CEI T0'!E15+'CEIvariation T1'!E15</f>
        <v>25.400000000000002</v>
      </c>
      <c r="F15" s="21">
        <f>'CEI T0'!F15+'CEIvariation T1'!F15</f>
        <v>14.599999999999998</v>
      </c>
      <c r="G15" s="82">
        <f>'CEI T0'!G15+'CEIvariation T1'!G15</f>
        <v>10.799999999999997</v>
      </c>
      <c r="H15" s="145" t="s">
        <v>21</v>
      </c>
      <c r="I15" s="80">
        <f>'CEI T0'!I15+'CEIvariation T1'!I15</f>
        <v>10.799999999999997</v>
      </c>
      <c r="J15" s="19">
        <f>'CEI T0'!J15+'CEIvariation T1'!J15</f>
        <v>14.599999999999998</v>
      </c>
      <c r="K15" s="19">
        <f>'CEI T0'!K15+'CEIvariation T1'!K15</f>
        <v>25.400000000000002</v>
      </c>
      <c r="L15" s="73">
        <f>'CEI T0'!L15+'CEIvariation T1'!L15</f>
        <v>50.8</v>
      </c>
      <c r="M15" s="31">
        <f>'CEI T0'!M15+'CEIvariation T1'!M15</f>
        <v>0</v>
      </c>
      <c r="N15" s="31"/>
      <c r="O15" s="132" t="s">
        <v>22</v>
      </c>
    </row>
    <row r="16" spans="1:17" ht="39.9" customHeight="1" thickBot="1">
      <c r="A16" s="107" t="s">
        <v>22</v>
      </c>
      <c r="B16" s="33"/>
      <c r="C16" s="96"/>
      <c r="D16" s="80">
        <f>'CEI T0'!D16+'CEIvariation T1'!D16</f>
        <v>26.200000000000003</v>
      </c>
      <c r="E16" s="33">
        <f>'CEI T0'!E16+'CEIvariation T1'!E16</f>
        <v>21.200000000000003</v>
      </c>
      <c r="F16" s="96">
        <f>'CEI T0'!F16+'CEIvariation T1'!F16</f>
        <v>5</v>
      </c>
      <c r="G16" s="96">
        <f>'CEI T0'!G16+'CEIvariation T1'!G16</f>
        <v>0</v>
      </c>
      <c r="H16" s="151" t="s">
        <v>41</v>
      </c>
      <c r="I16" s="28">
        <f>'CEI T0'!I16+'CEIvariation T1'!I16</f>
        <v>0</v>
      </c>
      <c r="J16" s="28">
        <f>'CEI T0'!J16+'CEIvariation T1'!J16</f>
        <v>0</v>
      </c>
      <c r="K16" s="28">
        <f>'CEI T0'!K16+'CEIvariation T1'!K16</f>
        <v>0</v>
      </c>
      <c r="L16" s="28">
        <f>'CEI T0'!L16+'CEIvariation T1'!L16</f>
        <v>0</v>
      </c>
      <c r="M16" s="28">
        <f>'CEI T0'!M16+'CEIvariation T1'!M16</f>
        <v>0</v>
      </c>
      <c r="N16" s="28">
        <f>'CEI T0'!N16+'CEIvariation T1'!N16</f>
        <v>26.200000000000003</v>
      </c>
      <c r="O16" s="135" t="s">
        <v>20</v>
      </c>
    </row>
    <row r="17" spans="1:15" ht="39.9" customHeight="1" thickBot="1">
      <c r="A17" s="108" t="s">
        <v>23</v>
      </c>
      <c r="B17" s="33"/>
      <c r="C17" s="61"/>
      <c r="D17" s="21">
        <f>'CEI T0'!D17+'CEIvariation T1'!D17</f>
        <v>24.599999999999994</v>
      </c>
      <c r="E17" s="35">
        <f>'CEI T0'!E17+'CEIvariation T1'!E17</f>
        <v>4.2000000000000011</v>
      </c>
      <c r="F17" s="35">
        <f>'CEI T0'!F17+'CEIvariation T1'!F17</f>
        <v>9.5999999999999979</v>
      </c>
      <c r="G17" s="35">
        <f>'CEI T0'!G17+'CEIvariation T1'!G17</f>
        <v>10.799999999999997</v>
      </c>
      <c r="H17" s="146" t="s">
        <v>24</v>
      </c>
      <c r="O17" s="136"/>
    </row>
    <row r="18" spans="1:15" ht="39.9" customHeight="1" thickBot="1">
      <c r="A18" s="109" t="s">
        <v>25</v>
      </c>
      <c r="B18" s="79"/>
      <c r="C18" s="21">
        <f>'CEI T0'!C18+'CEIvariation T1'!C18</f>
        <v>17.700000000000003</v>
      </c>
      <c r="D18" s="36">
        <f>'CEI T0'!D18+'CEIvariation T1'!D18</f>
        <v>0</v>
      </c>
      <c r="E18" s="35">
        <f>'CEI T0'!E18+'CEIvariation T1'!E18</f>
        <v>0</v>
      </c>
      <c r="F18" s="35">
        <f>'CEI T0'!F18+'CEIvariation T1'!F18</f>
        <v>0</v>
      </c>
      <c r="G18" s="35">
        <f>'CEI T0'!G18+'CEIvariation T1'!G18</f>
        <v>0</v>
      </c>
      <c r="H18" s="147" t="s">
        <v>29</v>
      </c>
    </row>
    <row r="19" spans="1:15" ht="27" customHeight="1">
      <c r="A19" s="8"/>
      <c r="H19" s="8"/>
    </row>
    <row r="20" spans="1:15" ht="27" customHeight="1">
      <c r="A20" s="8"/>
      <c r="H20" s="8"/>
    </row>
    <row r="21" spans="1:15" ht="27" customHeight="1">
      <c r="A21" s="8"/>
      <c r="H21" s="8"/>
    </row>
    <row r="22" spans="1:15" ht="27" customHeight="1">
      <c r="A22" s="8"/>
      <c r="H22" s="8"/>
    </row>
    <row r="23" spans="1:15" ht="27" customHeight="1">
      <c r="A23" s="8"/>
      <c r="H23" s="8"/>
    </row>
    <row r="24" spans="1:15" ht="27" customHeight="1">
      <c r="A24" s="8"/>
      <c r="H24" s="8"/>
    </row>
    <row r="25" spans="1:15" ht="27" customHeight="1">
      <c r="A25" s="8"/>
      <c r="H25" s="8"/>
    </row>
    <row r="26" spans="1:15" ht="27" customHeight="1">
      <c r="A26" s="8"/>
      <c r="H26" s="8"/>
    </row>
    <row r="27" spans="1:15" ht="27" customHeight="1">
      <c r="A27" s="8"/>
      <c r="H27" s="8"/>
    </row>
    <row r="28" spans="1:15" ht="27" customHeight="1">
      <c r="A28" s="8"/>
      <c r="H28" s="8"/>
    </row>
    <row r="29" spans="1:15" ht="27" customHeight="1">
      <c r="A29" s="8"/>
      <c r="H29" s="8"/>
    </row>
    <row r="30" spans="1:15" ht="27" customHeight="1">
      <c r="A30" s="8"/>
      <c r="H30" s="8"/>
    </row>
    <row r="31" spans="1:15" ht="27" customHeight="1">
      <c r="A31" s="8"/>
      <c r="H31" s="8"/>
    </row>
    <row r="32" spans="1:15" ht="27" customHeight="1">
      <c r="A32" s="8"/>
      <c r="H32" s="8"/>
    </row>
    <row r="33" spans="1:8" ht="27" customHeight="1">
      <c r="A33" s="8"/>
      <c r="H33" s="8"/>
    </row>
    <row r="34" spans="1:8" ht="27" customHeight="1">
      <c r="A34" s="8"/>
      <c r="H34" s="8"/>
    </row>
    <row r="35" spans="1:8" ht="27" customHeight="1">
      <c r="A35" s="8"/>
      <c r="H35" s="8"/>
    </row>
    <row r="36" spans="1:8" ht="27" customHeight="1">
      <c r="A36" s="8"/>
      <c r="H36" s="8"/>
    </row>
    <row r="37" spans="1:8" ht="27" customHeight="1">
      <c r="A37" s="8"/>
      <c r="H37" s="8"/>
    </row>
    <row r="38" spans="1:8" ht="27" customHeight="1">
      <c r="A38" s="8"/>
      <c r="H38" s="8"/>
    </row>
    <row r="39" spans="1:8" ht="27" customHeight="1">
      <c r="A39" s="8"/>
      <c r="H39" s="8"/>
    </row>
    <row r="40" spans="1:8" ht="27" customHeight="1">
      <c r="A40" s="8"/>
      <c r="H40" s="8"/>
    </row>
    <row r="41" spans="1:8" ht="27" customHeight="1">
      <c r="A41" s="8"/>
      <c r="H41" s="8"/>
    </row>
  </sheetData>
  <phoneticPr fontId="0" type="noConversion"/>
  <printOptions horizontalCentered="1" verticalCentered="1"/>
  <pageMargins left="0.78740157480314965" right="0.78740157480314965" top="0.78740157480314965" bottom="0.78740157480314965" header="0.51181102362204722" footer="0.51181102362204722"/>
  <pageSetup paperSize="9" scale="83" orientation="landscape" horizontalDpi="300" verticalDpi="300" r:id="rId1"/>
  <headerFooter alignWithMargins="0">
    <oddFooter>&amp;L&amp;8&amp;F-&amp;A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6"/>
  <sheetViews>
    <sheetView topLeftCell="A5" workbookViewId="0">
      <selection activeCell="A26" sqref="A26"/>
    </sheetView>
  </sheetViews>
  <sheetFormatPr baseColWidth="10" defaultRowHeight="13.2"/>
  <cols>
    <col min="1" max="1" width="109.6640625" customWidth="1"/>
    <col min="2" max="2" width="59.44140625" customWidth="1"/>
  </cols>
  <sheetData>
    <row r="1" spans="1:2" ht="15.6">
      <c r="A1" s="242" t="s">
        <v>128</v>
      </c>
    </row>
    <row r="2" spans="1:2" ht="15.6">
      <c r="A2" s="243" t="s">
        <v>129</v>
      </c>
    </row>
    <row r="3" spans="1:2" ht="19.5" customHeight="1">
      <c r="A3" s="244" t="s">
        <v>130</v>
      </c>
      <c r="B3" s="245">
        <v>26</v>
      </c>
    </row>
    <row r="4" spans="1:2" ht="15">
      <c r="A4" s="246" t="s">
        <v>131</v>
      </c>
      <c r="B4" s="245">
        <v>20</v>
      </c>
    </row>
    <row r="5" spans="1:2" ht="14.25" customHeight="1">
      <c r="A5" s="244" t="s">
        <v>132</v>
      </c>
      <c r="B5" s="245">
        <v>6</v>
      </c>
    </row>
    <row r="6" spans="1:2" ht="15" customHeight="1">
      <c r="A6" s="244" t="s">
        <v>133</v>
      </c>
      <c r="B6" s="245"/>
    </row>
    <row r="7" spans="1:2" ht="33" customHeight="1">
      <c r="A7" s="244"/>
      <c r="B7" s="245"/>
    </row>
    <row r="8" spans="1:2" ht="15.6">
      <c r="A8" s="243" t="s">
        <v>134</v>
      </c>
      <c r="B8" s="245"/>
    </row>
    <row r="9" spans="1:2" ht="40.5" customHeight="1">
      <c r="A9" s="244" t="s">
        <v>135</v>
      </c>
      <c r="B9" s="245"/>
    </row>
    <row r="10" spans="1:2" ht="44.25" customHeight="1">
      <c r="A10" s="244" t="s">
        <v>136</v>
      </c>
      <c r="B10" s="245"/>
    </row>
    <row r="11" spans="1:2" ht="18.75" customHeight="1">
      <c r="A11" s="244" t="s">
        <v>137</v>
      </c>
      <c r="B11" s="245">
        <v>6</v>
      </c>
    </row>
    <row r="12" spans="1:2" ht="17.25" customHeight="1">
      <c r="A12" s="244" t="s">
        <v>138</v>
      </c>
      <c r="B12" s="245">
        <v>2</v>
      </c>
    </row>
    <row r="13" spans="1:2" ht="17.25" customHeight="1">
      <c r="A13" s="244"/>
      <c r="B13" s="245"/>
    </row>
    <row r="14" spans="1:2" ht="33.75" customHeight="1">
      <c r="A14" s="244" t="s">
        <v>139</v>
      </c>
      <c r="B14" s="245">
        <v>2.2999999999999998</v>
      </c>
    </row>
    <row r="15" spans="1:2" ht="16.5" customHeight="1">
      <c r="A15" s="244" t="s">
        <v>140</v>
      </c>
      <c r="B15" s="245">
        <v>0.3</v>
      </c>
    </row>
    <row r="16" spans="1:2" ht="28.5" customHeight="1">
      <c r="A16" s="244" t="s">
        <v>141</v>
      </c>
      <c r="B16" s="245"/>
    </row>
    <row r="17" spans="1:2" ht="16.5" customHeight="1">
      <c r="A17" s="244"/>
      <c r="B17" s="245"/>
    </row>
    <row r="18" spans="1:2" ht="15.6">
      <c r="A18" s="243" t="s">
        <v>49</v>
      </c>
      <c r="B18" s="245"/>
    </row>
    <row r="19" spans="1:2" ht="15.75" customHeight="1">
      <c r="A19" s="244" t="s">
        <v>142</v>
      </c>
      <c r="B19" s="245">
        <v>9</v>
      </c>
    </row>
    <row r="20" spans="1:2" ht="57.75" customHeight="1">
      <c r="A20" s="244" t="s">
        <v>143</v>
      </c>
      <c r="B20" s="245"/>
    </row>
    <row r="21" spans="1:2" ht="15">
      <c r="A21" s="244" t="s">
        <v>144</v>
      </c>
      <c r="B21" s="245">
        <v>2</v>
      </c>
    </row>
    <row r="22" spans="1:2" ht="15">
      <c r="A22" s="244" t="s">
        <v>145</v>
      </c>
      <c r="B22" s="245">
        <v>5</v>
      </c>
    </row>
    <row r="23" spans="1:2" ht="15">
      <c r="A23" s="244" t="s">
        <v>146</v>
      </c>
      <c r="B23" s="245">
        <v>2</v>
      </c>
    </row>
    <row r="24" spans="1:2" ht="15">
      <c r="A24" s="244"/>
      <c r="B24" s="245"/>
    </row>
    <row r="25" spans="1:2" ht="15.6">
      <c r="A25" s="243" t="s">
        <v>147</v>
      </c>
    </row>
    <row r="26" spans="1:2" ht="15" customHeight="1">
      <c r="A26" s="244" t="s">
        <v>148</v>
      </c>
    </row>
    <row r="27" spans="1:2" ht="15" customHeight="1">
      <c r="A27" s="244"/>
    </row>
    <row r="28" spans="1:2" ht="15.6">
      <c r="A28" s="243" t="s">
        <v>149</v>
      </c>
    </row>
    <row r="29" spans="1:2" ht="30" customHeight="1">
      <c r="A29" s="244" t="s">
        <v>150</v>
      </c>
      <c r="B29" s="245">
        <v>14.2</v>
      </c>
    </row>
    <row r="32" spans="1:2" ht="15.6">
      <c r="A32" s="242" t="s">
        <v>151</v>
      </c>
    </row>
    <row r="33" spans="1:2" ht="17.25" customHeight="1">
      <c r="A33" s="244" t="s">
        <v>152</v>
      </c>
    </row>
    <row r="34" spans="1:2" ht="27.75" customHeight="1">
      <c r="A34" s="244" t="s">
        <v>153</v>
      </c>
    </row>
    <row r="35" spans="1:2" ht="69.75" customHeight="1">
      <c r="A35" s="244" t="s">
        <v>154</v>
      </c>
    </row>
    <row r="36" spans="1:2" ht="34.5" customHeight="1">
      <c r="A36" s="244" t="s">
        <v>155</v>
      </c>
    </row>
    <row r="37" spans="1:2" ht="15">
      <c r="A37" s="245" t="s">
        <v>62</v>
      </c>
      <c r="B37" s="247">
        <v>0.151</v>
      </c>
    </row>
    <row r="38" spans="1:2" ht="15">
      <c r="A38" s="245" t="s">
        <v>64</v>
      </c>
      <c r="B38" s="247">
        <v>0.21199999999999999</v>
      </c>
    </row>
    <row r="39" spans="1:2" ht="15">
      <c r="A39" s="245" t="s">
        <v>66</v>
      </c>
      <c r="B39" s="247">
        <v>0.63700000000000001</v>
      </c>
    </row>
    <row r="41" spans="1:2" ht="30">
      <c r="A41" s="244" t="s">
        <v>156</v>
      </c>
    </row>
    <row r="42" spans="1:2" ht="15">
      <c r="A42" s="245" t="s">
        <v>157</v>
      </c>
      <c r="B42" s="248">
        <v>1.5</v>
      </c>
    </row>
    <row r="44" spans="1:2" ht="15.6">
      <c r="A44" s="242" t="s">
        <v>158</v>
      </c>
    </row>
    <row r="45" spans="1:2" ht="15.6">
      <c r="A45" s="243" t="s">
        <v>159</v>
      </c>
    </row>
    <row r="46" spans="1:2" ht="15">
      <c r="A46" s="244" t="s">
        <v>160</v>
      </c>
    </row>
    <row r="47" spans="1:2" ht="15">
      <c r="A47" s="249" t="s">
        <v>161</v>
      </c>
      <c r="B47" s="248">
        <v>3.8</v>
      </c>
    </row>
    <row r="48" spans="1:2" ht="15">
      <c r="A48" s="249" t="s">
        <v>162</v>
      </c>
      <c r="B48" s="248">
        <v>0.7</v>
      </c>
    </row>
    <row r="49" spans="1:1" ht="15">
      <c r="A49" s="249" t="s">
        <v>163</v>
      </c>
    </row>
    <row r="50" spans="1:1" ht="15">
      <c r="A50" s="249"/>
    </row>
    <row r="51" spans="1:1" ht="15.6">
      <c r="A51" s="243" t="s">
        <v>164</v>
      </c>
    </row>
    <row r="52" spans="1:1" ht="30">
      <c r="A52" s="244" t="s">
        <v>165</v>
      </c>
    </row>
    <row r="53" spans="1:1" ht="15">
      <c r="A53" s="244"/>
    </row>
    <row r="54" spans="1:1" ht="15.6">
      <c r="A54" s="243" t="s">
        <v>166</v>
      </c>
    </row>
    <row r="55" spans="1:1" ht="33.75" customHeight="1">
      <c r="A55" s="244" t="s">
        <v>167</v>
      </c>
    </row>
    <row r="56" spans="1:1" ht="30">
      <c r="A56" s="244" t="s">
        <v>168</v>
      </c>
    </row>
  </sheetData>
  <phoneticPr fontId="32"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25"/>
  <sheetViews>
    <sheetView topLeftCell="C17" workbookViewId="0">
      <selection activeCell="J23" sqref="J23"/>
    </sheetView>
  </sheetViews>
  <sheetFormatPr baseColWidth="10" defaultColWidth="13.109375" defaultRowHeight="22.8"/>
  <cols>
    <col min="1" max="16384" width="13.109375" style="253"/>
  </cols>
  <sheetData>
    <row r="1" spans="2:19" ht="14.25" customHeight="1"/>
    <row r="2" spans="2:19" ht="22.5" customHeight="1">
      <c r="F2" s="253" t="s">
        <v>169</v>
      </c>
    </row>
    <row r="3" spans="2:19" ht="24.75" customHeight="1" thickBot="1"/>
    <row r="4" spans="2:19" ht="60" customHeight="1" thickBot="1">
      <c r="F4" s="254"/>
      <c r="G4" s="255" t="s">
        <v>170</v>
      </c>
      <c r="H4" s="255" t="s">
        <v>171</v>
      </c>
      <c r="I4" s="255" t="s">
        <v>172</v>
      </c>
      <c r="J4" s="256" t="s">
        <v>173</v>
      </c>
      <c r="K4" s="257" t="s">
        <v>174</v>
      </c>
      <c r="L4" s="258" t="s">
        <v>175</v>
      </c>
    </row>
    <row r="5" spans="2:19" ht="60" customHeight="1">
      <c r="F5" s="259" t="s">
        <v>62</v>
      </c>
      <c r="G5" s="260">
        <v>6.1</v>
      </c>
      <c r="H5" s="260"/>
      <c r="I5" s="261"/>
      <c r="J5" s="261"/>
      <c r="K5" s="262"/>
      <c r="L5" s="263">
        <v>6.1</v>
      </c>
    </row>
    <row r="6" spans="2:19" ht="60" customHeight="1">
      <c r="F6" s="264" t="s">
        <v>63</v>
      </c>
      <c r="G6" s="265"/>
      <c r="H6" s="265">
        <v>40</v>
      </c>
      <c r="I6" s="266"/>
      <c r="J6" s="266"/>
      <c r="K6" s="267"/>
      <c r="L6" s="268">
        <v>40</v>
      </c>
    </row>
    <row r="7" spans="2:19" ht="60" customHeight="1">
      <c r="F7" s="269" t="s">
        <v>64</v>
      </c>
      <c r="G7" s="270"/>
      <c r="H7" s="270"/>
      <c r="I7" s="271">
        <v>14.8</v>
      </c>
      <c r="J7" s="271"/>
      <c r="K7" s="272"/>
      <c r="L7" s="268">
        <v>14.8</v>
      </c>
    </row>
    <row r="8" spans="2:19" ht="60" customHeight="1">
      <c r="F8" s="269" t="s">
        <v>65</v>
      </c>
      <c r="G8" s="270"/>
      <c r="H8" s="270"/>
      <c r="I8" s="271">
        <v>1.1000000000000001</v>
      </c>
      <c r="J8" s="271"/>
      <c r="K8" s="272"/>
      <c r="L8" s="268">
        <v>1.1000000000000001</v>
      </c>
    </row>
    <row r="9" spans="2:19" ht="60" customHeight="1">
      <c r="F9" s="269" t="s">
        <v>66</v>
      </c>
      <c r="G9" s="270"/>
      <c r="H9" s="270"/>
      <c r="I9" s="271"/>
      <c r="J9" s="271">
        <v>11.9</v>
      </c>
      <c r="K9" s="272"/>
      <c r="L9" s="268">
        <v>11.9</v>
      </c>
    </row>
    <row r="10" spans="2:19" ht="60" customHeight="1" thickBot="1">
      <c r="F10" s="273" t="s">
        <v>174</v>
      </c>
      <c r="G10" s="274"/>
      <c r="H10" s="274"/>
      <c r="I10" s="275"/>
      <c r="J10" s="275"/>
      <c r="K10" s="276">
        <v>7.3</v>
      </c>
      <c r="L10" s="277">
        <v>7.3</v>
      </c>
    </row>
    <row r="11" spans="2:19" ht="60" customHeight="1" thickBot="1">
      <c r="F11" s="278" t="s">
        <v>176</v>
      </c>
      <c r="G11" s="279">
        <v>6.1</v>
      </c>
      <c r="H11" s="279">
        <v>40</v>
      </c>
      <c r="I11" s="279">
        <v>15.9</v>
      </c>
      <c r="J11" s="279">
        <v>11.9</v>
      </c>
      <c r="K11" s="280">
        <v>7.3</v>
      </c>
      <c r="L11" s="281">
        <v>81.2</v>
      </c>
    </row>
    <row r="12" spans="2:19" ht="60" customHeight="1" thickBot="1"/>
    <row r="13" spans="2:19" ht="60" customHeight="1" thickBot="1">
      <c r="B13" s="282" t="s">
        <v>177</v>
      </c>
      <c r="C13" s="283" t="s">
        <v>178</v>
      </c>
      <c r="D13" s="284" t="s">
        <v>179</v>
      </c>
      <c r="F13" s="254"/>
      <c r="G13" s="255" t="s">
        <v>170</v>
      </c>
      <c r="H13" s="255" t="s">
        <v>180</v>
      </c>
      <c r="I13" s="255" t="s">
        <v>172</v>
      </c>
      <c r="J13" s="256" t="s">
        <v>173</v>
      </c>
      <c r="K13" s="257" t="s">
        <v>174</v>
      </c>
      <c r="L13" s="258" t="s">
        <v>181</v>
      </c>
      <c r="M13" s="285"/>
      <c r="N13" s="286" t="s">
        <v>182</v>
      </c>
      <c r="O13" s="287" t="s">
        <v>183</v>
      </c>
      <c r="P13" s="256" t="s">
        <v>184</v>
      </c>
      <c r="Q13" s="256" t="s">
        <v>185</v>
      </c>
      <c r="R13" s="257" t="s">
        <v>186</v>
      </c>
      <c r="S13" s="288" t="s">
        <v>187</v>
      </c>
    </row>
    <row r="14" spans="2:19" ht="60" customHeight="1" thickBot="1">
      <c r="B14" s="289">
        <v>6.1</v>
      </c>
      <c r="C14" s="266"/>
      <c r="D14" s="290">
        <v>6.1</v>
      </c>
      <c r="E14" s="291"/>
      <c r="F14" s="259" t="s">
        <v>62</v>
      </c>
      <c r="G14" s="260">
        <v>0.11960784313725492</v>
      </c>
      <c r="H14" s="260"/>
      <c r="I14" s="261"/>
      <c r="J14" s="261">
        <v>0.6</v>
      </c>
      <c r="K14" s="262"/>
      <c r="L14" s="268">
        <v>0.7</v>
      </c>
      <c r="M14" s="292"/>
      <c r="N14" s="293">
        <v>4.2</v>
      </c>
      <c r="O14" s="260"/>
      <c r="P14" s="260"/>
      <c r="Q14" s="261"/>
      <c r="R14" s="262">
        <v>1.2</v>
      </c>
      <c r="S14" s="263">
        <v>6.1</v>
      </c>
    </row>
    <row r="15" spans="2:19" ht="60" customHeight="1" thickBot="1">
      <c r="B15" s="289">
        <v>40</v>
      </c>
      <c r="C15" s="266"/>
      <c r="D15" s="290">
        <v>40</v>
      </c>
      <c r="E15" s="291"/>
      <c r="F15" s="264" t="s">
        <v>63</v>
      </c>
      <c r="G15" s="265"/>
      <c r="H15" s="265"/>
      <c r="I15" s="266">
        <v>3.7411764705882353</v>
      </c>
      <c r="J15" s="266"/>
      <c r="K15" s="267"/>
      <c r="L15" s="268">
        <v>3.7411764705882353</v>
      </c>
      <c r="M15" s="292"/>
      <c r="N15" s="294"/>
      <c r="O15" s="265"/>
      <c r="P15" s="265"/>
      <c r="Q15" s="266"/>
      <c r="R15" s="267">
        <v>36.200000000000003</v>
      </c>
      <c r="S15" s="263">
        <v>40</v>
      </c>
    </row>
    <row r="16" spans="2:19" ht="60" customHeight="1" thickBot="1">
      <c r="B16" s="289">
        <v>14.8</v>
      </c>
      <c r="C16" s="266"/>
      <c r="D16" s="290">
        <v>14.8</v>
      </c>
      <c r="E16" s="291"/>
      <c r="F16" s="264" t="s">
        <v>64</v>
      </c>
      <c r="G16" s="265">
        <v>0.59803921568627461</v>
      </c>
      <c r="H16" s="265"/>
      <c r="I16" s="266"/>
      <c r="J16" s="265">
        <v>2</v>
      </c>
      <c r="K16" s="267"/>
      <c r="L16" s="268">
        <v>2.6</v>
      </c>
      <c r="M16" s="292"/>
      <c r="N16" s="294">
        <v>5.8</v>
      </c>
      <c r="O16" s="265"/>
      <c r="P16" s="265"/>
      <c r="Q16" s="266"/>
      <c r="R16" s="267">
        <v>6.4</v>
      </c>
      <c r="S16" s="263">
        <v>14.8</v>
      </c>
    </row>
    <row r="17" spans="2:19" ht="60" customHeight="1">
      <c r="B17" s="295">
        <v>1.1000000000000001</v>
      </c>
      <c r="C17" s="271"/>
      <c r="D17" s="290">
        <v>1.1000000000000001</v>
      </c>
      <c r="E17" s="291"/>
      <c r="F17" s="269" t="s">
        <v>65</v>
      </c>
      <c r="G17" s="270"/>
      <c r="H17" s="270"/>
      <c r="I17" s="271"/>
      <c r="J17" s="271"/>
      <c r="K17" s="272"/>
      <c r="L17" s="268">
        <v>0</v>
      </c>
      <c r="M17" s="296"/>
      <c r="N17" s="297"/>
      <c r="O17" s="270"/>
      <c r="P17" s="270"/>
      <c r="Q17" s="271"/>
      <c r="R17" s="267">
        <v>1.1000000000000001</v>
      </c>
      <c r="S17" s="263">
        <v>1.1000000000000001</v>
      </c>
    </row>
    <row r="18" spans="2:19" ht="60" customHeight="1">
      <c r="B18" s="295">
        <v>11.9</v>
      </c>
      <c r="C18" s="271">
        <v>67.099999999999994</v>
      </c>
      <c r="D18" s="290">
        <v>79</v>
      </c>
      <c r="E18" s="291"/>
      <c r="F18" s="269" t="s">
        <v>66</v>
      </c>
      <c r="G18" s="270"/>
      <c r="H18" s="270">
        <v>2.430939226519337</v>
      </c>
      <c r="I18" s="270">
        <v>3.2670588235294113</v>
      </c>
      <c r="J18" s="270">
        <v>2.2999999999999998</v>
      </c>
      <c r="K18" s="272">
        <v>1.3</v>
      </c>
      <c r="L18" s="268">
        <v>9.3000000000000007</v>
      </c>
      <c r="M18" s="296"/>
      <c r="N18" s="297">
        <v>17.5</v>
      </c>
      <c r="O18" s="270"/>
      <c r="P18" s="270">
        <v>52</v>
      </c>
      <c r="Q18" s="271">
        <v>0.19999999999999929</v>
      </c>
      <c r="R18" s="272"/>
      <c r="S18" s="268">
        <v>79</v>
      </c>
    </row>
    <row r="19" spans="2:19" ht="60" customHeight="1" thickBot="1">
      <c r="B19" s="298">
        <v>7.3</v>
      </c>
      <c r="C19" s="275"/>
      <c r="D19" s="299">
        <v>7.3</v>
      </c>
      <c r="E19" s="291"/>
      <c r="F19" s="273" t="s">
        <v>174</v>
      </c>
      <c r="G19" s="274"/>
      <c r="H19" s="274"/>
      <c r="I19" s="275"/>
      <c r="J19" s="275"/>
      <c r="K19" s="276"/>
      <c r="L19" s="268">
        <v>0</v>
      </c>
      <c r="M19" s="296"/>
      <c r="N19" s="300"/>
      <c r="O19" s="274">
        <v>7.3</v>
      </c>
      <c r="P19" s="274"/>
      <c r="Q19" s="275"/>
      <c r="R19" s="276"/>
      <c r="S19" s="268">
        <v>7.3</v>
      </c>
    </row>
    <row r="20" spans="2:19" ht="60" customHeight="1" thickBot="1">
      <c r="B20" s="301">
        <v>81.2</v>
      </c>
      <c r="C20" s="301">
        <v>67.099999999999994</v>
      </c>
      <c r="D20" s="281">
        <v>148.30000000000001</v>
      </c>
      <c r="E20" s="291"/>
      <c r="F20" s="278" t="s">
        <v>188</v>
      </c>
      <c r="G20" s="279">
        <v>0.71764705882352953</v>
      </c>
      <c r="H20" s="279">
        <v>2.430939226519337</v>
      </c>
      <c r="I20" s="279">
        <v>7.0082352941176467</v>
      </c>
      <c r="J20" s="279">
        <v>4.9000000000000004</v>
      </c>
      <c r="K20" s="280">
        <v>1.3</v>
      </c>
      <c r="L20" s="281">
        <v>16.356821579460512</v>
      </c>
      <c r="M20" s="296"/>
      <c r="N20" s="302">
        <v>27.5</v>
      </c>
      <c r="O20" s="303">
        <v>7.3</v>
      </c>
      <c r="P20" s="303">
        <v>52</v>
      </c>
      <c r="Q20" s="303">
        <v>0.19999999999999929</v>
      </c>
      <c r="R20" s="304">
        <v>44.9</v>
      </c>
      <c r="S20" s="305">
        <v>148.30000000000001</v>
      </c>
    </row>
    <row r="21" spans="2:19" ht="60" customHeight="1">
      <c r="B21" s="291"/>
      <c r="C21" s="291"/>
      <c r="D21" s="291"/>
      <c r="E21" s="291"/>
      <c r="F21" s="306"/>
      <c r="G21" s="307"/>
      <c r="H21" s="307"/>
      <c r="I21" s="307"/>
      <c r="J21" s="307"/>
      <c r="K21" s="307"/>
      <c r="L21" s="291"/>
      <c r="M21" s="291"/>
      <c r="N21" s="291"/>
      <c r="O21" s="291"/>
      <c r="P21" s="291"/>
      <c r="Q21" s="291"/>
      <c r="R21" s="291"/>
      <c r="S21" s="291"/>
    </row>
    <row r="22" spans="2:19" ht="60" customHeight="1" thickBot="1">
      <c r="B22" s="291"/>
      <c r="C22" s="291"/>
      <c r="D22" s="308"/>
      <c r="E22" s="291"/>
      <c r="F22" s="273" t="s">
        <v>189</v>
      </c>
      <c r="G22" s="274">
        <v>5.3823529411764701</v>
      </c>
      <c r="H22" s="274">
        <v>37.569060773480665</v>
      </c>
      <c r="I22" s="275">
        <v>8.8917647058823537</v>
      </c>
      <c r="J22" s="275">
        <v>7</v>
      </c>
      <c r="K22" s="276">
        <v>6</v>
      </c>
      <c r="L22" s="268">
        <v>64.843178420539488</v>
      </c>
      <c r="M22" s="296"/>
      <c r="N22" s="309"/>
      <c r="O22" s="309"/>
      <c r="P22" s="309"/>
      <c r="Q22" s="309"/>
      <c r="R22" s="309"/>
      <c r="S22" s="310"/>
    </row>
    <row r="23" spans="2:19" ht="60" customHeight="1" thickBot="1">
      <c r="B23" s="291"/>
      <c r="C23" s="291"/>
      <c r="D23" s="291"/>
      <c r="E23" s="291"/>
      <c r="F23" s="278" t="s">
        <v>38</v>
      </c>
      <c r="G23" s="279"/>
      <c r="H23" s="279">
        <v>11.7</v>
      </c>
      <c r="I23" s="279">
        <v>7.1</v>
      </c>
      <c r="J23" s="279">
        <v>2.2999999999999998</v>
      </c>
      <c r="K23" s="280">
        <v>6</v>
      </c>
      <c r="L23" s="281">
        <v>27.1</v>
      </c>
      <c r="M23" s="296"/>
      <c r="N23" s="310"/>
      <c r="O23" s="310"/>
      <c r="P23" s="310"/>
      <c r="Q23" s="310"/>
      <c r="R23" s="310"/>
      <c r="S23" s="310"/>
    </row>
    <row r="24" spans="2:19" ht="60" customHeight="1" thickBot="1">
      <c r="B24" s="311"/>
      <c r="C24" s="311"/>
      <c r="D24" s="312"/>
      <c r="E24" s="291"/>
      <c r="F24" s="273" t="s">
        <v>190</v>
      </c>
      <c r="G24" s="274">
        <v>5.3823529411764701</v>
      </c>
      <c r="H24" s="274">
        <v>25.869060773480662</v>
      </c>
      <c r="I24" s="275">
        <v>1.791764705882354</v>
      </c>
      <c r="J24" s="275">
        <v>4.7</v>
      </c>
      <c r="K24" s="276">
        <v>0</v>
      </c>
      <c r="L24" s="268">
        <v>37.743178420539493</v>
      </c>
      <c r="M24" s="296"/>
      <c r="N24" s="313" t="s">
        <v>191</v>
      </c>
      <c r="O24" s="314"/>
      <c r="P24" s="314"/>
      <c r="Q24" s="314"/>
      <c r="R24" s="315"/>
      <c r="S24" s="316">
        <v>64.843178420539488</v>
      </c>
    </row>
    <row r="25" spans="2:19" ht="60" customHeight="1" thickBot="1">
      <c r="C25" s="317"/>
      <c r="D25" s="291"/>
      <c r="E25" s="291"/>
      <c r="F25" s="278" t="s">
        <v>192</v>
      </c>
      <c r="G25" s="279">
        <v>6.1</v>
      </c>
      <c r="H25" s="279">
        <v>40</v>
      </c>
      <c r="I25" s="279">
        <v>15.9</v>
      </c>
      <c r="J25" s="279">
        <v>11.9</v>
      </c>
      <c r="K25" s="280">
        <v>7.3</v>
      </c>
      <c r="L25" s="281">
        <v>81.2</v>
      </c>
      <c r="M25" s="296"/>
      <c r="N25" s="313" t="s">
        <v>193</v>
      </c>
      <c r="O25" s="314"/>
      <c r="P25" s="314"/>
      <c r="Q25" s="314"/>
      <c r="R25" s="315"/>
      <c r="S25" s="316">
        <v>64.8</v>
      </c>
    </row>
  </sheetData>
  <phoneticPr fontId="32" type="noConversion"/>
  <pageMargins left="0.78740157499999996" right="0.78740157499999996" top="0.984251969" bottom="0.984251969" header="0.4921259845" footer="0.492125984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showGridLines="0" zoomScale="75" workbookViewId="0">
      <selection activeCell="E17" sqref="E17"/>
    </sheetView>
  </sheetViews>
  <sheetFormatPr baseColWidth="10" defaultColWidth="11.44140625" defaultRowHeight="27" customHeight="1"/>
  <cols>
    <col min="1" max="1" width="18.109375" style="14" customWidth="1"/>
    <col min="2" max="2" width="8.6640625" style="16" customWidth="1"/>
    <col min="3" max="3" width="7.44140625" style="8" customWidth="1"/>
    <col min="4" max="6" width="7.6640625" style="8" customWidth="1"/>
    <col min="7" max="7" width="8" style="8" customWidth="1"/>
    <col min="8" max="8" width="42" style="15" customWidth="1"/>
    <col min="9" max="9" width="8.109375" style="8" customWidth="1"/>
    <col min="10" max="10" width="7.6640625" style="8" customWidth="1"/>
    <col min="11" max="11" width="7.44140625" style="8" customWidth="1"/>
    <col min="12" max="12" width="7.6640625" style="8" customWidth="1"/>
    <col min="13" max="13" width="8.109375" style="8" customWidth="1"/>
    <col min="14" max="14" width="9.33203125" style="16" customWidth="1"/>
    <col min="15" max="15" width="17.109375" style="137" customWidth="1"/>
    <col min="16" max="16384" width="11.44140625" style="8"/>
  </cols>
  <sheetData>
    <row r="1" spans="1:17" s="6" customFormat="1" ht="27" customHeight="1" thickBot="1">
      <c r="A1" s="1" t="s">
        <v>0</v>
      </c>
      <c r="B1" s="2"/>
      <c r="C1" s="2"/>
      <c r="D1" s="2"/>
      <c r="E1" s="2"/>
      <c r="F1" s="2"/>
      <c r="G1" s="3"/>
      <c r="H1" s="148"/>
      <c r="I1" s="44" t="s">
        <v>1</v>
      </c>
      <c r="J1" s="4"/>
      <c r="K1" s="4"/>
      <c r="L1" s="4"/>
      <c r="M1" s="4"/>
      <c r="N1" s="2"/>
      <c r="O1" s="130"/>
    </row>
    <row r="2" spans="1:17" s="45" customFormat="1" ht="96.75" customHeight="1" thickBot="1">
      <c r="A2" s="99" t="s">
        <v>2</v>
      </c>
      <c r="B2" s="100" t="s">
        <v>3</v>
      </c>
      <c r="C2" s="101" t="s">
        <v>4</v>
      </c>
      <c r="D2" s="101" t="s">
        <v>42</v>
      </c>
      <c r="E2" s="102" t="s">
        <v>5</v>
      </c>
      <c r="F2" s="102" t="s">
        <v>35</v>
      </c>
      <c r="G2" s="102" t="s">
        <v>6</v>
      </c>
      <c r="H2" s="104" t="s">
        <v>37</v>
      </c>
      <c r="I2" s="120" t="s">
        <v>6</v>
      </c>
      <c r="J2" s="120" t="s">
        <v>35</v>
      </c>
      <c r="K2" s="120" t="s">
        <v>5</v>
      </c>
      <c r="L2" s="47" t="s">
        <v>42</v>
      </c>
      <c r="M2" s="47" t="s">
        <v>4</v>
      </c>
      <c r="N2" s="121" t="s">
        <v>7</v>
      </c>
      <c r="O2" s="101" t="s">
        <v>2</v>
      </c>
    </row>
    <row r="3" spans="1:17" ht="39.9" customHeight="1" thickTop="1">
      <c r="A3" s="153"/>
      <c r="B3" s="116">
        <f>M3</f>
        <v>67.099999999999994</v>
      </c>
      <c r="C3" s="110"/>
      <c r="D3" s="110"/>
      <c r="E3" s="110"/>
      <c r="F3" s="110"/>
      <c r="G3" s="110"/>
      <c r="H3" s="149" t="s">
        <v>8</v>
      </c>
      <c r="I3" s="123"/>
      <c r="J3" s="124"/>
      <c r="K3" s="124"/>
      <c r="L3" s="124"/>
      <c r="M3" s="124">
        <f>'TRE T2'!C20</f>
        <v>67.099999999999994</v>
      </c>
      <c r="N3" s="125"/>
      <c r="O3" s="111"/>
      <c r="P3" s="57"/>
    </row>
    <row r="4" spans="1:17" ht="39.9" customHeight="1">
      <c r="A4" s="154" t="s">
        <v>10</v>
      </c>
      <c r="B4" s="119"/>
      <c r="C4" s="119">
        <f>'TRE T2'!R20</f>
        <v>44.9</v>
      </c>
      <c r="D4" s="98"/>
      <c r="E4" s="98"/>
      <c r="F4" s="98"/>
      <c r="G4" s="98"/>
      <c r="H4" s="149" t="s">
        <v>9</v>
      </c>
      <c r="I4" s="126"/>
      <c r="J4" s="122"/>
      <c r="K4" s="122"/>
      <c r="L4" s="122"/>
      <c r="M4" s="122"/>
      <c r="N4" s="122">
        <f>C4</f>
        <v>44.9</v>
      </c>
      <c r="O4" s="112"/>
    </row>
    <row r="5" spans="1:17" ht="39.9" customHeight="1">
      <c r="A5" s="155" t="s">
        <v>26</v>
      </c>
      <c r="B5" s="119">
        <f>L5</f>
        <v>81.199999999999989</v>
      </c>
      <c r="C5" s="98"/>
      <c r="D5" s="98"/>
      <c r="E5" s="98"/>
      <c r="F5" s="98"/>
      <c r="G5" s="98"/>
      <c r="H5" s="149" t="s">
        <v>11</v>
      </c>
      <c r="I5" s="122">
        <f>SUM('TRE T2'!H25:J25)</f>
        <v>67.8</v>
      </c>
      <c r="J5" s="122">
        <f>'TRE T2'!K25</f>
        <v>7.3</v>
      </c>
      <c r="K5" s="122">
        <f>'TRE T2'!G25</f>
        <v>6.1</v>
      </c>
      <c r="L5" s="122">
        <f>SUM(I5:K5)</f>
        <v>81.199999999999989</v>
      </c>
      <c r="M5" s="122"/>
      <c r="N5" s="127"/>
      <c r="O5" s="112" t="s">
        <v>11</v>
      </c>
      <c r="P5" s="10"/>
      <c r="Q5" s="11"/>
    </row>
    <row r="6" spans="1:17" ht="39.9" customHeight="1" thickBot="1">
      <c r="A6" s="155" t="s">
        <v>27</v>
      </c>
      <c r="B6" s="119"/>
      <c r="C6" s="98"/>
      <c r="D6" s="119">
        <f>'TRE T2'!L20</f>
        <v>16.356821579460512</v>
      </c>
      <c r="E6" s="119">
        <f>'TRE T2'!G20</f>
        <v>0.71764705882352953</v>
      </c>
      <c r="F6" s="119">
        <f>'TRE T2'!K20</f>
        <v>1.3</v>
      </c>
      <c r="G6" s="119">
        <f>SUM('TRE T2'!H20:J20)</f>
        <v>14.339174520636984</v>
      </c>
      <c r="H6" s="149" t="s">
        <v>36</v>
      </c>
      <c r="I6" s="128"/>
      <c r="J6" s="129"/>
      <c r="K6" s="129"/>
      <c r="L6" s="129"/>
      <c r="M6" s="129"/>
      <c r="N6" s="129">
        <f>G6</f>
        <v>14.339174520636984</v>
      </c>
      <c r="O6" s="135"/>
    </row>
    <row r="7" spans="1:17" s="16" customFormat="1" ht="39.9" customHeight="1" thickTop="1" thickBot="1">
      <c r="A7" s="106" t="s">
        <v>28</v>
      </c>
      <c r="B7" s="156"/>
      <c r="C7" s="119">
        <f>B3-C4</f>
        <v>22.199999999999996</v>
      </c>
      <c r="D7" s="119">
        <f>SUM(E7:G7)</f>
        <v>64.843178420539488</v>
      </c>
      <c r="E7" s="119">
        <f>K5-E6</f>
        <v>5.3823529411764701</v>
      </c>
      <c r="F7" s="119">
        <f>J5-F6</f>
        <v>6</v>
      </c>
      <c r="G7" s="119">
        <f>I5-G6</f>
        <v>53.46082547936301</v>
      </c>
      <c r="H7" s="144" t="s">
        <v>43</v>
      </c>
      <c r="I7" s="124">
        <f>I5-G6</f>
        <v>53.46082547936301</v>
      </c>
      <c r="J7" s="124">
        <f>J5-F6</f>
        <v>6</v>
      </c>
      <c r="K7" s="124">
        <f>K5-E6</f>
        <v>5.3823529411764701</v>
      </c>
      <c r="L7" s="124">
        <f>D7</f>
        <v>64.843178420539488</v>
      </c>
      <c r="M7" s="124">
        <f>C7</f>
        <v>22.199999999999996</v>
      </c>
      <c r="N7" s="124"/>
      <c r="O7" s="160" t="s">
        <v>12</v>
      </c>
    </row>
    <row r="8" spans="1:17" ht="39.9" customHeight="1" thickTop="1" thickBot="1">
      <c r="A8" s="107" t="s">
        <v>33</v>
      </c>
      <c r="B8" s="157"/>
      <c r="C8" s="158"/>
      <c r="D8" s="116">
        <f>G8+F8</f>
        <v>27.099999999999998</v>
      </c>
      <c r="E8" s="116"/>
      <c r="F8" s="116">
        <f>'TRE T2'!K23</f>
        <v>6</v>
      </c>
      <c r="G8" s="116">
        <f>SUM('TRE T2'!H23:J23)</f>
        <v>21.099999999999998</v>
      </c>
      <c r="H8" s="150" t="s">
        <v>38</v>
      </c>
      <c r="I8" s="128"/>
      <c r="J8" s="129"/>
      <c r="K8" s="129">
        <f>D8</f>
        <v>27.099999999999998</v>
      </c>
      <c r="L8" s="129">
        <f>D8</f>
        <v>27.099999999999998</v>
      </c>
      <c r="M8" s="129"/>
      <c r="N8" s="129"/>
      <c r="O8" s="138" t="s">
        <v>13</v>
      </c>
    </row>
    <row r="9" spans="1:17" s="16" customFormat="1" ht="39.9" customHeight="1" thickTop="1" thickBot="1">
      <c r="A9" s="109" t="s">
        <v>34</v>
      </c>
      <c r="B9" s="115"/>
      <c r="C9" s="113"/>
      <c r="D9" s="115">
        <f>D7-D8</f>
        <v>37.743178420539493</v>
      </c>
      <c r="E9" s="115">
        <f>E7-E8</f>
        <v>5.3823529411764701</v>
      </c>
      <c r="F9" s="115">
        <f>F7-F8</f>
        <v>0</v>
      </c>
      <c r="G9" s="119">
        <f>G7-G8</f>
        <v>32.360825479363015</v>
      </c>
      <c r="H9" s="144" t="s">
        <v>14</v>
      </c>
      <c r="I9" s="124">
        <f>G9</f>
        <v>32.360825479363015</v>
      </c>
      <c r="J9" s="124">
        <v>0</v>
      </c>
      <c r="K9" s="124">
        <f>E9</f>
        <v>5.3823529411764701</v>
      </c>
      <c r="L9" s="124">
        <f>D9</f>
        <v>37.743178420539493</v>
      </c>
      <c r="M9" s="124"/>
      <c r="N9" s="125"/>
      <c r="O9" s="112" t="s">
        <v>15</v>
      </c>
    </row>
    <row r="10" spans="1:17" ht="39.9" customHeight="1">
      <c r="A10" s="107" t="s">
        <v>13</v>
      </c>
      <c r="B10" s="116"/>
      <c r="C10" s="110"/>
      <c r="D10" s="116">
        <f>'CEI T1'!D10</f>
        <v>2.8000000000000003</v>
      </c>
      <c r="E10" s="116"/>
      <c r="F10" s="250"/>
      <c r="G10" s="132">
        <f>'CEI T1'!G10</f>
        <v>2.8000000000000003</v>
      </c>
      <c r="H10" s="150" t="s">
        <v>16</v>
      </c>
      <c r="I10" s="126"/>
      <c r="J10" s="122"/>
      <c r="K10" s="122"/>
      <c r="L10" s="122"/>
      <c r="M10" s="122">
        <f>D10</f>
        <v>2.8000000000000003</v>
      </c>
      <c r="N10" s="142"/>
      <c r="O10" s="139" t="s">
        <v>17</v>
      </c>
    </row>
    <row r="11" spans="1:17" ht="39.9" customHeight="1" thickBot="1">
      <c r="A11" s="108" t="s">
        <v>15</v>
      </c>
      <c r="B11" s="119"/>
      <c r="C11" s="98"/>
      <c r="D11" s="119">
        <f>G11</f>
        <v>0.6</v>
      </c>
      <c r="E11" s="119"/>
      <c r="F11" s="251"/>
      <c r="G11" s="133">
        <f>'CEI T1'!G11</f>
        <v>0.6</v>
      </c>
      <c r="H11" s="149" t="s">
        <v>18</v>
      </c>
      <c r="I11" s="128"/>
      <c r="J11" s="129"/>
      <c r="K11" s="129"/>
      <c r="L11" s="129"/>
      <c r="M11" s="129">
        <f>D11</f>
        <v>0.6</v>
      </c>
      <c r="N11" s="143"/>
      <c r="O11" s="140"/>
    </row>
    <row r="12" spans="1:17" s="16" customFormat="1" ht="39.9" customHeight="1" thickTop="1" thickBot="1">
      <c r="A12" s="118" t="s">
        <v>17</v>
      </c>
      <c r="B12" s="115"/>
      <c r="C12" s="113"/>
      <c r="D12" s="115">
        <f>E12+F12+G12</f>
        <v>61.443178420539482</v>
      </c>
      <c r="E12" s="115">
        <f>E9+K8</f>
        <v>32.482352941176465</v>
      </c>
      <c r="F12" s="252">
        <v>0</v>
      </c>
      <c r="G12" s="135">
        <f>I9-G10-G11</f>
        <v>28.960825479363013</v>
      </c>
      <c r="H12" s="144" t="s">
        <v>19</v>
      </c>
      <c r="I12" s="124">
        <f>G12</f>
        <v>28.960825479363013</v>
      </c>
      <c r="J12" s="124">
        <v>0</v>
      </c>
      <c r="K12" s="124">
        <f>E12</f>
        <v>32.482352941176465</v>
      </c>
      <c r="L12" s="124">
        <f>D12</f>
        <v>61.443178420539482</v>
      </c>
      <c r="M12" s="124"/>
      <c r="N12" s="141"/>
      <c r="O12" s="132" t="s">
        <v>30</v>
      </c>
    </row>
    <row r="13" spans="1:17" s="16" customFormat="1" ht="39.9" customHeight="1">
      <c r="A13" s="117" t="s">
        <v>30</v>
      </c>
      <c r="B13" s="116"/>
      <c r="C13" s="110"/>
      <c r="D13" s="116">
        <f>'énoncé T2'!B29</f>
        <v>14.2</v>
      </c>
      <c r="E13" s="116"/>
      <c r="F13" s="116"/>
      <c r="G13" s="119">
        <f>'énoncé T2'!B29</f>
        <v>14.2</v>
      </c>
      <c r="H13" s="149" t="s">
        <v>39</v>
      </c>
      <c r="I13" s="126"/>
      <c r="J13" s="122">
        <f>G13</f>
        <v>14.2</v>
      </c>
      <c r="K13" s="122"/>
      <c r="L13" s="122">
        <f>J13</f>
        <v>14.2</v>
      </c>
      <c r="M13" s="122"/>
      <c r="N13" s="142"/>
      <c r="O13" s="133" t="s">
        <v>32</v>
      </c>
    </row>
    <row r="14" spans="1:17" ht="39.9" customHeight="1" thickBot="1">
      <c r="A14" s="108" t="s">
        <v>31</v>
      </c>
      <c r="B14" s="119"/>
      <c r="C14" s="98"/>
      <c r="D14" s="119">
        <f>'CEI T1'!D14</f>
        <v>2.8</v>
      </c>
      <c r="E14" s="119"/>
      <c r="F14" s="119">
        <f>'CEI T1'!F14</f>
        <v>2.8</v>
      </c>
      <c r="G14" s="119"/>
      <c r="H14" s="150" t="s">
        <v>40</v>
      </c>
      <c r="I14" s="128"/>
      <c r="J14" s="129"/>
      <c r="K14" s="129">
        <f>D14</f>
        <v>2.8</v>
      </c>
      <c r="L14" s="129">
        <f>K14</f>
        <v>2.8</v>
      </c>
      <c r="M14" s="129"/>
      <c r="N14" s="143"/>
      <c r="O14" s="134" t="s">
        <v>20</v>
      </c>
    </row>
    <row r="15" spans="1:17" ht="39.9" customHeight="1" thickTop="1" thickBot="1">
      <c r="A15" s="109" t="s">
        <v>20</v>
      </c>
      <c r="B15" s="115"/>
      <c r="C15" s="113"/>
      <c r="D15" s="115">
        <f>E15+F15+G15</f>
        <v>61.443178420539475</v>
      </c>
      <c r="E15" s="115">
        <f>K12+K14</f>
        <v>35.282352941176462</v>
      </c>
      <c r="F15" s="115">
        <f>J12+J13-F14</f>
        <v>11.399999999999999</v>
      </c>
      <c r="G15" s="115">
        <f>G12-G13</f>
        <v>14.760825479363014</v>
      </c>
      <c r="H15" s="145" t="s">
        <v>21</v>
      </c>
      <c r="I15" s="124">
        <f>G15</f>
        <v>14.760825479363014</v>
      </c>
      <c r="J15" s="124">
        <f>F15</f>
        <v>11.399999999999999</v>
      </c>
      <c r="K15" s="124">
        <f>E15</f>
        <v>35.282352941176462</v>
      </c>
      <c r="L15" s="124">
        <f>D15</f>
        <v>61.443178420539475</v>
      </c>
      <c r="M15" s="124"/>
      <c r="N15" s="141"/>
      <c r="O15" s="132" t="s">
        <v>22</v>
      </c>
    </row>
    <row r="16" spans="1:17" ht="39.9" customHeight="1" thickBot="1">
      <c r="A16" s="107" t="s">
        <v>22</v>
      </c>
      <c r="B16" s="116"/>
      <c r="C16" s="110"/>
      <c r="D16" s="116">
        <f>E16+F16</f>
        <v>34.799999999999997</v>
      </c>
      <c r="E16" s="116">
        <f>'TRE T2'!N20</f>
        <v>27.5</v>
      </c>
      <c r="F16" s="116">
        <f>J5</f>
        <v>7.3</v>
      </c>
      <c r="G16" s="116"/>
      <c r="H16" s="151" t="s">
        <v>41</v>
      </c>
      <c r="I16" s="128"/>
      <c r="J16" s="129"/>
      <c r="K16" s="129"/>
      <c r="L16" s="129"/>
      <c r="M16" s="129"/>
      <c r="N16" s="143">
        <f>D16</f>
        <v>34.799999999999997</v>
      </c>
      <c r="O16" s="159" t="s">
        <v>20</v>
      </c>
    </row>
    <row r="17" spans="1:15" ht="39.9" customHeight="1" thickTop="1" thickBot="1">
      <c r="A17" s="108" t="s">
        <v>23</v>
      </c>
      <c r="B17" s="119"/>
      <c r="C17" s="98"/>
      <c r="D17" s="115">
        <f>E17+F17+G17</f>
        <v>26.643178420539474</v>
      </c>
      <c r="E17" s="119">
        <f>E15-E16</f>
        <v>7.7823529411764625</v>
      </c>
      <c r="F17" s="119">
        <f>F15-F16</f>
        <v>4.0999999999999988</v>
      </c>
      <c r="G17" s="119">
        <f>G15-G16</f>
        <v>14.760825479363014</v>
      </c>
      <c r="H17" s="146" t="s">
        <v>24</v>
      </c>
      <c r="O17" s="136"/>
    </row>
    <row r="18" spans="1:15" ht="39.9" customHeight="1" thickBot="1">
      <c r="A18" s="109" t="s">
        <v>25</v>
      </c>
      <c r="B18" s="156"/>
      <c r="C18" s="115">
        <f>C7+M10+M11</f>
        <v>25.599999999999998</v>
      </c>
      <c r="D18" s="152"/>
      <c r="E18" s="152"/>
      <c r="F18" s="152"/>
      <c r="G18" s="152"/>
      <c r="H18" s="147" t="s">
        <v>29</v>
      </c>
    </row>
    <row r="19" spans="1:15" ht="27" customHeight="1">
      <c r="A19" s="8"/>
      <c r="H19" s="8"/>
    </row>
    <row r="20" spans="1:15" ht="27" customHeight="1">
      <c r="A20" s="8"/>
      <c r="H20" s="8"/>
    </row>
    <row r="21" spans="1:15" ht="27" customHeight="1">
      <c r="A21" s="8"/>
      <c r="H21" s="8"/>
    </row>
    <row r="22" spans="1:15" ht="27" customHeight="1">
      <c r="A22" s="8"/>
      <c r="H22" s="8"/>
    </row>
    <row r="23" spans="1:15" ht="27" customHeight="1">
      <c r="A23" s="8"/>
      <c r="H23" s="8"/>
    </row>
    <row r="24" spans="1:15" ht="27" customHeight="1">
      <c r="A24" s="8"/>
      <c r="H24" s="8"/>
    </row>
    <row r="25" spans="1:15" ht="27" customHeight="1">
      <c r="A25" s="8"/>
      <c r="H25" s="8"/>
    </row>
    <row r="26" spans="1:15" ht="27" customHeight="1">
      <c r="A26" s="8"/>
      <c r="H26" s="8"/>
    </row>
    <row r="27" spans="1:15" ht="27" customHeight="1">
      <c r="A27" s="8"/>
      <c r="H27" s="8"/>
    </row>
    <row r="28" spans="1:15" ht="27" customHeight="1">
      <c r="A28" s="8"/>
      <c r="H28" s="8"/>
    </row>
    <row r="29" spans="1:15" ht="27" customHeight="1">
      <c r="A29" s="8"/>
      <c r="H29" s="8"/>
    </row>
    <row r="30" spans="1:15" ht="27" customHeight="1">
      <c r="A30" s="8"/>
      <c r="H30" s="8"/>
    </row>
    <row r="31" spans="1:15" ht="27" customHeight="1">
      <c r="A31" s="8"/>
      <c r="H31" s="8"/>
    </row>
    <row r="32" spans="1:15" ht="27" customHeight="1">
      <c r="A32" s="8"/>
      <c r="H32" s="8"/>
    </row>
    <row r="33" spans="1:8" ht="27" customHeight="1">
      <c r="A33" s="8"/>
      <c r="H33" s="8"/>
    </row>
    <row r="34" spans="1:8" ht="27" customHeight="1">
      <c r="A34" s="8"/>
      <c r="H34" s="8"/>
    </row>
    <row r="35" spans="1:8" ht="27" customHeight="1">
      <c r="A35" s="8"/>
      <c r="H35" s="8"/>
    </row>
    <row r="36" spans="1:8" ht="27" customHeight="1">
      <c r="A36" s="8"/>
      <c r="H36" s="8"/>
    </row>
    <row r="37" spans="1:8" ht="27" customHeight="1">
      <c r="A37" s="8"/>
      <c r="H37" s="8"/>
    </row>
    <row r="38" spans="1:8" ht="27" customHeight="1">
      <c r="A38" s="8"/>
      <c r="H38" s="8"/>
    </row>
    <row r="39" spans="1:8" ht="27" customHeight="1">
      <c r="A39" s="8"/>
      <c r="H39" s="8"/>
    </row>
    <row r="40" spans="1:8" ht="27" customHeight="1">
      <c r="A40" s="8"/>
      <c r="H40" s="8"/>
    </row>
    <row r="41" spans="1:8" ht="27" customHeight="1">
      <c r="A41" s="8"/>
      <c r="H41" s="8"/>
    </row>
  </sheetData>
  <phoneticPr fontId="0" type="noConversion"/>
  <printOptions horizontalCentered="1" verticalCentered="1"/>
  <pageMargins left="0.78740157480314965" right="0.78740157480314965" top="0.78740157480314965" bottom="0.78740157480314965" header="0.51181102362204722" footer="0.51181102362204722"/>
  <pageSetup paperSize="9" scale="83" orientation="landscape" horizontalDpi="300" verticalDpi="300" r:id="rId1"/>
  <headerFooter alignWithMargins="0">
    <oddFooter>&amp;L&amp;8&amp;F-&amp;A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5</vt:i4>
      </vt:variant>
    </vt:vector>
  </HeadingPairs>
  <TitlesOfParts>
    <vt:vector size="14" baseType="lpstr">
      <vt:lpstr>énoncé T0</vt:lpstr>
      <vt:lpstr>Vide</vt:lpstr>
      <vt:lpstr>CEI T0</vt:lpstr>
      <vt:lpstr>énoncé T1</vt:lpstr>
      <vt:lpstr>CEIvariation T1</vt:lpstr>
      <vt:lpstr>CEI T1</vt:lpstr>
      <vt:lpstr>énoncé T2</vt:lpstr>
      <vt:lpstr>TRE T2</vt:lpstr>
      <vt:lpstr>CEI T2</vt:lpstr>
      <vt:lpstr>'CEI T0'!Zone_d_impression</vt:lpstr>
      <vt:lpstr>'CEI T1'!Zone_d_impression</vt:lpstr>
      <vt:lpstr>'CEI T2'!Zone_d_impression</vt:lpstr>
      <vt:lpstr>'CEIvariation T1'!Zone_d_impression</vt:lpstr>
      <vt:lpstr>Vide!Zone_d_impression</vt:lpstr>
    </vt:vector>
  </TitlesOfParts>
  <Company>CERFO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NGO</dc:creator>
  <cp:lastModifiedBy>Jeremy Schilliger</cp:lastModifiedBy>
  <cp:lastPrinted>2001-10-24T14:47:11Z</cp:lastPrinted>
  <dcterms:created xsi:type="dcterms:W3CDTF">1998-04-24T09:12:41Z</dcterms:created>
  <dcterms:modified xsi:type="dcterms:W3CDTF">2019-09-24T18:06:01Z</dcterms:modified>
</cp:coreProperties>
</file>