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1929"/>
  <workbookPr defaultThemeVersion="124226"/>
  <mc:AlternateContent xmlns:mc="http://schemas.openxmlformats.org/markup-compatibility/2006">
    <mc:Choice Requires="x15">
      <x15ac:absPath xmlns:x15ac="http://schemas.microsoft.com/office/spreadsheetml/2010/11/ac" url="C:\Users\jerem\Desktop\WEBDEV\Sites Web\Braibant\Excels\Nouveau dossier\"/>
    </mc:Choice>
  </mc:AlternateContent>
  <xr:revisionPtr revIDLastSave="0" documentId="8_{90CE60FD-92B7-4259-989C-07B737D9B879}" xr6:coauthVersionLast="44" xr6:coauthVersionMax="44" xr10:uidLastSave="{00000000-0000-0000-0000-000000000000}"/>
  <bookViews>
    <workbookView xWindow="-108" yWindow="-108" windowWidth="23256" windowHeight="12576"/>
  </bookViews>
  <sheets>
    <sheet name="énoncé T0" sheetId="27" r:id="rId1"/>
    <sheet name="Accu vide" sheetId="1" r:id="rId2"/>
    <sheet name="CEI t0" sheetId="30" r:id="rId3"/>
    <sheet name="AccuT0" sheetId="17" r:id="rId4"/>
    <sheet name="énoncé T1" sheetId="28" r:id="rId5"/>
    <sheet name="CIP T1" sheetId="24" r:id="rId6"/>
    <sheet name="SNI T1" sheetId="22" r:id="rId7"/>
    <sheet name="ménages T1" sheetId="25" r:id="rId8"/>
    <sheet name="Trèsor T1" sheetId="23" r:id="rId9"/>
    <sheet name="RDM T1" sheetId="26" r:id="rId10"/>
    <sheet name="CEI variation T1" sheetId="31" r:id="rId11"/>
    <sheet name="Accu.varT0T1" sheetId="18" r:id="rId12"/>
    <sheet name="Accu T1" sheetId="21" r:id="rId13"/>
    <sheet name="énoncé T2" sheetId="29" r:id="rId14"/>
    <sheet name="TRE T2" sheetId="34" r:id="rId15"/>
    <sheet name="CEI T2" sheetId="32" r:id="rId16"/>
    <sheet name="AccuT2" sheetId="20" r:id="rId17"/>
  </sheets>
  <definedNames>
    <definedName name="_xlnm.Print_Area" localSheetId="12">'Accu T1'!$A$1:$O$14</definedName>
    <definedName name="_xlnm.Print_Area" localSheetId="1">'Accu vide'!$A$1:$O$14</definedName>
    <definedName name="_xlnm.Print_Area" localSheetId="11">Accu.varT0T1!$A$1:$O$14</definedName>
    <definedName name="_xlnm.Print_Area" localSheetId="3">AccuT0!$A$1:$O$14</definedName>
    <definedName name="_xlnm.Print_Area" localSheetId="16">AccuT2!$A$1:$O$14</definedName>
  </definedNames>
  <calcPr calcId="18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49" i="29" l="1"/>
  <c r="E10" i="22"/>
  <c r="D34" i="22"/>
  <c r="I12" i="18" s="1"/>
  <c r="N5" i="18"/>
  <c r="M4" i="18"/>
  <c r="D9" i="24"/>
  <c r="D11" i="23" s="1"/>
  <c r="B42" i="29"/>
  <c r="D6" i="20" s="1"/>
  <c r="G6" i="20" s="1"/>
  <c r="N6" i="20" s="1"/>
  <c r="M4" i="20"/>
  <c r="J3" i="20"/>
  <c r="K3" i="20"/>
  <c r="I3" i="20"/>
  <c r="D11" i="22"/>
  <c r="E8" i="26"/>
  <c r="D17" i="22"/>
  <c r="E9" i="26" s="1"/>
  <c r="D13" i="23"/>
  <c r="E10" i="26" s="1"/>
  <c r="D16" i="22"/>
  <c r="E11" i="26"/>
  <c r="D19" i="26"/>
  <c r="D18" i="22"/>
  <c r="E12" i="26" s="1"/>
  <c r="D20" i="26" s="1"/>
  <c r="I3" i="18"/>
  <c r="G5" i="18"/>
  <c r="D6" i="24"/>
  <c r="A18" i="24"/>
  <c r="G13" i="18"/>
  <c r="G13" i="21" s="1"/>
  <c r="E7" i="22"/>
  <c r="D35" i="22"/>
  <c r="I13" i="18" s="1"/>
  <c r="D6" i="25"/>
  <c r="D7" i="25"/>
  <c r="D8" i="25"/>
  <c r="A13" i="25" s="1"/>
  <c r="D9" i="25"/>
  <c r="D12" i="22"/>
  <c r="D9" i="23" s="1"/>
  <c r="E10" i="23" s="1"/>
  <c r="D19" i="22"/>
  <c r="D6" i="23"/>
  <c r="A25" i="23"/>
  <c r="E7" i="23"/>
  <c r="D21" i="23" s="1"/>
  <c r="E15" i="23"/>
  <c r="D23" i="23"/>
  <c r="K3" i="18"/>
  <c r="J3" i="18"/>
  <c r="M4" i="17"/>
  <c r="K3" i="17"/>
  <c r="E7" i="17" s="1"/>
  <c r="J3" i="17"/>
  <c r="J3" i="21" s="1"/>
  <c r="I3" i="17"/>
  <c r="J9" i="20"/>
  <c r="F12" i="20"/>
  <c r="D12" i="20" s="1"/>
  <c r="J12" i="20"/>
  <c r="J11" i="20"/>
  <c r="E11" i="20"/>
  <c r="D11" i="20"/>
  <c r="F5" i="20"/>
  <c r="F7" i="20" s="1"/>
  <c r="L3" i="20"/>
  <c r="D5" i="20"/>
  <c r="N5" i="20" s="1"/>
  <c r="E5" i="20"/>
  <c r="E7" i="20"/>
  <c r="G5" i="20"/>
  <c r="G7" i="20" s="1"/>
  <c r="L9" i="20"/>
  <c r="I12" i="20"/>
  <c r="I13" i="20"/>
  <c r="F13" i="20" s="1"/>
  <c r="D13" i="20" s="1"/>
  <c r="I3" i="21"/>
  <c r="K3" i="21"/>
  <c r="M4" i="21"/>
  <c r="F5" i="21"/>
  <c r="E6" i="21"/>
  <c r="F6" i="21"/>
  <c r="F9" i="21"/>
  <c r="E10" i="21"/>
  <c r="E12" i="21"/>
  <c r="L3" i="18"/>
  <c r="D5" i="18"/>
  <c r="F7" i="18"/>
  <c r="E7" i="18"/>
  <c r="K7" i="18" s="1"/>
  <c r="J7" i="18"/>
  <c r="D12" i="18"/>
  <c r="D8" i="22"/>
  <c r="A30" i="22"/>
  <c r="D13" i="26"/>
  <c r="A22" i="26" s="1"/>
  <c r="A23" i="26" s="1"/>
  <c r="D15" i="22"/>
  <c r="D21" i="22"/>
  <c r="D7" i="24"/>
  <c r="A15" i="24"/>
  <c r="A17" i="24"/>
  <c r="C20" i="28"/>
  <c r="N6" i="18" s="1"/>
  <c r="N6" i="21" s="1"/>
  <c r="C22" i="28"/>
  <c r="E5" i="17"/>
  <c r="E5" i="21" s="1"/>
  <c r="G5" i="17"/>
  <c r="G5" i="21"/>
  <c r="G7" i="17"/>
  <c r="I7" i="17" s="1"/>
  <c r="J9" i="17"/>
  <c r="M10" i="17"/>
  <c r="F12" i="17"/>
  <c r="F12" i="21" s="1"/>
  <c r="I12" i="17"/>
  <c r="L12" i="17"/>
  <c r="I13" i="17"/>
  <c r="E13" i="17" s="1"/>
  <c r="B8" i="27"/>
  <c r="D8" i="27"/>
  <c r="D34" i="27"/>
  <c r="B41" i="27"/>
  <c r="B48" i="27"/>
  <c r="D52" i="27"/>
  <c r="J11" i="17"/>
  <c r="B60" i="27"/>
  <c r="L13" i="17"/>
  <c r="D36" i="22"/>
  <c r="F10" i="17"/>
  <c r="D10" i="17" s="1"/>
  <c r="L9" i="17"/>
  <c r="L9" i="21" s="1"/>
  <c r="K12" i="20"/>
  <c r="L12" i="20"/>
  <c r="C12" i="20"/>
  <c r="D20" i="22"/>
  <c r="A32" i="22" s="1"/>
  <c r="D13" i="22"/>
  <c r="A31" i="22" s="1"/>
  <c r="A26" i="22"/>
  <c r="D10" i="24"/>
  <c r="J11" i="21"/>
  <c r="L11" i="17"/>
  <c r="L11" i="21" s="1"/>
  <c r="G11" i="17"/>
  <c r="G11" i="21" s="1"/>
  <c r="F13" i="18"/>
  <c r="G6" i="18"/>
  <c r="G7" i="18" s="1"/>
  <c r="D11" i="17"/>
  <c r="F13" i="21"/>
  <c r="E9" i="20"/>
  <c r="K7" i="20"/>
  <c r="E12" i="23" l="1"/>
  <c r="A19" i="23"/>
  <c r="A14" i="25"/>
  <c r="D15" i="25" s="1"/>
  <c r="E9" i="18"/>
  <c r="D9" i="18" s="1"/>
  <c r="D18" i="26"/>
  <c r="D21" i="26" s="1"/>
  <c r="I7" i="18"/>
  <c r="L7" i="18" s="1"/>
  <c r="D7" i="18"/>
  <c r="G9" i="18"/>
  <c r="E13" i="21"/>
  <c r="D13" i="17"/>
  <c r="D13" i="21" s="1"/>
  <c r="I12" i="21"/>
  <c r="L12" i="18"/>
  <c r="J7" i="20"/>
  <c r="F10" i="20"/>
  <c r="D10" i="20" s="1"/>
  <c r="M10" i="20" s="1"/>
  <c r="D7" i="20"/>
  <c r="L13" i="18"/>
  <c r="L13" i="21" s="1"/>
  <c r="I13" i="21"/>
  <c r="G9" i="20"/>
  <c r="D9" i="20" s="1"/>
  <c r="I7" i="20"/>
  <c r="A33" i="22"/>
  <c r="D37" i="22" s="1"/>
  <c r="K7" i="17"/>
  <c r="K7" i="21" s="1"/>
  <c r="E9" i="17"/>
  <c r="D7" i="17"/>
  <c r="D7" i="21" s="1"/>
  <c r="E7" i="21"/>
  <c r="G7" i="21"/>
  <c r="F7" i="17"/>
  <c r="L3" i="17"/>
  <c r="L3" i="21" s="1"/>
  <c r="L13" i="20"/>
  <c r="G6" i="21"/>
  <c r="D6" i="18"/>
  <c r="D6" i="21" s="1"/>
  <c r="D12" i="17"/>
  <c r="D12" i="21" s="1"/>
  <c r="D5" i="17"/>
  <c r="D13" i="18"/>
  <c r="M10" i="18" l="1"/>
  <c r="M10" i="21" s="1"/>
  <c r="D23" i="26"/>
  <c r="D24" i="26" s="1"/>
  <c r="G9" i="17"/>
  <c r="G9" i="21" s="1"/>
  <c r="D9" i="17"/>
  <c r="D9" i="21" s="1"/>
  <c r="E9" i="21"/>
  <c r="A26" i="23"/>
  <c r="F10" i="18"/>
  <c r="D22" i="23"/>
  <c r="D24" i="23" s="1"/>
  <c r="I7" i="21"/>
  <c r="N5" i="17"/>
  <c r="N5" i="21" s="1"/>
  <c r="D5" i="21"/>
  <c r="L7" i="20"/>
  <c r="J7" i="17"/>
  <c r="F7" i="21"/>
  <c r="C12" i="18"/>
  <c r="C12" i="21" s="1"/>
  <c r="L12" i="21"/>
  <c r="D10" i="18" l="1"/>
  <c r="D10" i="21" s="1"/>
  <c r="F10" i="21"/>
  <c r="J7" i="21"/>
  <c r="L7" i="17"/>
  <c r="L7" i="21" s="1"/>
  <c r="D26" i="23"/>
  <c r="D27" i="23" s="1"/>
  <c r="J9" i="18"/>
  <c r="J9" i="21" s="1"/>
</calcChain>
</file>

<file path=xl/comments1.xml><?xml version="1.0" encoding="utf-8"?>
<comments xmlns="http://schemas.openxmlformats.org/spreadsheetml/2006/main">
  <authors>
    <author>Brabant</author>
  </authors>
  <commentList>
    <comment ref="D9" authorId="0" shapeId="0">
      <text>
        <r>
          <rPr>
            <b/>
            <sz val="9"/>
            <color indexed="81"/>
            <rFont val="Tahoma"/>
            <family val="2"/>
          </rPr>
          <t>Brabant:</t>
        </r>
        <r>
          <rPr>
            <sz val="9"/>
            <color indexed="81"/>
            <rFont val="Tahoma"/>
            <family val="2"/>
          </rPr>
          <t xml:space="preserve">
voir T3</t>
        </r>
      </text>
    </comment>
  </commentList>
</comments>
</file>

<file path=xl/comments2.xml><?xml version="1.0" encoding="utf-8"?>
<comments xmlns="http://schemas.openxmlformats.org/spreadsheetml/2006/main">
  <authors>
    <author>Brabant</author>
  </authors>
  <commentList>
    <comment ref="D6" authorId="0" shapeId="0">
      <text>
        <r>
          <rPr>
            <b/>
            <sz val="9"/>
            <color indexed="81"/>
            <rFont val="Tahoma"/>
            <family val="2"/>
          </rPr>
          <t>Brabant:</t>
        </r>
        <r>
          <rPr>
            <sz val="9"/>
            <color indexed="81"/>
            <rFont val="Tahoma"/>
            <family val="2"/>
          </rPr>
          <t xml:space="preserve">
source TRE T2
</t>
        </r>
      </text>
    </comment>
  </commentList>
</comments>
</file>

<file path=xl/sharedStrings.xml><?xml version="1.0" encoding="utf-8"?>
<sst xmlns="http://schemas.openxmlformats.org/spreadsheetml/2006/main" count="708" uniqueCount="287">
  <si>
    <t>VARIATIONS D'ACTIFS</t>
  </si>
  <si>
    <t>VARIATIONS DE PASSIFS</t>
  </si>
  <si>
    <t>Comptes</t>
  </si>
  <si>
    <t>Biens et services (ressources)</t>
  </si>
  <si>
    <t>Reste du monde</t>
  </si>
  <si>
    <t>Ménages</t>
  </si>
  <si>
    <t>Administrations</t>
  </si>
  <si>
    <t>Biens et services (emplois)</t>
  </si>
  <si>
    <t>Formation brute de capital fixe</t>
  </si>
  <si>
    <t>Financier</t>
  </si>
  <si>
    <t>Actions</t>
  </si>
  <si>
    <t>Crédits</t>
  </si>
  <si>
    <t>Capital</t>
  </si>
  <si>
    <t>Variations de stocks</t>
  </si>
  <si>
    <t>Sociétés</t>
  </si>
  <si>
    <t>EPARGNE</t>
  </si>
  <si>
    <t>SOLDE EXTERIEUR COURANT</t>
  </si>
  <si>
    <t>OPERATIONS /        SOLDES COMPTABLES</t>
  </si>
  <si>
    <t>Titres</t>
  </si>
  <si>
    <t>CAPACITE(+) / BESOIN (-) DE FINANCEMENT</t>
  </si>
  <si>
    <t>Economie nationale</t>
  </si>
  <si>
    <t>Numéraire et dépôts</t>
  </si>
  <si>
    <t>en monnaie nationale</t>
  </si>
  <si>
    <t>en devises</t>
  </si>
  <si>
    <t>A) IDENTIFICATION DES OPERATIONS</t>
  </si>
  <si>
    <t>Actifs</t>
  </si>
  <si>
    <t>Variations</t>
  </si>
  <si>
    <t>financiers</t>
  </si>
  <si>
    <t>Passifs</t>
  </si>
  <si>
    <t>CONSTITUTION DU CAPITAL SOCIAL - EMISSION D'ACTIONS</t>
  </si>
  <si>
    <t>actions</t>
  </si>
  <si>
    <t>+ 23</t>
  </si>
  <si>
    <t>monnaie</t>
  </si>
  <si>
    <t>ACHAT DE L'USINE</t>
  </si>
  <si>
    <t xml:space="preserve">  Crédit du fournisseur</t>
  </si>
  <si>
    <t>crédit</t>
  </si>
  <si>
    <t>+ 20</t>
  </si>
  <si>
    <t xml:space="preserve">  Paiement comptant</t>
  </si>
  <si>
    <t>devises</t>
  </si>
  <si>
    <t>- 10</t>
  </si>
  <si>
    <t xml:space="preserve">  Achat de devises pour l'opération "paiement comptant"</t>
  </si>
  <si>
    <t>+ 10</t>
  </si>
  <si>
    <t>OPERATIONS COURANTES</t>
  </si>
  <si>
    <t xml:space="preserve">  Ventes</t>
  </si>
  <si>
    <t>+ 8,3</t>
  </si>
  <si>
    <t xml:space="preserve">  Achats de pétrole</t>
  </si>
  <si>
    <t>- 2</t>
  </si>
  <si>
    <t xml:space="preserve">  Importations de biens de consommation intermédiaire (a)</t>
  </si>
  <si>
    <t>- 1,6</t>
  </si>
  <si>
    <t xml:space="preserve">  Intérêts versés au fournisseur (b)</t>
  </si>
  <si>
    <t>- 2,6</t>
  </si>
  <si>
    <t xml:space="preserve">  Achats de devises pour les deux opérations précédentes (a,b)</t>
  </si>
  <si>
    <t>+ 4,2</t>
  </si>
  <si>
    <t>- 4,2</t>
  </si>
  <si>
    <t xml:space="preserve">  Paiement des salaires</t>
  </si>
  <si>
    <t>B) ENREGISTREMENT COMPTABLE</t>
  </si>
  <si>
    <t>ACTIFS</t>
  </si>
  <si>
    <t>DEVISES</t>
  </si>
  <si>
    <t>0</t>
  </si>
  <si>
    <t xml:space="preserve">  Achat de l'usine</t>
  </si>
  <si>
    <t xml:space="preserve">  Opérations courantes</t>
  </si>
  <si>
    <t>TOTAL</t>
  </si>
  <si>
    <t>MONNAIE</t>
  </si>
  <si>
    <t xml:space="preserve"> Constitution du capital</t>
  </si>
  <si>
    <t xml:space="preserve"> Achat de l'usine</t>
  </si>
  <si>
    <t>+ 0,1</t>
  </si>
  <si>
    <t xml:space="preserve"> Opérations courantes</t>
  </si>
  <si>
    <t>+ 13,1</t>
  </si>
  <si>
    <t>CREDITS</t>
  </si>
  <si>
    <t>ACTIONS</t>
  </si>
  <si>
    <t>TOTAL ACTIF / TOTAL PASSIF</t>
  </si>
  <si>
    <t>SOLDE (ACTIF-PASSIF)</t>
  </si>
  <si>
    <t>SOUSCRIPTION D'ACTIONS SNI</t>
  </si>
  <si>
    <t>Monnaie</t>
  </si>
  <si>
    <t>OPERATIONS SUR DEVISES</t>
  </si>
  <si>
    <t xml:space="preserve">  Fourniture de devises à la SNI</t>
  </si>
  <si>
    <t>Devises</t>
  </si>
  <si>
    <t xml:space="preserve">  Réduction des recettes d'exportation à la CIP</t>
  </si>
  <si>
    <t xml:space="preserve">  Réduction des importations des ménages</t>
  </si>
  <si>
    <t>- (- 7,6)</t>
  </si>
  <si>
    <t>REDUCTION DES PRESTATIONS SOCIALES</t>
  </si>
  <si>
    <t xml:space="preserve">  Souscription d'actions</t>
  </si>
  <si>
    <t xml:space="preserve">  Opérations sur devises</t>
  </si>
  <si>
    <t xml:space="preserve">  Prestations sociales</t>
  </si>
  <si>
    <t xml:space="preserve"> A) IDENTIFICATION DES OPERATIONS</t>
  </si>
  <si>
    <t xml:space="preserve">  Diminution des exportations</t>
  </si>
  <si>
    <t xml:space="preserve">  Augmentations des ventes intérieures</t>
  </si>
  <si>
    <t xml:space="preserve"> </t>
  </si>
  <si>
    <t>Achat de produits SNI</t>
  </si>
  <si>
    <t>Réduction d'achats de produits importés</t>
  </si>
  <si>
    <t>monnie</t>
  </si>
  <si>
    <t>Salaires reçus de SNI</t>
  </si>
  <si>
    <t>Réduction des prestations sociales</t>
  </si>
  <si>
    <t>A) IDENTIFICATION DES OPERATONS</t>
  </si>
  <si>
    <t>VENTES AU COMPTANT</t>
  </si>
  <si>
    <t xml:space="preserve">  Usine SNI (partie)</t>
  </si>
  <si>
    <t xml:space="preserve">  Matières premières et demi-produits</t>
  </si>
  <si>
    <t xml:space="preserve">  Biens de consommation finale</t>
  </si>
  <si>
    <t>ACHATS DE PETROLE (diminution)</t>
  </si>
  <si>
    <t>INTERETS PERCUS</t>
  </si>
  <si>
    <t>CREDIT FOURNISSEUR A LA SNI</t>
  </si>
  <si>
    <t xml:space="preserve">  Ventes au comptant</t>
  </si>
  <si>
    <t xml:space="preserve">  Achats</t>
  </si>
  <si>
    <t xml:space="preserve">  Intérêts perçus</t>
  </si>
  <si>
    <t>1.Comptabilité publique (unité : millions de Ks)</t>
  </si>
  <si>
    <t>a) Compte non financier</t>
  </si>
  <si>
    <t>Dépenses</t>
  </si>
  <si>
    <t>Recettes</t>
  </si>
  <si>
    <t>Achats de fournitures</t>
  </si>
  <si>
    <t>Salaires</t>
  </si>
  <si>
    <t>Impôts sur les bénéfices</t>
  </si>
  <si>
    <t>Indemnités versées aux chômeurs</t>
  </si>
  <si>
    <t>Solde des comptes non financiers</t>
  </si>
  <si>
    <t>Total</t>
  </si>
  <si>
    <t>b) Compte du Trésor</t>
  </si>
  <si>
    <t>Créances</t>
  </si>
  <si>
    <t>Dettes</t>
  </si>
  <si>
    <t xml:space="preserve">Devises </t>
  </si>
  <si>
    <t>Comptes courants (résidents)</t>
  </si>
  <si>
    <t>Prêt</t>
  </si>
  <si>
    <t>Obligations</t>
  </si>
  <si>
    <t>2. Statistiques douanières</t>
  </si>
  <si>
    <t>Importations</t>
  </si>
  <si>
    <t>Exportations</t>
  </si>
  <si>
    <t>Produits agricoles</t>
  </si>
  <si>
    <t>Pétrole brut</t>
  </si>
  <si>
    <t>Pétrole raffiné</t>
  </si>
  <si>
    <t>Produits chimiques</t>
  </si>
  <si>
    <t>Autres produits industriels</t>
  </si>
  <si>
    <t xml:space="preserve">3. Résultats de l'enquête « agriculture » </t>
  </si>
  <si>
    <t>4. enquête consommation des ménages</t>
  </si>
  <si>
    <t>Production de produits agricoles</t>
  </si>
  <si>
    <t>Achat de fourrage et semences</t>
  </si>
  <si>
    <t>Produits pétroliers raffinés</t>
  </si>
  <si>
    <t>Achat de pétrole raffiné</t>
  </si>
  <si>
    <t>Investissement</t>
  </si>
  <si>
    <t>L'agriculture n'emploie pas de main-d'œuvre salariée.</t>
  </si>
  <si>
    <t>5. Données sur les sociétés</t>
  </si>
  <si>
    <t>a) CNI (2 UAEL CIP1 et CIP2)</t>
  </si>
  <si>
    <t>Charges</t>
  </si>
  <si>
    <t>Produits</t>
  </si>
  <si>
    <t>Achats de matières premières</t>
  </si>
  <si>
    <t>chiffre d'affaires</t>
  </si>
  <si>
    <t xml:space="preserve">dont </t>
  </si>
  <si>
    <t xml:space="preserve">  pétrole brut</t>
  </si>
  <si>
    <t xml:space="preserve">  pétrole raffiné</t>
  </si>
  <si>
    <t xml:space="preserve">  chimie</t>
  </si>
  <si>
    <t xml:space="preserve">   pétrole brut</t>
  </si>
  <si>
    <t xml:space="preserve">   pétrole raffiné</t>
  </si>
  <si>
    <t>chimie</t>
  </si>
  <si>
    <t>Intérêts payés à l'étranger</t>
  </si>
  <si>
    <t>livraisons non vendues de la CIP1 en pétrole brut</t>
  </si>
  <si>
    <t>dividendes payés à l'étranger</t>
  </si>
  <si>
    <t xml:space="preserve">   pour fabriquer du pétrole raffiné</t>
  </si>
  <si>
    <t>Dotation aux amortissements</t>
  </si>
  <si>
    <t xml:space="preserve">   pour fabriquer de la chimie</t>
  </si>
  <si>
    <t>investissements</t>
  </si>
  <si>
    <t>Bénéfice d’exploitation</t>
  </si>
  <si>
    <t>impôts sur bénéfices</t>
  </si>
  <si>
    <t>Crédit reçu</t>
  </si>
  <si>
    <t>Émission d'actions (acquises par les ménages)</t>
  </si>
  <si>
    <t>Souscription d’obligations</t>
  </si>
  <si>
    <t>b) Conserverie Générale</t>
  </si>
  <si>
    <t>achats de produits agricoles</t>
  </si>
  <si>
    <t>achats d'autres produits industriels</t>
  </si>
  <si>
    <t>salaires</t>
  </si>
  <si>
    <t>dotation aux amortissements</t>
  </si>
  <si>
    <t>bénéfice</t>
  </si>
  <si>
    <t>Production annuelle prévue</t>
  </si>
  <si>
    <t>Coûts de fabrication</t>
  </si>
  <si>
    <t>Matières premières et demi-produits</t>
  </si>
  <si>
    <t>-</t>
  </si>
  <si>
    <t>produits pétroliers raffinés</t>
  </si>
  <si>
    <t>autres produits industriels (importés)</t>
  </si>
  <si>
    <t>Main-d'œuvre</t>
  </si>
  <si>
    <t>investissement</t>
  </si>
  <si>
    <t>Prix d'achat de l'usine</t>
  </si>
  <si>
    <t>financement</t>
  </si>
  <si>
    <t>crédits étrangers</t>
  </si>
  <si>
    <t xml:space="preserve">Etat </t>
  </si>
  <si>
    <t>consommation ménages</t>
  </si>
  <si>
    <t>variation de stock producteur</t>
  </si>
  <si>
    <t>Variation importation</t>
  </si>
  <si>
    <t>importation</t>
  </si>
  <si>
    <t xml:space="preserve">indemnités chomage </t>
  </si>
  <si>
    <t>Création de la SNI nouvelle société UAEL</t>
  </si>
  <si>
    <t>CIP</t>
  </si>
  <si>
    <t>actions SNI souscrites par</t>
  </si>
  <si>
    <t>taux d'intérêt</t>
  </si>
  <si>
    <t>1. Objectifs du Plan</t>
  </si>
  <si>
    <t>Investissements</t>
  </si>
  <si>
    <t xml:space="preserve">Achat d'un parc d'autobus (livrables en fin t2) :  (achat réalisé par les administrations) </t>
  </si>
  <si>
    <t xml:space="preserve">Extension de la raffinerie </t>
  </si>
  <si>
    <t>Achat de tracteurs et de machines agricoles : (par les agriculteurs)</t>
  </si>
  <si>
    <t>Hypothèse : la FBCF est entièrement constituée de produits importés.</t>
  </si>
  <si>
    <t>Production et exportation</t>
  </si>
  <si>
    <t>L'agriculture de Kangaré est à même de satisfaire l'augmentation de la consommation finale de produits agricoles.</t>
  </si>
  <si>
    <t>L'accroissement des capacités de raffinage de la CIP permet d'augmenter sa production dès t2. On envisage donc d'augmenter les exportations de pétrole raffiné de 6,0 m de Ks. Il est par ailleurs prévu d'augmenter les exportations de pétrole brut de 2,0 m de Ks.</t>
  </si>
  <si>
    <t>exportation pétrole raffiné</t>
  </si>
  <si>
    <t>exportation pétrole brut</t>
  </si>
  <si>
    <t>L'administration accroît sa production de 2,3 m de Ks (qui nécessitent 0,3 m de Ks de consommation intermédiaire d'autres produits industriels).</t>
  </si>
  <si>
    <t>CI des APU</t>
  </si>
  <si>
    <t>Hypothèse : tous les biens de consommation intermédiaire, autres que les produits agricoles ou pétroliers, sont importés.</t>
  </si>
  <si>
    <t>Accroissement de la masse salariale globale de 50 % par rapport à t1 soit + 9,0 m de Ks.</t>
  </si>
  <si>
    <t>Les créations d'emplois publics et les hausses des salaires des fonctionnaires contribueront pour 2 m de Ks à cet accroissement. Le reste proviendra de l'accroissement de l'emploi dans le secteur pétrolier et des hausses de salaires dans l'industrie (+ 2 dans l’extraction de pétrole brut et + 5 pour le raffiné).</t>
  </si>
  <si>
    <t>dont APU</t>
  </si>
  <si>
    <t>pétrole raffiné</t>
  </si>
  <si>
    <t>pétrole brut</t>
  </si>
  <si>
    <t>Allocations d'assistance</t>
  </si>
  <si>
    <t>La baisse du chômage entraîne une diminution des indemnités versées aux chômeurs. Les fonds ainsi économisés permettent d'envisager la mise en place d'un système d'allocations familiales, dont le coût en t2 sera du même montant que les économies réalisées sur le risque chômage.</t>
  </si>
  <si>
    <t>Impôts</t>
  </si>
  <si>
    <t>Le taux de l’impôt sur les bénéfices des sociétés est inchangé, il est prévu que cet impôt rapporte 14,2 m de Ks à l’Etat.</t>
  </si>
  <si>
    <t>2. Hypothèses concernant la consommation des ménages</t>
  </si>
  <si>
    <t>Les investissements importants des agriculteurs mobiliseront leur éventuelle augmentation de revenu.</t>
  </si>
  <si>
    <t>Seuls les ménages salariés accroîtront donc leur consommation finale. Pour estimer celle-ci, on fait deux hypothèses :</t>
  </si>
  <si>
    <r>
      <t>a) la propension marginale à consommer des ménages est stable, entre t1 et t2. Celle-ci est définie comme le rapport entre un accroissement de revenu disponible brut et un accroissement correspondant de la consommation finale. On procède au calcul à partir des « Comptes économiques intégrés - variations par rapport à t</t>
    </r>
    <r>
      <rPr>
        <vertAlign val="subscript"/>
        <sz val="12"/>
        <rFont val="Arial"/>
        <family val="2"/>
      </rPr>
      <t>o</t>
    </r>
    <r>
      <rPr>
        <sz val="12"/>
        <rFont val="Arial"/>
        <family val="2"/>
      </rPr>
      <t> »</t>
    </r>
  </si>
  <si>
    <t xml:space="preserve">b) la structure de la consommation finale des ménages est constante. On la détermine à partir du TRE établi pour l'année t1. On obtient alors la répartition suivante : </t>
  </si>
  <si>
    <t>Hypothèse : l'accroissement de la consommation finale en autres produits industriels s'adressera pour 1,5 m de Ks à la SNI (le reste sera importé).</t>
  </si>
  <si>
    <t>3. Financement des investissements</t>
  </si>
  <si>
    <t>Investissements de la CIP</t>
  </si>
  <si>
    <t>La CIP compte financer ses 20,0 m de Ks d'investissements de plusieurs manières :</t>
  </si>
  <si>
    <t>- grâce à un prêt du pays fournisseur de 3,8 m de Ks</t>
  </si>
  <si>
    <t>- par un apport de fonds de l'État qui en contrepartie prend une participation dans la CIP (0,7 m de Ks)</t>
  </si>
  <si>
    <t>- le reliquat sera directement financé par les ressources courantes et la caisse de la C.I.P.</t>
  </si>
  <si>
    <t>Investissements des agriculteurs</t>
  </si>
  <si>
    <t>Ils seront principalement financés par un prêt du Trésor Public de 5 m de Ks. Le reste sera payé par les agriculteurs eux-mêmes, sur leur épargne brute.</t>
  </si>
  <si>
    <t>Investissements et interventions de l'État</t>
  </si>
  <si>
    <t xml:space="preserve">Le taux d’imposition des bénéfices des sociétés demeurant inchangé, l’Etat prévoit que ses rentrées fiscales seront de 14,2. Il pense obtenir un crédit du reste du monde de 9,8 m de Ks pour l'achat des autobus. </t>
  </si>
  <si>
    <t>Il envisage par ailleurs d'émettre 4,0 m de Ks d’obligations à faire souscrire par les ménages. Le reste du financement se fera par un prélèvement sur les réserves en devises et par création monétaire.</t>
  </si>
  <si>
    <t>EMPLOIS</t>
  </si>
  <si>
    <t>RESSOURCES</t>
  </si>
  <si>
    <t>OPERATIONS /                   SOLDES COMPTABLES</t>
  </si>
  <si>
    <t>Production /</t>
  </si>
  <si>
    <t xml:space="preserve">Exterieur sur </t>
  </si>
  <si>
    <t>Production</t>
  </si>
  <si>
    <t>biens et</t>
  </si>
  <si>
    <t>Consommation intermédiaire</t>
  </si>
  <si>
    <t>services</t>
  </si>
  <si>
    <t xml:space="preserve">       VALEUR AJOUTEE /           SOLDE EXTERIEUR B. &amp; S.</t>
  </si>
  <si>
    <t>Exploitation</t>
  </si>
  <si>
    <t>Exploi -</t>
  </si>
  <si>
    <t>Rémunération des salariés</t>
  </si>
  <si>
    <t>Affectation</t>
  </si>
  <si>
    <t>tation</t>
  </si>
  <si>
    <t>EXCEDENT D'EXPLOITATION/ REVENU MIXTE</t>
  </si>
  <si>
    <t>des revenus</t>
  </si>
  <si>
    <t>Intérêts</t>
  </si>
  <si>
    <t>primaires</t>
  </si>
  <si>
    <t>Dividendes</t>
  </si>
  <si>
    <t>SOLDE DES REVENUS PRIMAIRES</t>
  </si>
  <si>
    <t>Distribution</t>
  </si>
  <si>
    <t>Impôts sur le revenu</t>
  </si>
  <si>
    <t xml:space="preserve">secondaire </t>
  </si>
  <si>
    <t>secondaire</t>
  </si>
  <si>
    <t>Prestations sociales</t>
  </si>
  <si>
    <t>du revenu</t>
  </si>
  <si>
    <t>REVENU DISPONIBLE</t>
  </si>
  <si>
    <t>Utilisation</t>
  </si>
  <si>
    <t>Dépense de consommation finale</t>
  </si>
  <si>
    <t xml:space="preserve">du </t>
  </si>
  <si>
    <t>revenu</t>
  </si>
  <si>
    <t>La production de la SNI n'augmente pas en T2. Comme elle a stocké 1,7 en T1, variation de stock en T2 =</t>
  </si>
  <si>
    <t>MATRICE DE PRODUCTION</t>
  </si>
  <si>
    <t xml:space="preserve"> Agriculture </t>
  </si>
  <si>
    <t>Extraction    pétrole brut</t>
  </si>
  <si>
    <t>Industries de base</t>
  </si>
  <si>
    <t>Autres  industries</t>
  </si>
  <si>
    <t>Services non marchands</t>
  </si>
  <si>
    <t xml:space="preserve">Production des produits </t>
  </si>
  <si>
    <t>Total production</t>
  </si>
  <si>
    <t>Production des produits</t>
  </si>
  <si>
    <t xml:space="preserve">Importations </t>
  </si>
  <si>
    <t>TOTAL RESSOURCES</t>
  </si>
  <si>
    <t>Extraction pétrole brut</t>
  </si>
  <si>
    <t xml:space="preserve">Total emplois intermédiaires </t>
  </si>
  <si>
    <t xml:space="preserve"> Ménages</t>
  </si>
  <si>
    <t xml:space="preserve"> Administr.</t>
  </si>
  <si>
    <t xml:space="preserve"> FBCF</t>
  </si>
  <si>
    <t xml:space="preserve"> Variations des stocks</t>
  </si>
  <si>
    <t xml:space="preserve"> Exportations</t>
  </si>
  <si>
    <t xml:space="preserve"> TOTAL EMPLOIS</t>
  </si>
  <si>
    <t>Total consom. intermédiaire</t>
  </si>
  <si>
    <t>Valeur ajoutée brute</t>
  </si>
  <si>
    <t>Excédent brut d'exploitation</t>
  </si>
  <si>
    <t>Produit Intérieur Brut production</t>
  </si>
  <si>
    <t>Production des branches</t>
  </si>
  <si>
    <t>Produit Intérieur Brut demande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</si>
</sst>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4" formatCode="0.0"/>
    <numFmt numFmtId="175" formatCode="\+#,##0.0;\-#,##0.0"/>
  </numFmts>
  <fonts count="48">
    <font>
      <sz val="10"/>
      <name val="Arial"/>
    </font>
    <font>
      <b/>
      <sz val="10"/>
      <name val="Arial"/>
    </font>
    <font>
      <sz val="10"/>
      <name val="Arial"/>
      <family val="2"/>
    </font>
    <font>
      <b/>
      <sz val="12"/>
      <name val=".VnArial"/>
      <family val="2"/>
    </font>
    <font>
      <b/>
      <sz val="16"/>
      <name val=".VnArialH"/>
      <family val="2"/>
    </font>
    <font>
      <sz val="16"/>
      <name val=".VnArialH"/>
      <family val="2"/>
    </font>
    <font>
      <sz val="11"/>
      <name val="Arial"/>
      <family val="2"/>
    </font>
    <font>
      <b/>
      <sz val="12"/>
      <name val="Arial"/>
      <family val="2"/>
    </font>
    <font>
      <sz val="12"/>
      <name val="Arial"/>
      <family val="2"/>
    </font>
    <font>
      <b/>
      <sz val="12"/>
      <name val="Arial"/>
      <family val="2"/>
    </font>
    <font>
      <b/>
      <sz val="16"/>
      <name val="Arial"/>
      <family val="2"/>
    </font>
    <font>
      <sz val="16"/>
      <name val="Arial"/>
      <family val="2"/>
    </font>
    <font>
      <sz val="10"/>
      <name val="Arial"/>
      <family val="2"/>
    </font>
    <font>
      <b/>
      <sz val="14"/>
      <name val="Arial"/>
      <family val="2"/>
    </font>
    <font>
      <sz val="12"/>
      <name val="Arial"/>
      <family val="2"/>
    </font>
    <font>
      <b/>
      <i/>
      <sz val="12"/>
      <name val="Arial"/>
      <family val="2"/>
    </font>
    <font>
      <b/>
      <sz val="16"/>
      <name val="Arial"/>
      <family val="2"/>
    </font>
    <font>
      <b/>
      <sz val="16"/>
      <name val=".VnArial"/>
      <family val="2"/>
    </font>
    <font>
      <sz val="16"/>
      <name val="Arial"/>
      <family val="2"/>
    </font>
    <font>
      <b/>
      <i/>
      <sz val="16"/>
      <name val="Arial"/>
      <family val="2"/>
    </font>
    <font>
      <sz val="10"/>
      <name val=".VnArialH"/>
      <family val="2"/>
    </font>
    <font>
      <b/>
      <i/>
      <sz val="14"/>
      <name val="Arial"/>
      <family val="2"/>
    </font>
    <font>
      <sz val="14"/>
      <name val=".VnArialH"/>
      <family val="2"/>
    </font>
    <font>
      <sz val="14"/>
      <name val=".VnArial"/>
      <family val="2"/>
    </font>
    <font>
      <sz val="14"/>
      <name val="Arial"/>
      <family val="2"/>
    </font>
    <font>
      <b/>
      <i/>
      <sz val="14"/>
      <name val="Arial"/>
      <family val="2"/>
    </font>
    <font>
      <b/>
      <sz val="14"/>
      <name val=".VnArialH"/>
      <family val="2"/>
    </font>
    <font>
      <b/>
      <sz val="10"/>
      <name val=".VnArialH"/>
      <family val="2"/>
    </font>
    <font>
      <b/>
      <sz val="14"/>
      <name val=".VnArialH"/>
    </font>
    <font>
      <sz val="14"/>
      <name val=".VnArial"/>
    </font>
    <font>
      <b/>
      <sz val="10"/>
      <name val="Arial"/>
      <family val="2"/>
    </font>
    <font>
      <vertAlign val="subscript"/>
      <sz val="12"/>
      <name val="Arial"/>
      <family val="2"/>
    </font>
    <font>
      <b/>
      <sz val="12"/>
      <color indexed="8"/>
      <name val="Arial"/>
      <family val="2"/>
    </font>
    <font>
      <sz val="12"/>
      <color indexed="8"/>
      <name val="Arial"/>
      <family val="2"/>
    </font>
    <font>
      <b/>
      <sz val="10.5"/>
      <color indexed="8"/>
      <name val="Arial"/>
      <family val="2"/>
    </font>
    <font>
      <sz val="12"/>
      <color indexed="8"/>
      <name val="Calibri"/>
      <family val="2"/>
    </font>
    <font>
      <sz val="12"/>
      <color indexed="10"/>
      <name val="Arial"/>
      <family val="2"/>
    </font>
    <font>
      <sz val="11"/>
      <name val=".VnArialH"/>
      <family val="2"/>
    </font>
    <font>
      <b/>
      <sz val="11"/>
      <name val="Arial"/>
      <family val="2"/>
    </font>
    <font>
      <b/>
      <sz val="11"/>
      <name val=".VnArial"/>
      <family val="2"/>
    </font>
    <font>
      <b/>
      <sz val="11"/>
      <name val=".VnArialH"/>
    </font>
    <font>
      <b/>
      <sz val="9"/>
      <name val="Arial"/>
      <family val="2"/>
    </font>
    <font>
      <sz val="8"/>
      <name val="Arial"/>
      <family val="2"/>
    </font>
    <font>
      <b/>
      <sz val="14"/>
      <name val=".VnArial"/>
      <family val="2"/>
    </font>
    <font>
      <sz val="9"/>
      <color indexed="81"/>
      <name val="Tahoma"/>
      <family val="2"/>
    </font>
    <font>
      <b/>
      <sz val="9"/>
      <color indexed="81"/>
      <name val="Tahoma"/>
      <family val="2"/>
    </font>
    <font>
      <sz val="18"/>
      <name val="Arial"/>
      <family val="2"/>
    </font>
    <font>
      <b/>
      <sz val="18"/>
      <name val="Arial"/>
      <family val="2"/>
    </font>
  </fonts>
  <fills count="4">
    <fill>
      <patternFill patternType="none"/>
    </fill>
    <fill>
      <patternFill patternType="gray125"/>
    </fill>
    <fill>
      <patternFill patternType="solid">
        <fgColor indexed="47"/>
        <bgColor indexed="64"/>
      </patternFill>
    </fill>
    <fill>
      <patternFill patternType="solid">
        <fgColor indexed="13"/>
        <bgColor indexed="64"/>
      </patternFill>
    </fill>
  </fills>
  <borders count="159">
    <border>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right/>
      <top/>
      <bottom style="medium">
        <color indexed="64"/>
      </bottom>
      <diagonal/>
    </border>
    <border>
      <left style="thin">
        <color indexed="64"/>
      </left>
      <right style="thin">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medium">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double">
        <color indexed="64"/>
      </bottom>
      <diagonal/>
    </border>
    <border>
      <left style="thin">
        <color indexed="64"/>
      </left>
      <right/>
      <top/>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style="thin">
        <color indexed="64"/>
      </bottom>
      <diagonal/>
    </border>
    <border>
      <left style="thin">
        <color indexed="64"/>
      </left>
      <right/>
      <top style="thin">
        <color indexed="64"/>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bottom style="medium">
        <color indexed="64"/>
      </bottom>
      <diagonal/>
    </border>
    <border>
      <left/>
      <right style="thin">
        <color indexed="64"/>
      </right>
      <top/>
      <bottom style="double">
        <color indexed="64"/>
      </bottom>
      <diagonal/>
    </border>
    <border>
      <left style="thin">
        <color indexed="64"/>
      </left>
      <right style="thin">
        <color indexed="64"/>
      </right>
      <top style="thin">
        <color indexed="64"/>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thin">
        <color indexed="64"/>
      </right>
      <top/>
      <bottom style="medium">
        <color indexed="64"/>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medium">
        <color indexed="64"/>
      </left>
      <right style="thin">
        <color indexed="64"/>
      </right>
      <top/>
      <bottom/>
      <diagonal/>
    </border>
    <border>
      <left/>
      <right style="thin">
        <color indexed="64"/>
      </right>
      <top/>
      <bottom style="thick">
        <color indexed="64"/>
      </bottom>
      <diagonal/>
    </border>
    <border>
      <left/>
      <right style="thin">
        <color indexed="64"/>
      </right>
      <top style="thick">
        <color indexed="64"/>
      </top>
      <bottom/>
      <diagonal/>
    </border>
    <border>
      <left style="medium">
        <color indexed="64"/>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thick">
        <color indexed="64"/>
      </bottom>
      <diagonal/>
    </border>
    <border>
      <left/>
      <right style="medium">
        <color indexed="64"/>
      </right>
      <top style="thick">
        <color indexed="64"/>
      </top>
      <bottom/>
      <diagonal/>
    </border>
    <border>
      <left style="thin">
        <color indexed="64"/>
      </left>
      <right/>
      <top style="thin">
        <color indexed="64"/>
      </top>
      <bottom/>
      <diagonal/>
    </border>
    <border>
      <left/>
      <right style="medium">
        <color indexed="64"/>
      </right>
      <top/>
      <bottom style="double">
        <color indexed="64"/>
      </bottom>
      <diagonal/>
    </border>
    <border>
      <left style="thick">
        <color indexed="64"/>
      </left>
      <right style="thin">
        <color indexed="64"/>
      </right>
      <top style="thick">
        <color indexed="64"/>
      </top>
      <bottom/>
      <diagonal/>
    </border>
    <border>
      <left/>
      <right style="thick">
        <color indexed="64"/>
      </right>
      <top style="thick">
        <color indexed="64"/>
      </top>
      <bottom/>
      <diagonal/>
    </border>
    <border>
      <left style="thick">
        <color indexed="64"/>
      </left>
      <right style="thin">
        <color indexed="64"/>
      </right>
      <top/>
      <bottom/>
      <diagonal/>
    </border>
    <border>
      <left/>
      <right style="thick">
        <color indexed="64"/>
      </right>
      <top/>
      <bottom/>
      <diagonal/>
    </border>
    <border>
      <left style="thick">
        <color indexed="64"/>
      </left>
      <right style="thin">
        <color indexed="64"/>
      </right>
      <top/>
      <bottom style="thick">
        <color indexed="64"/>
      </bottom>
      <diagonal/>
    </border>
    <border>
      <left/>
      <right style="thick">
        <color indexed="64"/>
      </right>
      <top/>
      <bottom style="thick">
        <color indexed="64"/>
      </bottom>
      <diagonal/>
    </border>
    <border>
      <left/>
      <right/>
      <top style="double">
        <color indexed="64"/>
      </top>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style="thin">
        <color indexed="64"/>
      </top>
      <bottom style="dotted">
        <color indexed="64"/>
      </bottom>
      <diagonal/>
    </border>
    <border>
      <left style="medium">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style="medium">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top/>
      <bottom style="medium">
        <color indexed="64"/>
      </bottom>
      <diagonal/>
    </border>
    <border>
      <left/>
      <right/>
      <top style="dotted">
        <color indexed="64"/>
      </top>
      <bottom style="dotted">
        <color indexed="64"/>
      </bottom>
      <diagonal/>
    </border>
    <border>
      <left style="medium">
        <color indexed="64"/>
      </left>
      <right/>
      <top style="medium">
        <color indexed="64"/>
      </top>
      <bottom style="dotted">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dotted">
        <color indexed="64"/>
      </bottom>
      <diagonal/>
    </border>
    <border>
      <left/>
      <right style="medium">
        <color indexed="64"/>
      </right>
      <top/>
      <bottom style="dotted">
        <color indexed="64"/>
      </bottom>
      <diagonal/>
    </border>
    <border>
      <left style="dotted">
        <color indexed="64"/>
      </left>
      <right style="medium">
        <color indexed="64"/>
      </right>
      <top/>
      <bottom style="dotted">
        <color indexed="64"/>
      </bottom>
      <diagonal/>
    </border>
    <border>
      <left style="medium">
        <color indexed="64"/>
      </left>
      <right style="medium">
        <color indexed="64"/>
      </right>
      <top/>
      <bottom style="dotted">
        <color indexed="64"/>
      </bottom>
      <diagonal/>
    </border>
    <border>
      <left/>
      <right style="medium">
        <color indexed="64"/>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
      <left style="medium">
        <color indexed="64"/>
      </left>
      <right style="medium">
        <color indexed="64"/>
      </right>
      <top style="medium">
        <color indexed="64"/>
      </top>
      <bottom style="dotted">
        <color indexed="64"/>
      </bottom>
      <diagonal/>
    </border>
    <border>
      <left style="dotted">
        <color indexed="64"/>
      </left>
      <right style="medium">
        <color indexed="64"/>
      </right>
      <top style="dotted">
        <color indexed="64"/>
      </top>
      <bottom style="medium">
        <color indexed="64"/>
      </bottom>
      <diagonal/>
    </border>
    <border>
      <left style="medium">
        <color indexed="64"/>
      </left>
      <right style="medium">
        <color indexed="64"/>
      </right>
      <top style="dotted">
        <color indexed="64"/>
      </top>
      <bottom style="medium">
        <color indexed="64"/>
      </bottom>
      <diagonal/>
    </border>
    <border>
      <left style="dotted">
        <color indexed="64"/>
      </left>
      <right style="medium">
        <color indexed="64"/>
      </right>
      <top/>
      <bottom style="medium">
        <color indexed="64"/>
      </bottom>
      <diagonal/>
    </border>
    <border>
      <left/>
      <right/>
      <top/>
      <bottom style="thick">
        <color indexed="64"/>
      </bottom>
      <diagonal/>
    </border>
    <border>
      <left style="thick">
        <color indexed="64"/>
      </left>
      <right style="thick">
        <color indexed="64"/>
      </right>
      <top/>
      <bottom/>
      <diagonal/>
    </border>
    <border>
      <left style="medium">
        <color indexed="64"/>
      </left>
      <right style="thick">
        <color indexed="64"/>
      </right>
      <top/>
      <bottom/>
      <diagonal/>
    </border>
    <border>
      <left style="thick">
        <color indexed="64"/>
      </left>
      <right style="thick">
        <color indexed="64"/>
      </right>
      <top style="thick">
        <color indexed="64"/>
      </top>
      <bottom/>
      <diagonal/>
    </border>
    <border>
      <left style="thick">
        <color indexed="64"/>
      </left>
      <right/>
      <top/>
      <bottom/>
      <diagonal/>
    </border>
    <border>
      <left style="medium">
        <color indexed="64"/>
      </left>
      <right style="medium">
        <color indexed="64"/>
      </right>
      <top style="medium">
        <color indexed="64"/>
      </top>
      <bottom style="thick">
        <color indexed="64"/>
      </bottom>
      <diagonal/>
    </border>
    <border>
      <left/>
      <right style="thin">
        <color indexed="64"/>
      </right>
      <top style="thin">
        <color indexed="64"/>
      </top>
      <bottom/>
      <diagonal/>
    </border>
    <border>
      <left style="dotted">
        <color indexed="64"/>
      </left>
      <right/>
      <top style="dotted">
        <color indexed="64"/>
      </top>
      <bottom style="dotted">
        <color indexed="64"/>
      </bottom>
      <diagonal/>
    </border>
    <border>
      <left/>
      <right style="medium">
        <color indexed="64"/>
      </right>
      <top style="dotted">
        <color indexed="64"/>
      </top>
      <bottom/>
      <diagonal/>
    </border>
    <border>
      <left style="medium">
        <color indexed="64"/>
      </left>
      <right/>
      <top style="dotted">
        <color indexed="64"/>
      </top>
      <bottom/>
      <diagonal/>
    </border>
    <border>
      <left style="medium">
        <color indexed="64"/>
      </left>
      <right style="medium">
        <color indexed="64"/>
      </right>
      <top style="dotted">
        <color indexed="64"/>
      </top>
      <bottom/>
      <diagonal/>
    </border>
    <border>
      <left style="medium">
        <color indexed="64"/>
      </left>
      <right/>
      <top style="thin">
        <color indexed="64"/>
      </top>
      <bottom style="thin">
        <color indexed="64"/>
      </bottom>
      <diagonal/>
    </border>
    <border>
      <left style="dotted">
        <color indexed="64"/>
      </left>
      <right style="medium">
        <color indexed="64"/>
      </right>
      <top style="medium">
        <color indexed="64"/>
      </top>
      <bottom/>
      <diagonal/>
    </border>
    <border>
      <left style="medium">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thick">
        <color indexed="64"/>
      </left>
      <right/>
      <top style="thick">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right style="thin">
        <color indexed="64"/>
      </right>
      <top style="thin">
        <color indexed="64"/>
      </top>
      <bottom style="medium">
        <color indexed="64"/>
      </bottom>
      <diagonal/>
    </border>
    <border>
      <left style="thin">
        <color indexed="64"/>
      </left>
      <right/>
      <top style="thick">
        <color indexed="64"/>
      </top>
      <bottom/>
      <diagonal/>
    </border>
    <border>
      <left style="thin">
        <color indexed="64"/>
      </left>
      <right style="thick">
        <color indexed="64"/>
      </right>
      <top style="thick">
        <color indexed="64"/>
      </top>
      <bottom/>
      <diagonal/>
    </border>
    <border>
      <left style="thin">
        <color indexed="64"/>
      </left>
      <right style="thick">
        <color indexed="64"/>
      </right>
      <top/>
      <bottom/>
      <diagonal/>
    </border>
    <border>
      <left style="thick">
        <color indexed="64"/>
      </left>
      <right/>
      <top/>
      <bottom style="thick">
        <color indexed="64"/>
      </bottom>
      <diagonal/>
    </border>
    <border>
      <left style="thin">
        <color indexed="64"/>
      </left>
      <right/>
      <top/>
      <bottom style="thick">
        <color indexed="64"/>
      </bottom>
      <diagonal/>
    </border>
    <border>
      <left style="medium">
        <color indexed="64"/>
      </left>
      <right style="thin">
        <color indexed="64"/>
      </right>
      <top/>
      <bottom style="thick">
        <color indexed="64"/>
      </bottom>
      <diagonal/>
    </border>
    <border>
      <left style="medium">
        <color indexed="64"/>
      </left>
      <right style="thin">
        <color indexed="64"/>
      </right>
      <top style="thick">
        <color indexed="64"/>
      </top>
      <bottom/>
      <diagonal/>
    </border>
    <border>
      <left style="thin">
        <color indexed="64"/>
      </left>
      <right style="medium">
        <color indexed="64"/>
      </right>
      <top/>
      <bottom style="thick">
        <color indexed="64"/>
      </bottom>
      <diagonal/>
    </border>
    <border>
      <left style="thin">
        <color indexed="64"/>
      </left>
      <right style="medium">
        <color indexed="64"/>
      </right>
      <top style="thick">
        <color indexed="64"/>
      </top>
      <bottom/>
      <diagonal/>
    </border>
    <border>
      <left style="medium">
        <color indexed="64"/>
      </left>
      <right style="medium">
        <color indexed="64"/>
      </right>
      <top/>
      <bottom style="thick">
        <color indexed="64"/>
      </bottom>
      <diagonal/>
    </border>
    <border>
      <left/>
      <right style="thin">
        <color indexed="64"/>
      </right>
      <top style="medium">
        <color indexed="64"/>
      </top>
      <bottom style="medium">
        <color indexed="64"/>
      </bottom>
      <diagonal/>
    </border>
    <border>
      <left style="medium">
        <color indexed="8"/>
      </left>
      <right style="medium">
        <color indexed="8"/>
      </right>
      <top style="medium">
        <color indexed="8"/>
      </top>
      <bottom style="medium">
        <color indexed="8"/>
      </bottom>
      <diagonal/>
    </border>
    <border>
      <left/>
      <right style="thin">
        <color indexed="8"/>
      </right>
      <top style="medium">
        <color indexed="8"/>
      </top>
      <bottom/>
      <diagonal/>
    </border>
    <border>
      <left style="thin">
        <color indexed="8"/>
      </left>
      <right style="thin">
        <color indexed="8"/>
      </right>
      <top style="medium">
        <color indexed="8"/>
      </top>
      <bottom/>
      <diagonal/>
    </border>
    <border>
      <left style="thin">
        <color indexed="8"/>
      </left>
      <right/>
      <top style="medium">
        <color indexed="8"/>
      </top>
      <bottom/>
      <diagonal/>
    </border>
    <border>
      <left style="medium">
        <color indexed="8"/>
      </left>
      <right style="medium">
        <color indexed="8"/>
      </right>
      <top style="medium">
        <color indexed="8"/>
      </top>
      <bottom/>
      <diagonal/>
    </border>
    <border>
      <left style="medium">
        <color indexed="8"/>
      </left>
      <right style="medium">
        <color indexed="8"/>
      </right>
      <top style="medium">
        <color indexed="8"/>
      </top>
      <bottom style="thin">
        <color indexed="8"/>
      </bottom>
      <diagonal/>
    </border>
    <border>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top style="medium">
        <color indexed="8"/>
      </top>
      <bottom style="thin">
        <color indexed="8"/>
      </bottom>
      <diagonal/>
    </border>
    <border>
      <left style="medium">
        <color indexed="8"/>
      </left>
      <right style="medium">
        <color indexed="8"/>
      </right>
      <top/>
      <bottom style="thin">
        <color indexed="8"/>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style="medium">
        <color indexed="8"/>
      </left>
      <right style="medium">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medium">
        <color indexed="8"/>
      </left>
      <right style="medium">
        <color indexed="8"/>
      </right>
      <top style="thin">
        <color indexed="8"/>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style="thin">
        <color indexed="8"/>
      </right>
      <top style="medium">
        <color indexed="8"/>
      </top>
      <bottom style="medium">
        <color indexed="8"/>
      </bottom>
      <diagonal/>
    </border>
    <border>
      <left/>
      <right/>
      <top style="medium">
        <color indexed="8"/>
      </top>
      <bottom style="medium">
        <color indexed="8"/>
      </bottom>
      <diagonal/>
    </border>
    <border>
      <left style="medium">
        <color indexed="8"/>
      </left>
      <right style="thin">
        <color indexed="8"/>
      </right>
      <top style="medium">
        <color indexed="8"/>
      </top>
      <bottom style="medium">
        <color indexed="8"/>
      </bottom>
      <diagonal/>
    </border>
    <border>
      <left style="thin">
        <color indexed="8"/>
      </left>
      <right style="thin">
        <color indexed="8"/>
      </right>
      <top style="medium">
        <color indexed="8"/>
      </top>
      <bottom style="medium">
        <color indexed="8"/>
      </bottom>
      <diagonal/>
    </border>
    <border>
      <left style="medium">
        <color indexed="8"/>
      </left>
      <right/>
      <top/>
      <bottom style="thin">
        <color indexed="8"/>
      </bottom>
      <diagonal/>
    </border>
    <border>
      <left style="medium">
        <color indexed="8"/>
      </left>
      <right style="thin">
        <color indexed="8"/>
      </right>
      <top style="medium">
        <color indexed="8"/>
      </top>
      <bottom style="thin">
        <color indexed="8"/>
      </bottom>
      <diagonal/>
    </border>
    <border>
      <left style="medium">
        <color indexed="8"/>
      </left>
      <right style="thin">
        <color indexed="8"/>
      </right>
      <top/>
      <bottom style="thin">
        <color indexed="8"/>
      </bottom>
      <diagonal/>
    </border>
    <border>
      <left style="medium">
        <color indexed="8"/>
      </left>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8"/>
      </left>
      <right/>
      <top style="thin">
        <color indexed="8"/>
      </top>
      <bottom/>
      <diagonal/>
    </border>
    <border>
      <left style="medium">
        <color indexed="8"/>
      </left>
      <right style="medium">
        <color indexed="8"/>
      </right>
      <top/>
      <bottom/>
      <diagonal/>
    </border>
    <border>
      <left style="medium">
        <color indexed="8"/>
      </left>
      <right style="thin">
        <color indexed="8"/>
      </right>
      <top style="thin">
        <color indexed="8"/>
      </top>
      <bottom/>
      <diagonal/>
    </border>
    <border>
      <left style="medium">
        <color indexed="8"/>
      </left>
      <right/>
      <top style="medium">
        <color indexed="8"/>
      </top>
      <bottom style="medium">
        <color indexed="8"/>
      </bottom>
      <diagonal/>
    </border>
    <border>
      <left style="thin">
        <color indexed="8"/>
      </left>
      <right style="medium">
        <color indexed="8"/>
      </right>
      <top style="medium">
        <color indexed="8"/>
      </top>
      <bottom style="medium">
        <color indexed="8"/>
      </bottom>
      <diagonal/>
    </border>
    <border>
      <left/>
      <right style="medium">
        <color indexed="8"/>
      </right>
      <top style="medium">
        <color indexed="8"/>
      </top>
      <bottom style="medium">
        <color indexed="8"/>
      </bottom>
      <diagonal/>
    </border>
  </borders>
  <cellStyleXfs count="3">
    <xf numFmtId="0" fontId="0" fillId="0" borderId="0"/>
    <xf numFmtId="0" fontId="2" fillId="0" borderId="0" applyFont="0" applyFill="0" applyBorder="0" applyAlignment="0" applyProtection="0"/>
    <xf numFmtId="9" fontId="2" fillId="0" borderId="0" applyFont="0" applyFill="0" applyBorder="0" applyAlignment="0" applyProtection="0"/>
  </cellStyleXfs>
  <cellXfs count="703">
    <xf numFmtId="0" fontId="0" fillId="0" borderId="0" xfId="0"/>
    <xf numFmtId="174" fontId="4" fillId="0" borderId="1" xfId="0" applyNumberFormat="1" applyFont="1" applyBorder="1" applyAlignment="1">
      <alignment horizontal="centerContinuous"/>
    </xf>
    <xf numFmtId="174" fontId="4" fillId="0" borderId="2" xfId="0" applyNumberFormat="1" applyFont="1" applyBorder="1" applyAlignment="1">
      <alignment horizontal="centerContinuous"/>
    </xf>
    <xf numFmtId="174" fontId="0" fillId="0" borderId="0" xfId="0" applyNumberFormat="1"/>
    <xf numFmtId="174" fontId="5" fillId="0" borderId="0" xfId="0" applyNumberFormat="1" applyFont="1"/>
    <xf numFmtId="174" fontId="3" fillId="0" borderId="3" xfId="0" applyNumberFormat="1" applyFont="1" applyBorder="1" applyAlignment="1">
      <alignment horizontal="center"/>
    </xf>
    <xf numFmtId="174" fontId="3" fillId="0" borderId="0" xfId="0" applyNumberFormat="1" applyFont="1" applyBorder="1" applyAlignment="1">
      <alignment horizontal="center"/>
    </xf>
    <xf numFmtId="174" fontId="6" fillId="0" borderId="0" xfId="0" applyNumberFormat="1" applyFont="1"/>
    <xf numFmtId="174" fontId="1" fillId="0" borderId="0" xfId="0" applyNumberFormat="1" applyFont="1"/>
    <xf numFmtId="174" fontId="1" fillId="0" borderId="4" xfId="0" applyNumberFormat="1" applyFont="1" applyBorder="1"/>
    <xf numFmtId="174" fontId="7" fillId="0" borderId="5" xfId="0" applyNumberFormat="1" applyFont="1" applyBorder="1" applyAlignment="1">
      <alignment horizontal="center"/>
    </xf>
    <xf numFmtId="174" fontId="7" fillId="0" borderId="3" xfId="0" applyNumberFormat="1" applyFont="1" applyBorder="1" applyAlignment="1">
      <alignment horizontal="center"/>
    </xf>
    <xf numFmtId="174" fontId="7" fillId="0" borderId="6" xfId="0" applyNumberFormat="1" applyFont="1" applyBorder="1" applyAlignment="1">
      <alignment horizontal="center"/>
    </xf>
    <xf numFmtId="174" fontId="7" fillId="0" borderId="7" xfId="0" applyNumberFormat="1" applyFont="1" applyBorder="1" applyAlignment="1">
      <alignment horizontal="center"/>
    </xf>
    <xf numFmtId="174" fontId="11" fillId="0" borderId="1" xfId="0" applyNumberFormat="1" applyFont="1" applyBorder="1" applyAlignment="1">
      <alignment horizontal="centerContinuous"/>
    </xf>
    <xf numFmtId="174" fontId="10" fillId="0" borderId="1" xfId="0" applyNumberFormat="1" applyFont="1" applyBorder="1" applyAlignment="1">
      <alignment horizontal="centerContinuous"/>
    </xf>
    <xf numFmtId="174" fontId="12" fillId="0" borderId="2" xfId="0" applyNumberFormat="1" applyFont="1" applyBorder="1" applyAlignment="1">
      <alignment horizontal="centerContinuous"/>
    </xf>
    <xf numFmtId="174" fontId="7" fillId="0" borderId="6" xfId="0" applyNumberFormat="1" applyFont="1" applyBorder="1" applyAlignment="1">
      <alignment horizontal="center" vertical="center" textRotation="90"/>
    </xf>
    <xf numFmtId="174" fontId="13" fillId="0" borderId="8" xfId="0" applyNumberFormat="1" applyFont="1" applyBorder="1" applyAlignment="1">
      <alignment horizontal="centerContinuous"/>
    </xf>
    <xf numFmtId="174" fontId="13" fillId="0" borderId="9" xfId="0" applyNumberFormat="1" applyFont="1" applyBorder="1" applyAlignment="1">
      <alignment horizontal="centerContinuous"/>
    </xf>
    <xf numFmtId="0" fontId="0" fillId="0" borderId="3" xfId="0" applyBorder="1"/>
    <xf numFmtId="0" fontId="0" fillId="0" borderId="6" xfId="0" applyBorder="1"/>
    <xf numFmtId="0" fontId="7" fillId="0" borderId="3" xfId="0" applyFont="1" applyBorder="1" applyAlignment="1">
      <alignment horizontal="center"/>
    </xf>
    <xf numFmtId="174" fontId="7" fillId="0" borderId="6" xfId="0" applyNumberFormat="1" applyFont="1" applyBorder="1" applyAlignment="1">
      <alignment horizontal="center" textRotation="90"/>
    </xf>
    <xf numFmtId="174" fontId="8" fillId="0" borderId="0" xfId="0" applyNumberFormat="1" applyFont="1"/>
    <xf numFmtId="174" fontId="7" fillId="0" borderId="6" xfId="0" applyNumberFormat="1" applyFont="1" applyBorder="1" applyAlignment="1">
      <alignment horizontal="center" textRotation="90" wrapText="1"/>
    </xf>
    <xf numFmtId="0" fontId="14" fillId="0" borderId="0" xfId="0" applyFont="1"/>
    <xf numFmtId="174" fontId="14" fillId="0" borderId="0" xfId="0" applyNumberFormat="1" applyFont="1"/>
    <xf numFmtId="174" fontId="7" fillId="0" borderId="10" xfId="0" applyNumberFormat="1" applyFont="1" applyBorder="1" applyAlignment="1">
      <alignment horizontal="center" vertical="center"/>
    </xf>
    <xf numFmtId="174" fontId="7" fillId="0" borderId="10" xfId="0" applyNumberFormat="1" applyFont="1" applyBorder="1" applyAlignment="1">
      <alignment horizontal="center" vertical="center" wrapText="1"/>
    </xf>
    <xf numFmtId="174" fontId="7" fillId="0" borderId="7" xfId="0" applyNumberFormat="1" applyFont="1" applyBorder="1" applyAlignment="1">
      <alignment horizontal="center" vertical="center"/>
    </xf>
    <xf numFmtId="0" fontId="9" fillId="0" borderId="3" xfId="0" applyFont="1" applyBorder="1" applyAlignment="1">
      <alignment horizontal="center" vertical="center"/>
    </xf>
    <xf numFmtId="174" fontId="7" fillId="0" borderId="11" xfId="0" applyNumberFormat="1" applyFont="1" applyBorder="1" applyAlignment="1">
      <alignment horizontal="center" vertical="center"/>
    </xf>
    <xf numFmtId="174" fontId="8" fillId="0" borderId="10" xfId="0" applyNumberFormat="1" applyFont="1" applyBorder="1" applyAlignment="1">
      <alignment horizontal="center" vertical="center"/>
    </xf>
    <xf numFmtId="174" fontId="7" fillId="0" borderId="12" xfId="0" applyNumberFormat="1" applyFont="1" applyBorder="1" applyAlignment="1">
      <alignment horizontal="center" vertical="center"/>
    </xf>
    <xf numFmtId="174" fontId="8" fillId="0" borderId="13" xfId="0" applyNumberFormat="1" applyFont="1" applyBorder="1" applyAlignment="1">
      <alignment horizontal="center" vertical="center"/>
    </xf>
    <xf numFmtId="174" fontId="7" fillId="0" borderId="13" xfId="0" applyNumberFormat="1" applyFont="1" applyBorder="1" applyAlignment="1">
      <alignment horizontal="center" vertical="center"/>
    </xf>
    <xf numFmtId="174" fontId="7" fillId="0" borderId="14" xfId="0" applyNumberFormat="1" applyFont="1" applyBorder="1" applyAlignment="1">
      <alignment horizontal="center" vertical="center"/>
    </xf>
    <xf numFmtId="174" fontId="3" fillId="0" borderId="15" xfId="0" applyNumberFormat="1" applyFont="1" applyBorder="1" applyAlignment="1">
      <alignment horizontal="center" vertical="center"/>
    </xf>
    <xf numFmtId="174" fontId="7" fillId="0" borderId="3" xfId="0" applyNumberFormat="1" applyFont="1" applyBorder="1" applyAlignment="1">
      <alignment horizontal="center" vertical="center"/>
    </xf>
    <xf numFmtId="174" fontId="7" fillId="0" borderId="16" xfId="0" applyNumberFormat="1" applyFont="1" applyBorder="1" applyAlignment="1">
      <alignment horizontal="center" vertical="center"/>
    </xf>
    <xf numFmtId="174" fontId="7" fillId="0" borderId="17" xfId="0" applyNumberFormat="1" applyFont="1" applyBorder="1" applyAlignment="1">
      <alignment horizontal="center" vertical="center"/>
    </xf>
    <xf numFmtId="174" fontId="7" fillId="0" borderId="18" xfId="0" applyNumberFormat="1" applyFont="1" applyBorder="1" applyAlignment="1">
      <alignment horizontal="center" vertical="center"/>
    </xf>
    <xf numFmtId="174" fontId="7" fillId="0" borderId="9" xfId="0" applyNumberFormat="1" applyFont="1" applyBorder="1" applyAlignment="1">
      <alignment horizontal="center" textRotation="90"/>
    </xf>
    <xf numFmtId="175" fontId="7" fillId="0" borderId="18" xfId="0" applyNumberFormat="1" applyFont="1" applyBorder="1" applyAlignment="1">
      <alignment horizontal="center" vertical="center"/>
    </xf>
    <xf numFmtId="175" fontId="7" fillId="0" borderId="19" xfId="0" applyNumberFormat="1" applyFont="1" applyBorder="1" applyAlignment="1">
      <alignment horizontal="center" vertical="center"/>
    </xf>
    <xf numFmtId="175" fontId="7" fillId="0" borderId="20" xfId="0" applyNumberFormat="1" applyFont="1" applyBorder="1" applyAlignment="1">
      <alignment horizontal="center" vertical="center"/>
    </xf>
    <xf numFmtId="175" fontId="7" fillId="0" borderId="13" xfId="0" applyNumberFormat="1" applyFont="1" applyBorder="1" applyAlignment="1">
      <alignment horizontal="center" vertical="center"/>
    </xf>
    <xf numFmtId="175" fontId="7" fillId="0" borderId="4" xfId="0" applyNumberFormat="1" applyFont="1" applyBorder="1" applyAlignment="1">
      <alignment horizontal="center" vertical="center"/>
    </xf>
    <xf numFmtId="174" fontId="8" fillId="0" borderId="21" xfId="0" applyNumberFormat="1" applyFont="1" applyBorder="1" applyAlignment="1">
      <alignment horizontal="center" vertical="center"/>
    </xf>
    <xf numFmtId="174" fontId="7" fillId="0" borderId="21" xfId="0" applyNumberFormat="1" applyFont="1" applyBorder="1" applyAlignment="1">
      <alignment horizontal="center" vertical="center"/>
    </xf>
    <xf numFmtId="174" fontId="3" fillId="0" borderId="22" xfId="0" applyNumberFormat="1" applyFont="1" applyBorder="1" applyAlignment="1">
      <alignment horizontal="center" vertical="center"/>
    </xf>
    <xf numFmtId="175" fontId="7" fillId="0" borderId="23" xfId="0" applyNumberFormat="1" applyFont="1" applyBorder="1" applyAlignment="1">
      <alignment horizontal="center" vertical="center"/>
    </xf>
    <xf numFmtId="175" fontId="7" fillId="0" borderId="24" xfId="0" applyNumberFormat="1" applyFont="1" applyBorder="1" applyAlignment="1">
      <alignment horizontal="center" vertical="center"/>
    </xf>
    <xf numFmtId="175" fontId="7" fillId="0" borderId="24" xfId="0" quotePrefix="1" applyNumberFormat="1" applyFont="1" applyBorder="1" applyAlignment="1">
      <alignment horizontal="center" vertical="center"/>
    </xf>
    <xf numFmtId="174" fontId="7" fillId="0" borderId="25" xfId="0" applyNumberFormat="1" applyFont="1" applyBorder="1" applyAlignment="1">
      <alignment horizontal="center" vertical="center"/>
    </xf>
    <xf numFmtId="175" fontId="8" fillId="0" borderId="14" xfId="0" applyNumberFormat="1" applyFont="1" applyBorder="1" applyAlignment="1">
      <alignment horizontal="center" vertical="center"/>
    </xf>
    <xf numFmtId="175" fontId="8" fillId="0" borderId="14" xfId="0" quotePrefix="1" applyNumberFormat="1" applyFont="1" applyBorder="1" applyAlignment="1">
      <alignment horizontal="center" vertical="center"/>
    </xf>
    <xf numFmtId="175" fontId="8" fillId="0" borderId="10" xfId="0" applyNumberFormat="1" applyFont="1" applyBorder="1" applyAlignment="1">
      <alignment horizontal="center" vertical="center"/>
    </xf>
    <xf numFmtId="175" fontId="8" fillId="0" borderId="10" xfId="0" quotePrefix="1" applyNumberFormat="1" applyFont="1" applyBorder="1" applyAlignment="1">
      <alignment horizontal="center" vertical="center"/>
    </xf>
    <xf numFmtId="175" fontId="8" fillId="0" borderId="26" xfId="0" applyNumberFormat="1" applyFont="1" applyBorder="1" applyAlignment="1">
      <alignment horizontal="center" vertical="center"/>
    </xf>
    <xf numFmtId="175" fontId="8" fillId="0" borderId="26" xfId="0" quotePrefix="1" applyNumberFormat="1" applyFont="1" applyBorder="1" applyAlignment="1">
      <alignment horizontal="center" vertical="center"/>
    </xf>
    <xf numFmtId="175" fontId="8" fillId="0" borderId="27" xfId="0" applyNumberFormat="1" applyFont="1" applyBorder="1" applyAlignment="1">
      <alignment horizontal="center" vertical="center"/>
    </xf>
    <xf numFmtId="175" fontId="8" fillId="0" borderId="27" xfId="0" quotePrefix="1" applyNumberFormat="1" applyFont="1" applyBorder="1" applyAlignment="1">
      <alignment horizontal="center" vertical="center"/>
    </xf>
    <xf numFmtId="174" fontId="7" fillId="2" borderId="10" xfId="0" applyNumberFormat="1" applyFont="1" applyFill="1" applyBorder="1" applyAlignment="1">
      <alignment horizontal="center" vertical="center" wrapText="1"/>
    </xf>
    <xf numFmtId="175" fontId="7" fillId="2" borderId="28" xfId="0" applyNumberFormat="1" applyFont="1" applyFill="1" applyBorder="1" applyAlignment="1">
      <alignment horizontal="center" vertical="center" wrapText="1"/>
    </xf>
    <xf numFmtId="174" fontId="7" fillId="2" borderId="29" xfId="0" applyNumberFormat="1" applyFont="1" applyFill="1" applyBorder="1" applyAlignment="1">
      <alignment horizontal="center" vertical="center" wrapText="1"/>
    </xf>
    <xf numFmtId="174" fontId="7" fillId="0" borderId="6" xfId="0" applyNumberFormat="1" applyFont="1" applyBorder="1" applyAlignment="1">
      <alignment horizontal="center" vertical="center" wrapText="1"/>
    </xf>
    <xf numFmtId="175" fontId="7" fillId="0" borderId="30" xfId="0" applyNumberFormat="1" applyFont="1" applyBorder="1" applyAlignment="1">
      <alignment horizontal="center" vertical="center"/>
    </xf>
    <xf numFmtId="175" fontId="8" fillId="0" borderId="31" xfId="0" applyNumberFormat="1" applyFont="1" applyBorder="1" applyAlignment="1">
      <alignment horizontal="center" vertical="center"/>
    </xf>
    <xf numFmtId="175" fontId="8" fillId="0" borderId="31" xfId="0" quotePrefix="1" applyNumberFormat="1" applyFont="1" applyBorder="1" applyAlignment="1">
      <alignment horizontal="center" vertical="center"/>
    </xf>
    <xf numFmtId="175" fontId="7" fillId="0" borderId="5" xfId="0" applyNumberFormat="1" applyFont="1" applyBorder="1" applyAlignment="1">
      <alignment horizontal="center" vertical="center"/>
    </xf>
    <xf numFmtId="175" fontId="7" fillId="0" borderId="25" xfId="0" applyNumberFormat="1" applyFont="1" applyBorder="1" applyAlignment="1">
      <alignment horizontal="center" vertical="center"/>
    </xf>
    <xf numFmtId="174" fontId="15" fillId="0" borderId="5" xfId="0" applyNumberFormat="1" applyFont="1" applyBorder="1" applyAlignment="1">
      <alignment horizontal="center" vertical="center"/>
    </xf>
    <xf numFmtId="174" fontId="7" fillId="0" borderId="32" xfId="0" applyNumberFormat="1" applyFont="1" applyBorder="1" applyAlignment="1">
      <alignment horizontal="center" vertical="center"/>
    </xf>
    <xf numFmtId="175" fontId="8" fillId="0" borderId="5" xfId="0" applyNumberFormat="1" applyFont="1" applyBorder="1" applyAlignment="1">
      <alignment horizontal="center" vertical="center"/>
    </xf>
    <xf numFmtId="175" fontId="8" fillId="0" borderId="5" xfId="0" quotePrefix="1" applyNumberFormat="1" applyFont="1" applyBorder="1" applyAlignment="1">
      <alignment horizontal="center" vertical="center"/>
    </xf>
    <xf numFmtId="175" fontId="7" fillId="0" borderId="33" xfId="0" applyNumberFormat="1" applyFont="1" applyBorder="1" applyAlignment="1">
      <alignment horizontal="center" vertical="center"/>
    </xf>
    <xf numFmtId="175" fontId="7" fillId="0" borderId="34" xfId="0" quotePrefix="1" applyNumberFormat="1" applyFont="1" applyBorder="1" applyAlignment="1">
      <alignment horizontal="center" vertical="center"/>
    </xf>
    <xf numFmtId="175" fontId="7" fillId="0" borderId="35" xfId="0" quotePrefix="1" applyNumberFormat="1" applyFont="1" applyBorder="1" applyAlignment="1">
      <alignment horizontal="center" vertical="center"/>
    </xf>
    <xf numFmtId="175" fontId="7" fillId="0" borderId="36" xfId="0" applyNumberFormat="1" applyFont="1" applyBorder="1" applyAlignment="1">
      <alignment horizontal="center" vertical="center"/>
    </xf>
    <xf numFmtId="174" fontId="7" fillId="0" borderId="31" xfId="0" applyNumberFormat="1" applyFont="1" applyBorder="1" applyAlignment="1">
      <alignment horizontal="center" vertical="center"/>
    </xf>
    <xf numFmtId="174" fontId="10" fillId="0" borderId="9" xfId="0" applyNumberFormat="1" applyFont="1" applyBorder="1" applyAlignment="1">
      <alignment horizontal="centerContinuous"/>
    </xf>
    <xf numFmtId="174" fontId="10" fillId="0" borderId="7" xfId="0" applyNumberFormat="1" applyFont="1" applyBorder="1" applyAlignment="1">
      <alignment horizontal="center"/>
    </xf>
    <xf numFmtId="174" fontId="10" fillId="0" borderId="8" xfId="0" applyNumberFormat="1" applyFont="1" applyBorder="1" applyAlignment="1">
      <alignment horizontal="centerContinuous"/>
    </xf>
    <xf numFmtId="174" fontId="11" fillId="0" borderId="2" xfId="0" applyNumberFormat="1" applyFont="1" applyBorder="1" applyAlignment="1">
      <alignment horizontal="centerContinuous"/>
    </xf>
    <xf numFmtId="174" fontId="10" fillId="0" borderId="6" xfId="0" applyNumberFormat="1" applyFont="1" applyBorder="1" applyAlignment="1">
      <alignment horizontal="center" vertical="center" textRotation="90"/>
    </xf>
    <xf numFmtId="174" fontId="10" fillId="0" borderId="6" xfId="0" applyNumberFormat="1" applyFont="1" applyBorder="1" applyAlignment="1">
      <alignment horizontal="center" textRotation="90" wrapText="1"/>
    </xf>
    <xf numFmtId="174" fontId="10" fillId="0" borderId="6" xfId="0" applyNumberFormat="1" applyFont="1" applyBorder="1" applyAlignment="1">
      <alignment horizontal="center" textRotation="90"/>
    </xf>
    <xf numFmtId="174" fontId="10" fillId="0" borderId="6" xfId="0" applyNumberFormat="1" applyFont="1" applyBorder="1" applyAlignment="1">
      <alignment horizontal="center" vertical="center" wrapText="1"/>
    </xf>
    <xf numFmtId="174" fontId="10" fillId="0" borderId="9" xfId="0" applyNumberFormat="1" applyFont="1" applyBorder="1" applyAlignment="1">
      <alignment horizontal="center" textRotation="90"/>
    </xf>
    <xf numFmtId="174" fontId="10" fillId="0" borderId="7" xfId="0" applyNumberFormat="1" applyFont="1" applyBorder="1" applyAlignment="1">
      <alignment horizontal="center" vertical="center"/>
    </xf>
    <xf numFmtId="174" fontId="10" fillId="0" borderId="11" xfId="0" applyNumberFormat="1" applyFont="1" applyBorder="1" applyAlignment="1">
      <alignment horizontal="center" vertical="center"/>
    </xf>
    <xf numFmtId="174" fontId="10" fillId="2" borderId="29" xfId="0" applyNumberFormat="1" applyFont="1" applyFill="1" applyBorder="1" applyAlignment="1">
      <alignment horizontal="center" vertical="center" wrapText="1"/>
    </xf>
    <xf numFmtId="174" fontId="10" fillId="0" borderId="12" xfId="0" applyNumberFormat="1" applyFont="1" applyBorder="1" applyAlignment="1">
      <alignment horizontal="center" vertical="center"/>
    </xf>
    <xf numFmtId="174" fontId="10" fillId="0" borderId="14" xfId="0" applyNumberFormat="1" applyFont="1" applyBorder="1" applyAlignment="1">
      <alignment horizontal="center" vertical="center"/>
    </xf>
    <xf numFmtId="174" fontId="10" fillId="0" borderId="25" xfId="0" applyNumberFormat="1" applyFont="1" applyBorder="1" applyAlignment="1">
      <alignment horizontal="center" vertical="center"/>
    </xf>
    <xf numFmtId="174" fontId="10" fillId="0" borderId="3" xfId="0" applyNumberFormat="1" applyFont="1" applyBorder="1" applyAlignment="1">
      <alignment horizontal="center" vertical="center"/>
    </xf>
    <xf numFmtId="174" fontId="10" fillId="0" borderId="17" xfId="0" applyNumberFormat="1" applyFont="1" applyBorder="1" applyAlignment="1">
      <alignment horizontal="center" vertical="center"/>
    </xf>
    <xf numFmtId="174" fontId="10" fillId="0" borderId="18" xfId="0" applyNumberFormat="1" applyFont="1" applyBorder="1" applyAlignment="1">
      <alignment horizontal="center" vertical="center"/>
    </xf>
    <xf numFmtId="174" fontId="10" fillId="2" borderId="10" xfId="0" applyNumberFormat="1" applyFont="1" applyFill="1" applyBorder="1" applyAlignment="1">
      <alignment horizontal="center" vertical="center" wrapText="1"/>
    </xf>
    <xf numFmtId="174" fontId="10" fillId="0" borderId="13" xfId="0" applyNumberFormat="1" applyFont="1" applyBorder="1" applyAlignment="1">
      <alignment horizontal="center" vertical="center"/>
    </xf>
    <xf numFmtId="174" fontId="10" fillId="0" borderId="16" xfId="0" applyNumberFormat="1" applyFont="1" applyBorder="1" applyAlignment="1">
      <alignment horizontal="center" vertical="center"/>
    </xf>
    <xf numFmtId="0" fontId="16" fillId="0" borderId="3" xfId="0" applyFont="1" applyBorder="1" applyAlignment="1">
      <alignment horizontal="center" vertical="center"/>
    </xf>
    <xf numFmtId="174" fontId="10" fillId="0" borderId="10" xfId="0" applyNumberFormat="1" applyFont="1" applyBorder="1" applyAlignment="1">
      <alignment horizontal="center" vertical="center"/>
    </xf>
    <xf numFmtId="174" fontId="11" fillId="0" borderId="10" xfId="0" applyNumberFormat="1" applyFont="1" applyBorder="1" applyAlignment="1">
      <alignment horizontal="center" vertical="center"/>
    </xf>
    <xf numFmtId="174" fontId="10" fillId="0" borderId="10" xfId="0" applyNumberFormat="1" applyFont="1" applyBorder="1" applyAlignment="1">
      <alignment horizontal="center" vertical="center" wrapText="1"/>
    </xf>
    <xf numFmtId="174" fontId="11" fillId="0" borderId="13" xfId="0" applyNumberFormat="1" applyFont="1" applyBorder="1" applyAlignment="1">
      <alignment horizontal="center" vertical="center"/>
    </xf>
    <xf numFmtId="174" fontId="11" fillId="0" borderId="21" xfId="0" applyNumberFormat="1" applyFont="1" applyBorder="1" applyAlignment="1">
      <alignment horizontal="center" vertical="center"/>
    </xf>
    <xf numFmtId="174" fontId="10" fillId="0" borderId="21" xfId="0" applyNumberFormat="1" applyFont="1" applyBorder="1" applyAlignment="1">
      <alignment horizontal="center" vertical="center"/>
    </xf>
    <xf numFmtId="174" fontId="17" fillId="0" borderId="15" xfId="0" applyNumberFormat="1" applyFont="1" applyBorder="1" applyAlignment="1">
      <alignment horizontal="center" vertical="center"/>
    </xf>
    <xf numFmtId="174" fontId="17" fillId="0" borderId="22" xfId="0" applyNumberFormat="1" applyFont="1" applyBorder="1" applyAlignment="1">
      <alignment horizontal="center" vertical="center"/>
    </xf>
    <xf numFmtId="175" fontId="10" fillId="0" borderId="23" xfId="0" applyNumberFormat="1" applyFont="1" applyBorder="1" applyAlignment="1">
      <alignment horizontal="center" vertical="center"/>
    </xf>
    <xf numFmtId="175" fontId="10" fillId="0" borderId="24" xfId="0" applyNumberFormat="1" applyFont="1" applyBorder="1" applyAlignment="1">
      <alignment horizontal="center" vertical="center"/>
    </xf>
    <xf numFmtId="0" fontId="10" fillId="0" borderId="29" xfId="0" applyFont="1" applyBorder="1" applyAlignment="1">
      <alignment horizontal="center" vertical="center"/>
    </xf>
    <xf numFmtId="0" fontId="10" fillId="0" borderId="24" xfId="0" quotePrefix="1" applyFont="1" applyBorder="1" applyAlignment="1">
      <alignment horizontal="center" vertical="center"/>
    </xf>
    <xf numFmtId="175" fontId="10" fillId="0" borderId="36" xfId="0" applyNumberFormat="1" applyFont="1" applyBorder="1" applyAlignment="1">
      <alignment horizontal="center" vertical="center"/>
    </xf>
    <xf numFmtId="175" fontId="10" fillId="2" borderId="36" xfId="0" applyNumberFormat="1" applyFont="1" applyFill="1" applyBorder="1" applyAlignment="1">
      <alignment horizontal="center" vertical="center" wrapText="1"/>
    </xf>
    <xf numFmtId="175" fontId="10" fillId="0" borderId="33" xfId="0" applyNumberFormat="1" applyFont="1" applyBorder="1" applyAlignment="1">
      <alignment horizontal="center" vertical="center"/>
    </xf>
    <xf numFmtId="175" fontId="10" fillId="0" borderId="34" xfId="0" quotePrefix="1" applyNumberFormat="1" applyFont="1" applyBorder="1" applyAlignment="1">
      <alignment horizontal="center" vertical="center"/>
    </xf>
    <xf numFmtId="175" fontId="10" fillId="0" borderId="35" xfId="0" quotePrefix="1" applyNumberFormat="1" applyFont="1" applyBorder="1" applyAlignment="1">
      <alignment horizontal="center" vertical="center"/>
    </xf>
    <xf numFmtId="0" fontId="18" fillId="0" borderId="3" xfId="0" applyFont="1" applyBorder="1"/>
    <xf numFmtId="174" fontId="17" fillId="0" borderId="3" xfId="0" applyNumberFormat="1" applyFont="1" applyBorder="1" applyAlignment="1">
      <alignment horizontal="center"/>
    </xf>
    <xf numFmtId="175" fontId="10" fillId="0" borderId="30" xfId="0" applyNumberFormat="1" applyFont="1" applyBorder="1" applyAlignment="1">
      <alignment horizontal="center" vertical="center"/>
    </xf>
    <xf numFmtId="175" fontId="11" fillId="0" borderId="37" xfId="0" applyNumberFormat="1" applyFont="1" applyBorder="1" applyAlignment="1">
      <alignment horizontal="center" vertical="center"/>
    </xf>
    <xf numFmtId="175" fontId="11" fillId="0" borderId="31" xfId="0" quotePrefix="1" applyNumberFormat="1" applyFont="1" applyBorder="1" applyAlignment="1">
      <alignment horizontal="center" vertical="center"/>
    </xf>
    <xf numFmtId="175" fontId="11" fillId="0" borderId="38" xfId="0" quotePrefix="1" applyNumberFormat="1" applyFont="1" applyBorder="1" applyAlignment="1">
      <alignment horizontal="center" vertical="center"/>
    </xf>
    <xf numFmtId="174" fontId="10" fillId="0" borderId="31" xfId="0" applyNumberFormat="1" applyFont="1" applyBorder="1" applyAlignment="1">
      <alignment horizontal="center" vertical="center"/>
    </xf>
    <xf numFmtId="175" fontId="11" fillId="0" borderId="11" xfId="0" applyNumberFormat="1" applyFont="1" applyBorder="1" applyAlignment="1">
      <alignment horizontal="center" vertical="center"/>
    </xf>
    <xf numFmtId="175" fontId="11" fillId="0" borderId="5" xfId="0" applyNumberFormat="1" applyFont="1" applyBorder="1" applyAlignment="1">
      <alignment horizontal="center" vertical="center"/>
    </xf>
    <xf numFmtId="175" fontId="11" fillId="0" borderId="5" xfId="0" quotePrefix="1" applyNumberFormat="1" applyFont="1" applyBorder="1" applyAlignment="1">
      <alignment horizontal="center" vertical="center"/>
    </xf>
    <xf numFmtId="175" fontId="10" fillId="0" borderId="5" xfId="0" applyNumberFormat="1" applyFont="1" applyBorder="1" applyAlignment="1">
      <alignment horizontal="center" vertical="center"/>
    </xf>
    <xf numFmtId="175" fontId="10" fillId="0" borderId="20" xfId="0" applyNumberFormat="1" applyFont="1" applyBorder="1" applyAlignment="1">
      <alignment horizontal="center" vertical="center"/>
    </xf>
    <xf numFmtId="175" fontId="11" fillId="0" borderId="14" xfId="0" applyNumberFormat="1" applyFont="1" applyBorder="1" applyAlignment="1">
      <alignment horizontal="center" vertical="center"/>
    </xf>
    <xf numFmtId="0" fontId="11" fillId="0" borderId="14" xfId="0" applyFont="1" applyBorder="1" applyAlignment="1">
      <alignment horizontal="center" vertical="center"/>
    </xf>
    <xf numFmtId="175" fontId="11" fillId="0" borderId="14" xfId="0" quotePrefix="1" applyNumberFormat="1" applyFont="1" applyBorder="1" applyAlignment="1">
      <alignment horizontal="center" vertical="center"/>
    </xf>
    <xf numFmtId="175" fontId="11" fillId="0" borderId="25" xfId="0" applyNumberFormat="1" applyFont="1" applyBorder="1" applyAlignment="1">
      <alignment horizontal="center" vertical="center"/>
    </xf>
    <xf numFmtId="174" fontId="19" fillId="0" borderId="5" xfId="0" applyNumberFormat="1" applyFont="1" applyBorder="1" applyAlignment="1">
      <alignment horizontal="center" vertical="center"/>
    </xf>
    <xf numFmtId="175" fontId="11" fillId="0" borderId="20" xfId="0" applyNumberFormat="1" applyFont="1" applyBorder="1" applyAlignment="1">
      <alignment horizontal="center" vertical="center"/>
    </xf>
    <xf numFmtId="175" fontId="10" fillId="0" borderId="25" xfId="0" applyNumberFormat="1" applyFont="1" applyBorder="1" applyAlignment="1">
      <alignment horizontal="center" vertical="center"/>
    </xf>
    <xf numFmtId="175" fontId="11" fillId="0" borderId="10" xfId="0" applyNumberFormat="1" applyFont="1" applyBorder="1" applyAlignment="1">
      <alignment horizontal="center" vertical="center"/>
    </xf>
    <xf numFmtId="175" fontId="11" fillId="0" borderId="10" xfId="0" quotePrefix="1" applyNumberFormat="1" applyFont="1" applyBorder="1" applyAlignment="1">
      <alignment horizontal="center" vertical="center"/>
    </xf>
    <xf numFmtId="175" fontId="10" fillId="0" borderId="13" xfId="0" applyNumberFormat="1" applyFont="1" applyBorder="1" applyAlignment="1">
      <alignment horizontal="center" vertical="center"/>
    </xf>
    <xf numFmtId="174" fontId="10" fillId="0" borderId="3" xfId="0" applyNumberFormat="1" applyFont="1" applyBorder="1" applyAlignment="1">
      <alignment horizontal="center"/>
    </xf>
    <xf numFmtId="175" fontId="10" fillId="0" borderId="18" xfId="0" applyNumberFormat="1" applyFont="1" applyBorder="1" applyAlignment="1">
      <alignment horizontal="center" vertical="center"/>
    </xf>
    <xf numFmtId="0" fontId="10" fillId="0" borderId="3" xfId="0" applyFont="1" applyBorder="1" applyAlignment="1">
      <alignment horizontal="center"/>
    </xf>
    <xf numFmtId="174" fontId="10" fillId="0" borderId="6" xfId="0" applyNumberFormat="1" applyFont="1" applyBorder="1" applyAlignment="1">
      <alignment horizontal="center"/>
    </xf>
    <xf numFmtId="175" fontId="10" fillId="0" borderId="19" xfId="0" applyNumberFormat="1" applyFont="1" applyBorder="1" applyAlignment="1">
      <alignment horizontal="center" vertical="center"/>
    </xf>
    <xf numFmtId="175" fontId="11" fillId="0" borderId="26" xfId="0" applyNumberFormat="1" applyFont="1" applyBorder="1" applyAlignment="1">
      <alignment horizontal="center" vertical="center"/>
    </xf>
    <xf numFmtId="0" fontId="11" fillId="0" borderId="26" xfId="0" applyFont="1" applyBorder="1" applyAlignment="1">
      <alignment horizontal="center" vertical="center"/>
    </xf>
    <xf numFmtId="175" fontId="11" fillId="0" borderId="26" xfId="0" quotePrefix="1" applyNumberFormat="1" applyFont="1" applyBorder="1" applyAlignment="1">
      <alignment horizontal="center" vertical="center"/>
    </xf>
    <xf numFmtId="174" fontId="10" fillId="0" borderId="32" xfId="0" applyNumberFormat="1" applyFont="1" applyBorder="1" applyAlignment="1">
      <alignment horizontal="center" vertical="center"/>
    </xf>
    <xf numFmtId="175" fontId="11" fillId="0" borderId="27" xfId="0" applyNumberFormat="1" applyFont="1" applyBorder="1" applyAlignment="1">
      <alignment horizontal="center" vertical="center"/>
    </xf>
    <xf numFmtId="175" fontId="11" fillId="0" borderId="27" xfId="0" quotePrefix="1" applyNumberFormat="1" applyFont="1" applyBorder="1" applyAlignment="1">
      <alignment horizontal="center" vertical="center"/>
    </xf>
    <xf numFmtId="175" fontId="10" fillId="0" borderId="4" xfId="0" applyNumberFormat="1" applyFont="1" applyBorder="1" applyAlignment="1">
      <alignment horizontal="center" vertical="center"/>
    </xf>
    <xf numFmtId="0" fontId="18" fillId="0" borderId="6" xfId="0" applyFont="1" applyBorder="1"/>
    <xf numFmtId="0" fontId="10" fillId="0" borderId="11" xfId="0" applyFont="1" applyBorder="1" applyAlignment="1">
      <alignment horizontal="center" vertical="center"/>
    </xf>
    <xf numFmtId="175" fontId="10" fillId="0" borderId="11" xfId="0" applyNumberFormat="1" applyFont="1" applyBorder="1" applyAlignment="1">
      <alignment horizontal="center" vertical="center"/>
    </xf>
    <xf numFmtId="175" fontId="10" fillId="0" borderId="12" xfId="0" applyNumberFormat="1" applyFont="1" applyBorder="1" applyAlignment="1">
      <alignment horizontal="center" vertical="center"/>
    </xf>
    <xf numFmtId="175" fontId="10" fillId="0" borderId="14" xfId="0" applyNumberFormat="1" applyFont="1" applyBorder="1" applyAlignment="1">
      <alignment horizontal="center" vertical="center"/>
    </xf>
    <xf numFmtId="0" fontId="10" fillId="0" borderId="25" xfId="0" applyFont="1" applyBorder="1" applyAlignment="1">
      <alignment horizontal="center" vertical="center"/>
    </xf>
    <xf numFmtId="0" fontId="10" fillId="0" borderId="17" xfId="0" applyFont="1" applyBorder="1" applyAlignment="1">
      <alignment horizontal="center" vertical="center"/>
    </xf>
    <xf numFmtId="175" fontId="10" fillId="0" borderId="16" xfId="0" applyNumberFormat="1" applyFont="1" applyBorder="1" applyAlignment="1">
      <alignment horizontal="center" vertical="center"/>
    </xf>
    <xf numFmtId="0" fontId="10" fillId="0" borderId="13" xfId="0" applyFont="1" applyBorder="1" applyAlignment="1">
      <alignment horizontal="center" vertical="center"/>
    </xf>
    <xf numFmtId="0" fontId="10" fillId="0" borderId="10" xfId="0" applyFont="1" applyBorder="1" applyAlignment="1">
      <alignment horizontal="center" vertical="center"/>
    </xf>
    <xf numFmtId="175" fontId="11" fillId="0" borderId="13" xfId="0" applyNumberFormat="1" applyFont="1" applyBorder="1" applyAlignment="1">
      <alignment horizontal="center" vertical="center"/>
    </xf>
    <xf numFmtId="175" fontId="11" fillId="0" borderId="21" xfId="0" applyNumberFormat="1" applyFont="1" applyBorder="1" applyAlignment="1">
      <alignment horizontal="center" vertical="center"/>
    </xf>
    <xf numFmtId="175" fontId="10" fillId="0" borderId="29" xfId="0" applyNumberFormat="1" applyFont="1" applyBorder="1" applyAlignment="1">
      <alignment horizontal="center" vertical="center"/>
    </xf>
    <xf numFmtId="175" fontId="10" fillId="0" borderId="24" xfId="0" quotePrefix="1" applyNumberFormat="1" applyFont="1" applyBorder="1" applyAlignment="1">
      <alignment horizontal="center" vertical="center"/>
    </xf>
    <xf numFmtId="0" fontId="10" fillId="0" borderId="39" xfId="0" applyFont="1" applyBorder="1" applyAlignment="1">
      <alignment horizontal="center" vertical="center"/>
    </xf>
    <xf numFmtId="0" fontId="10" fillId="0" borderId="40" xfId="0" applyFont="1" applyBorder="1" applyAlignment="1">
      <alignment horizontal="center" vertical="center"/>
    </xf>
    <xf numFmtId="0" fontId="10" fillId="0" borderId="41" xfId="0" applyFont="1" applyBorder="1" applyAlignment="1">
      <alignment horizontal="center" vertical="center"/>
    </xf>
    <xf numFmtId="0" fontId="10" fillId="0" borderId="42" xfId="0" applyFont="1" applyBorder="1" applyAlignment="1">
      <alignment horizontal="center" vertical="center"/>
    </xf>
    <xf numFmtId="0" fontId="10" fillId="0" borderId="43" xfId="0" applyFont="1" applyBorder="1" applyAlignment="1">
      <alignment horizontal="center" vertical="center"/>
    </xf>
    <xf numFmtId="0" fontId="10" fillId="0" borderId="44" xfId="0" applyFont="1" applyBorder="1" applyAlignment="1">
      <alignment horizontal="center" vertical="center"/>
    </xf>
    <xf numFmtId="0" fontId="10" fillId="0" borderId="27" xfId="0" applyFont="1" applyBorder="1" applyAlignment="1">
      <alignment horizontal="center" vertical="center"/>
    </xf>
    <xf numFmtId="0" fontId="10" fillId="0" borderId="45" xfId="0" applyFont="1" applyBorder="1" applyAlignment="1">
      <alignment horizontal="center" vertical="center"/>
    </xf>
    <xf numFmtId="0" fontId="10" fillId="0" borderId="46" xfId="0" applyFont="1" applyBorder="1" applyAlignment="1">
      <alignment horizontal="center" vertical="center"/>
    </xf>
    <xf numFmtId="0" fontId="10" fillId="0" borderId="47" xfId="0" applyFont="1" applyBorder="1" applyAlignment="1">
      <alignment horizontal="center" vertical="center"/>
    </xf>
    <xf numFmtId="0" fontId="10" fillId="0" borderId="48" xfId="0" applyFont="1" applyBorder="1" applyAlignment="1">
      <alignment horizontal="center" vertical="center"/>
    </xf>
    <xf numFmtId="0" fontId="10" fillId="0" borderId="11" xfId="0" applyNumberFormat="1" applyFont="1" applyBorder="1" applyAlignment="1">
      <alignment horizontal="center" vertical="center"/>
    </xf>
    <xf numFmtId="0" fontId="10" fillId="2" borderId="29" xfId="0" applyNumberFormat="1" applyFont="1" applyFill="1" applyBorder="1" applyAlignment="1">
      <alignment horizontal="center" vertical="center" wrapText="1"/>
    </xf>
    <xf numFmtId="0" fontId="10" fillId="0" borderId="12" xfId="0" applyNumberFormat="1" applyFont="1" applyBorder="1" applyAlignment="1">
      <alignment horizontal="center" vertical="center"/>
    </xf>
    <xf numFmtId="0" fontId="10" fillId="0" borderId="17" xfId="0" applyNumberFormat="1" applyFont="1" applyBorder="1" applyAlignment="1">
      <alignment horizontal="center" vertical="center"/>
    </xf>
    <xf numFmtId="0" fontId="10" fillId="0" borderId="18" xfId="0" applyNumberFormat="1" applyFont="1" applyBorder="1" applyAlignment="1">
      <alignment horizontal="center" vertical="center"/>
    </xf>
    <xf numFmtId="0" fontId="10" fillId="2" borderId="10" xfId="0" applyNumberFormat="1" applyFont="1" applyFill="1" applyBorder="1" applyAlignment="1">
      <alignment horizontal="center" vertical="center" wrapText="1"/>
    </xf>
    <xf numFmtId="0" fontId="10" fillId="0" borderId="13" xfId="0" applyNumberFormat="1" applyFont="1" applyBorder="1" applyAlignment="1">
      <alignment horizontal="center" vertical="center"/>
    </xf>
    <xf numFmtId="0" fontId="10" fillId="0" borderId="16" xfId="0" applyNumberFormat="1" applyFont="1" applyBorder="1" applyAlignment="1">
      <alignment horizontal="center" vertical="center"/>
    </xf>
    <xf numFmtId="0" fontId="10" fillId="0" borderId="10" xfId="0" applyNumberFormat="1" applyFont="1" applyBorder="1" applyAlignment="1">
      <alignment horizontal="center" vertical="center"/>
    </xf>
    <xf numFmtId="0" fontId="11" fillId="0" borderId="10" xfId="0" applyNumberFormat="1" applyFont="1" applyBorder="1" applyAlignment="1">
      <alignment horizontal="center" vertical="center"/>
    </xf>
    <xf numFmtId="0" fontId="10" fillId="0" borderId="10" xfId="0" applyNumberFormat="1" applyFont="1" applyBorder="1" applyAlignment="1">
      <alignment horizontal="center" vertical="center" wrapText="1"/>
    </xf>
    <xf numFmtId="0" fontId="11" fillId="0" borderId="13" xfId="0" applyNumberFormat="1" applyFont="1" applyBorder="1" applyAlignment="1">
      <alignment horizontal="center" vertical="center"/>
    </xf>
    <xf numFmtId="175" fontId="10" fillId="0" borderId="38" xfId="0" quotePrefix="1" applyNumberFormat="1" applyFont="1" applyBorder="1" applyAlignment="1">
      <alignment horizontal="center" vertical="center"/>
    </xf>
    <xf numFmtId="175" fontId="11" fillId="0" borderId="31" xfId="0" applyNumberFormat="1" applyFont="1" applyBorder="1" applyAlignment="1">
      <alignment horizontal="center" vertical="center"/>
    </xf>
    <xf numFmtId="175" fontId="11" fillId="0" borderId="16" xfId="0" quotePrefix="1" applyNumberFormat="1" applyFont="1" applyBorder="1" applyAlignment="1">
      <alignment horizontal="center" vertical="center"/>
    </xf>
    <xf numFmtId="175" fontId="11" fillId="0" borderId="29" xfId="0" quotePrefix="1" applyNumberFormat="1" applyFont="1" applyBorder="1" applyAlignment="1">
      <alignment horizontal="center" vertical="center"/>
    </xf>
    <xf numFmtId="175" fontId="11" fillId="0" borderId="11" xfId="0" quotePrefix="1" applyNumberFormat="1" applyFont="1" applyBorder="1" applyAlignment="1">
      <alignment horizontal="center" vertical="center"/>
    </xf>
    <xf numFmtId="174" fontId="10" fillId="2" borderId="49" xfId="0" applyNumberFormat="1" applyFont="1" applyFill="1" applyBorder="1" applyAlignment="1">
      <alignment horizontal="center" vertical="center" wrapText="1"/>
    </xf>
    <xf numFmtId="174" fontId="10" fillId="2" borderId="13" xfId="0" applyNumberFormat="1" applyFont="1" applyFill="1" applyBorder="1" applyAlignment="1">
      <alignment horizontal="center" vertical="center" wrapText="1"/>
    </xf>
    <xf numFmtId="174" fontId="10" fillId="0" borderId="13" xfId="0" applyNumberFormat="1" applyFont="1" applyBorder="1" applyAlignment="1">
      <alignment horizontal="center" vertical="center" wrapText="1"/>
    </xf>
    <xf numFmtId="174" fontId="10" fillId="0" borderId="45" xfId="0" applyNumberFormat="1" applyFont="1" applyBorder="1" applyAlignment="1">
      <alignment horizontal="center" vertical="center"/>
    </xf>
    <xf numFmtId="174" fontId="10" fillId="0" borderId="46" xfId="0" applyNumberFormat="1" applyFont="1" applyBorder="1" applyAlignment="1">
      <alignment horizontal="center" vertical="center"/>
    </xf>
    <xf numFmtId="0" fontId="16" fillId="0" borderId="46" xfId="0" applyFont="1" applyBorder="1" applyAlignment="1">
      <alignment horizontal="center" vertical="center"/>
    </xf>
    <xf numFmtId="174" fontId="17" fillId="0" borderId="50" xfId="0" applyNumberFormat="1" applyFont="1" applyBorder="1" applyAlignment="1">
      <alignment horizontal="center" vertical="center"/>
    </xf>
    <xf numFmtId="174" fontId="10" fillId="0" borderId="3" xfId="0" applyNumberFormat="1" applyFont="1" applyBorder="1" applyAlignment="1">
      <alignment horizontal="center" textRotation="90"/>
    </xf>
    <xf numFmtId="174" fontId="10" fillId="0" borderId="7" xfId="0" applyNumberFormat="1" applyFont="1" applyBorder="1" applyAlignment="1">
      <alignment horizontal="center" textRotation="90"/>
    </xf>
    <xf numFmtId="174" fontId="10" fillId="0" borderId="3" xfId="0" applyNumberFormat="1" applyFont="1" applyBorder="1" applyAlignment="1">
      <alignment horizontal="center" textRotation="90" wrapText="1"/>
    </xf>
    <xf numFmtId="0" fontId="10" fillId="0" borderId="51" xfId="0" applyFont="1" applyBorder="1" applyAlignment="1">
      <alignment horizontal="center" vertical="center"/>
    </xf>
    <xf numFmtId="0" fontId="10" fillId="0" borderId="52" xfId="0" applyFont="1" applyBorder="1" applyAlignment="1">
      <alignment horizontal="center" vertical="center"/>
    </xf>
    <xf numFmtId="0" fontId="10" fillId="0" borderId="53" xfId="0" applyFont="1" applyBorder="1" applyAlignment="1">
      <alignment horizontal="center" vertical="center"/>
    </xf>
    <xf numFmtId="0" fontId="10" fillId="0" borderId="54" xfId="0" applyFont="1" applyBorder="1" applyAlignment="1">
      <alignment horizontal="center" vertical="center"/>
    </xf>
    <xf numFmtId="0" fontId="10" fillId="0" borderId="55" xfId="0" applyFont="1" applyBorder="1" applyAlignment="1">
      <alignment horizontal="center" vertical="center"/>
    </xf>
    <xf numFmtId="0" fontId="10" fillId="0" borderId="56" xfId="0" applyFont="1" applyBorder="1" applyAlignment="1">
      <alignment horizontal="center" vertical="center"/>
    </xf>
    <xf numFmtId="175" fontId="10" fillId="2" borderId="21" xfId="0" applyNumberFormat="1" applyFont="1" applyFill="1" applyBorder="1" applyAlignment="1">
      <alignment horizontal="center" vertical="center" wrapText="1"/>
    </xf>
    <xf numFmtId="174" fontId="10" fillId="0" borderId="57" xfId="0" applyNumberFormat="1" applyFont="1" applyBorder="1" applyAlignment="1">
      <alignment horizontal="center" vertical="center"/>
    </xf>
    <xf numFmtId="174" fontId="19" fillId="0" borderId="0" xfId="0" applyNumberFormat="1" applyFont="1" applyBorder="1" applyAlignment="1">
      <alignment horizontal="center" vertical="center"/>
    </xf>
    <xf numFmtId="174" fontId="10" fillId="0" borderId="58" xfId="0" applyNumberFormat="1" applyFont="1" applyBorder="1" applyAlignment="1">
      <alignment horizontal="center" vertical="center"/>
    </xf>
    <xf numFmtId="174" fontId="10" fillId="0" borderId="4" xfId="0" applyNumberFormat="1" applyFont="1" applyBorder="1" applyAlignment="1">
      <alignment horizontal="center" vertical="center"/>
    </xf>
    <xf numFmtId="49" fontId="20" fillId="0" borderId="0" xfId="0" applyNumberFormat="1" applyFont="1" applyAlignment="1">
      <alignment horizontal="centerContinuous"/>
    </xf>
    <xf numFmtId="49" fontId="20" fillId="0" borderId="0" xfId="0" applyNumberFormat="1" applyFont="1"/>
    <xf numFmtId="0" fontId="20" fillId="0" borderId="0" xfId="0" applyFont="1"/>
    <xf numFmtId="49" fontId="20" fillId="0" borderId="0" xfId="0" applyNumberFormat="1" applyFont="1" applyAlignment="1">
      <alignment horizontal="center"/>
    </xf>
    <xf numFmtId="49" fontId="21" fillId="0" borderId="0" xfId="0" applyNumberFormat="1" applyFont="1"/>
    <xf numFmtId="49" fontId="22" fillId="0" borderId="0" xfId="0" applyNumberFormat="1" applyFont="1"/>
    <xf numFmtId="49" fontId="22" fillId="0" borderId="59" xfId="0" applyNumberFormat="1" applyFont="1" applyBorder="1"/>
    <xf numFmtId="49" fontId="22" fillId="0" borderId="45" xfId="0" applyNumberFormat="1" applyFont="1" applyBorder="1"/>
    <xf numFmtId="49" fontId="13" fillId="0" borderId="60" xfId="0" applyNumberFormat="1" applyFont="1" applyBorder="1" applyAlignment="1">
      <alignment horizontal="center"/>
    </xf>
    <xf numFmtId="49" fontId="13" fillId="0" borderId="8" xfId="0" applyNumberFormat="1" applyFont="1" applyBorder="1" applyAlignment="1">
      <alignment horizontal="centerContinuous"/>
    </xf>
    <xf numFmtId="49" fontId="13" fillId="0" borderId="2" xfId="0" applyNumberFormat="1" applyFont="1" applyBorder="1" applyAlignment="1">
      <alignment horizontal="centerContinuous"/>
    </xf>
    <xf numFmtId="49" fontId="23" fillId="0" borderId="61" xfId="0" applyNumberFormat="1" applyFont="1" applyBorder="1"/>
    <xf numFmtId="49" fontId="22" fillId="0" borderId="62" xfId="0" applyNumberFormat="1" applyFont="1" applyBorder="1"/>
    <xf numFmtId="49" fontId="13" fillId="0" borderId="4" xfId="0" applyNumberFormat="1" applyFont="1" applyBorder="1" applyAlignment="1">
      <alignment horizontal="center"/>
    </xf>
    <xf numFmtId="49" fontId="13" fillId="0" borderId="9" xfId="0" applyNumberFormat="1" applyFont="1" applyBorder="1" applyAlignment="1">
      <alignment horizontal="center"/>
    </xf>
    <xf numFmtId="49" fontId="13" fillId="0" borderId="63" xfId="0" applyNumberFormat="1" applyFont="1" applyBorder="1"/>
    <xf numFmtId="49" fontId="24" fillId="0" borderId="45" xfId="0" applyNumberFormat="1" applyFont="1" applyBorder="1"/>
    <xf numFmtId="49" fontId="13" fillId="0" borderId="45" xfId="0" applyNumberFormat="1" applyFont="1" applyBorder="1" applyAlignment="1">
      <alignment horizontal="center"/>
    </xf>
    <xf numFmtId="49" fontId="22" fillId="0" borderId="7" xfId="0" applyNumberFormat="1" applyFont="1" applyBorder="1" applyAlignment="1">
      <alignment horizontal="center"/>
    </xf>
    <xf numFmtId="49" fontId="24" fillId="0" borderId="61" xfId="0" applyNumberFormat="1" applyFont="1" applyBorder="1"/>
    <xf numFmtId="49" fontId="24" fillId="0" borderId="62" xfId="0" applyNumberFormat="1" applyFont="1" applyBorder="1"/>
    <xf numFmtId="49" fontId="13" fillId="0" borderId="62" xfId="0" applyNumberFormat="1" applyFont="1" applyBorder="1" applyAlignment="1">
      <alignment horizontal="center"/>
    </xf>
    <xf numFmtId="49" fontId="22" fillId="0" borderId="6" xfId="0" applyNumberFormat="1" applyFont="1" applyBorder="1" applyAlignment="1">
      <alignment horizontal="center"/>
    </xf>
    <xf numFmtId="49" fontId="13" fillId="0" borderId="64" xfId="0" applyNumberFormat="1" applyFont="1" applyBorder="1"/>
    <xf numFmtId="49" fontId="13" fillId="0" borderId="65" xfId="0" applyNumberFormat="1" applyFont="1" applyBorder="1"/>
    <xf numFmtId="49" fontId="24" fillId="0" borderId="66" xfId="0" applyNumberFormat="1" applyFont="1" applyBorder="1"/>
    <xf numFmtId="49" fontId="13" fillId="0" borderId="67" xfId="0" applyNumberFormat="1" applyFont="1" applyBorder="1" applyAlignment="1">
      <alignment horizontal="center"/>
    </xf>
    <xf numFmtId="49" fontId="22" fillId="0" borderId="68" xfId="0" applyNumberFormat="1" applyFont="1" applyBorder="1" applyAlignment="1">
      <alignment horizontal="center"/>
    </xf>
    <xf numFmtId="49" fontId="13" fillId="0" borderId="65" xfId="0" applyNumberFormat="1" applyFont="1" applyBorder="1" applyAlignment="1">
      <alignment horizontal="left"/>
    </xf>
    <xf numFmtId="49" fontId="13" fillId="0" borderId="63" xfId="0" applyNumberFormat="1" applyFont="1" applyBorder="1" applyAlignment="1">
      <alignment horizontal="left"/>
    </xf>
    <xf numFmtId="49" fontId="24" fillId="0" borderId="46" xfId="0" applyNumberFormat="1" applyFont="1" applyBorder="1"/>
    <xf numFmtId="49" fontId="13" fillId="0" borderId="46" xfId="0" applyNumberFormat="1" applyFont="1" applyBorder="1" applyAlignment="1">
      <alignment horizontal="center"/>
    </xf>
    <xf numFmtId="49" fontId="22" fillId="0" borderId="3" xfId="0" applyNumberFormat="1" applyFont="1" applyBorder="1" applyAlignment="1">
      <alignment horizontal="center"/>
    </xf>
    <xf numFmtId="0" fontId="20" fillId="0" borderId="0" xfId="0" applyFont="1" applyBorder="1"/>
    <xf numFmtId="49" fontId="13" fillId="0" borderId="59" xfId="0" applyNumberFormat="1" applyFont="1" applyBorder="1"/>
    <xf numFmtId="49" fontId="24" fillId="0" borderId="66" xfId="0" applyNumberFormat="1" applyFont="1" applyBorder="1" applyAlignment="1">
      <alignment horizontal="left"/>
    </xf>
    <xf numFmtId="49" fontId="24" fillId="0" borderId="69" xfId="0" applyNumberFormat="1" applyFont="1" applyBorder="1"/>
    <xf numFmtId="49" fontId="13" fillId="0" borderId="70" xfId="0" applyNumberFormat="1" applyFont="1" applyBorder="1" applyAlignment="1">
      <alignment horizontal="left"/>
    </xf>
    <xf numFmtId="49" fontId="24" fillId="0" borderId="0" xfId="0" applyNumberFormat="1" applyFont="1"/>
    <xf numFmtId="49" fontId="25" fillId="0" borderId="0" xfId="0" applyNumberFormat="1" applyFont="1"/>
    <xf numFmtId="49" fontId="26" fillId="0" borderId="8" xfId="0" applyNumberFormat="1" applyFont="1" applyBorder="1" applyAlignment="1">
      <alignment horizontal="centerContinuous"/>
    </xf>
    <xf numFmtId="49" fontId="26" fillId="0" borderId="1" xfId="0" applyNumberFormat="1" applyFont="1" applyBorder="1" applyAlignment="1">
      <alignment horizontal="centerContinuous"/>
    </xf>
    <xf numFmtId="49" fontId="26" fillId="0" borderId="2" xfId="0" applyNumberFormat="1" applyFont="1" applyBorder="1" applyAlignment="1">
      <alignment horizontal="centerContinuous"/>
    </xf>
    <xf numFmtId="0" fontId="27" fillId="0" borderId="0" xfId="0" applyFont="1" applyAlignment="1">
      <alignment horizontal="center"/>
    </xf>
    <xf numFmtId="49" fontId="22" fillId="0" borderId="7" xfId="0" applyNumberFormat="1" applyFont="1" applyFill="1" applyBorder="1" applyAlignment="1">
      <alignment horizontal="center"/>
    </xf>
    <xf numFmtId="49" fontId="13" fillId="0" borderId="7" xfId="0" applyNumberFormat="1" applyFont="1" applyBorder="1"/>
    <xf numFmtId="49" fontId="22" fillId="0" borderId="59" xfId="0" applyNumberFormat="1" applyFont="1" applyBorder="1" applyAlignment="1">
      <alignment horizontal="center"/>
    </xf>
    <xf numFmtId="49" fontId="22" fillId="0" borderId="60" xfId="0" applyNumberFormat="1" applyFont="1" applyBorder="1" applyAlignment="1">
      <alignment horizontal="center"/>
    </xf>
    <xf numFmtId="49" fontId="22" fillId="0" borderId="45" xfId="0" applyNumberFormat="1" applyFont="1" applyBorder="1" applyAlignment="1">
      <alignment horizontal="center"/>
    </xf>
    <xf numFmtId="49" fontId="22" fillId="0" borderId="65" xfId="0" applyNumberFormat="1" applyFont="1" applyBorder="1" applyAlignment="1">
      <alignment horizontal="center"/>
    </xf>
    <xf numFmtId="49" fontId="13" fillId="0" borderId="68" xfId="0" applyNumberFormat="1" applyFont="1" applyBorder="1" applyAlignment="1">
      <alignment horizontal="left"/>
    </xf>
    <xf numFmtId="49" fontId="22" fillId="0" borderId="71" xfId="0" applyNumberFormat="1" applyFont="1" applyBorder="1" applyAlignment="1">
      <alignment horizontal="center"/>
    </xf>
    <xf numFmtId="49" fontId="22" fillId="0" borderId="66" xfId="0" applyNumberFormat="1" applyFont="1" applyBorder="1" applyAlignment="1">
      <alignment horizontal="center"/>
    </xf>
    <xf numFmtId="49" fontId="22" fillId="0" borderId="65" xfId="0" applyNumberFormat="1" applyFont="1" applyBorder="1" applyAlignment="1">
      <alignment horizontal="centerContinuous"/>
    </xf>
    <xf numFmtId="49" fontId="22" fillId="0" borderId="71" xfId="0" applyNumberFormat="1" applyFont="1" applyBorder="1" applyAlignment="1">
      <alignment horizontal="centerContinuous"/>
    </xf>
    <xf numFmtId="49" fontId="22" fillId="0" borderId="66" xfId="0" applyNumberFormat="1" applyFont="1" applyBorder="1" applyAlignment="1">
      <alignment horizontal="centerContinuous"/>
    </xf>
    <xf numFmtId="49" fontId="28" fillId="0" borderId="6" xfId="0" applyNumberFormat="1" applyFont="1" applyBorder="1" applyAlignment="1">
      <alignment horizontal="center"/>
    </xf>
    <xf numFmtId="49" fontId="13" fillId="0" borderId="6" xfId="0" applyNumberFormat="1" applyFont="1" applyBorder="1" applyAlignment="1">
      <alignment horizontal="center"/>
    </xf>
    <xf numFmtId="49" fontId="22" fillId="0" borderId="61" xfId="0" applyNumberFormat="1" applyFont="1" applyBorder="1" applyAlignment="1">
      <alignment horizontal="centerContinuous"/>
    </xf>
    <xf numFmtId="49" fontId="22" fillId="0" borderId="4" xfId="0" applyNumberFormat="1" applyFont="1" applyBorder="1" applyAlignment="1">
      <alignment horizontal="centerContinuous"/>
    </xf>
    <xf numFmtId="49" fontId="22" fillId="0" borderId="62" xfId="0" applyNumberFormat="1" applyFont="1" applyBorder="1" applyAlignment="1">
      <alignment horizontal="centerContinuous"/>
    </xf>
    <xf numFmtId="49" fontId="22" fillId="0" borderId="7" xfId="0" applyNumberFormat="1" applyFont="1" applyBorder="1"/>
    <xf numFmtId="49" fontId="13" fillId="0" borderId="68" xfId="0" applyNumberFormat="1" applyFont="1" applyBorder="1"/>
    <xf numFmtId="49" fontId="22" fillId="0" borderId="9" xfId="0" applyNumberFormat="1" applyFont="1" applyBorder="1"/>
    <xf numFmtId="49" fontId="22" fillId="0" borderId="9" xfId="0" applyNumberFormat="1" applyFont="1" applyBorder="1" applyAlignment="1">
      <alignment horizontal="center"/>
    </xf>
    <xf numFmtId="49" fontId="28" fillId="0" borderId="9" xfId="0" applyNumberFormat="1" applyFont="1" applyBorder="1" applyAlignment="1">
      <alignment horizontal="center"/>
    </xf>
    <xf numFmtId="49" fontId="22" fillId="0" borderId="6" xfId="0" applyNumberFormat="1" applyFont="1" applyBorder="1"/>
    <xf numFmtId="49" fontId="22" fillId="0" borderId="61" xfId="0" applyNumberFormat="1" applyFont="1" applyBorder="1" applyAlignment="1"/>
    <xf numFmtId="49" fontId="22" fillId="0" borderId="62" xfId="0" applyNumberFormat="1" applyFont="1" applyBorder="1" applyAlignment="1"/>
    <xf numFmtId="49" fontId="13" fillId="0" borderId="72" xfId="0" applyNumberFormat="1" applyFont="1" applyBorder="1"/>
    <xf numFmtId="49" fontId="24" fillId="0" borderId="63" xfId="0" applyNumberFormat="1" applyFont="1" applyBorder="1"/>
    <xf numFmtId="49" fontId="13" fillId="0" borderId="73" xfId="0" applyNumberFormat="1" applyFont="1" applyBorder="1"/>
    <xf numFmtId="49" fontId="24" fillId="0" borderId="74" xfId="0" applyNumberFormat="1" applyFont="1" applyBorder="1"/>
    <xf numFmtId="49" fontId="13" fillId="0" borderId="75" xfId="0" applyNumberFormat="1" applyFont="1" applyBorder="1" applyAlignment="1">
      <alignment horizontal="center"/>
    </xf>
    <xf numFmtId="49" fontId="13" fillId="0" borderId="76" xfId="0" applyNumberFormat="1" applyFont="1" applyBorder="1" applyAlignment="1">
      <alignment horizontal="left"/>
    </xf>
    <xf numFmtId="49" fontId="24" fillId="0" borderId="77" xfId="0" applyNumberFormat="1" applyFont="1" applyBorder="1" applyAlignment="1">
      <alignment horizontal="left"/>
    </xf>
    <xf numFmtId="49" fontId="13" fillId="0" borderId="78" xfId="0" applyNumberFormat="1" applyFont="1" applyBorder="1" applyAlignment="1">
      <alignment horizontal="center"/>
    </xf>
    <xf numFmtId="49" fontId="22" fillId="0" borderId="79" xfId="0" applyNumberFormat="1" applyFont="1" applyBorder="1" applyAlignment="1">
      <alignment horizontal="center"/>
    </xf>
    <xf numFmtId="49" fontId="24" fillId="0" borderId="63" xfId="0" applyNumberFormat="1" applyFont="1" applyBorder="1" applyAlignment="1">
      <alignment horizontal="center"/>
    </xf>
    <xf numFmtId="49" fontId="22" fillId="0" borderId="63" xfId="0" applyNumberFormat="1" applyFont="1" applyBorder="1" applyAlignment="1">
      <alignment horizontal="center"/>
    </xf>
    <xf numFmtId="49" fontId="22" fillId="0" borderId="0" xfId="0" applyNumberFormat="1" applyFont="1" applyBorder="1" applyAlignment="1">
      <alignment horizontal="center"/>
    </xf>
    <xf numFmtId="49" fontId="22" fillId="0" borderId="46" xfId="0" applyNumberFormat="1" applyFont="1" applyBorder="1" applyAlignment="1">
      <alignment horizontal="center"/>
    </xf>
    <xf numFmtId="49" fontId="13" fillId="0" borderId="61" xfId="0" applyNumberFormat="1" applyFont="1" applyBorder="1" applyAlignment="1">
      <alignment horizontal="center"/>
    </xf>
    <xf numFmtId="49" fontId="26" fillId="0" borderId="61" xfId="0" applyNumberFormat="1" applyFont="1" applyBorder="1" applyAlignment="1">
      <alignment horizontal="center"/>
    </xf>
    <xf numFmtId="49" fontId="26" fillId="0" borderId="4" xfId="0" applyNumberFormat="1" applyFont="1" applyBorder="1" applyAlignment="1">
      <alignment horizontal="center"/>
    </xf>
    <xf numFmtId="49" fontId="26" fillId="0" borderId="62" xfId="0" applyNumberFormat="1" applyFont="1" applyBorder="1" applyAlignment="1">
      <alignment horizontal="center"/>
    </xf>
    <xf numFmtId="49" fontId="24" fillId="0" borderId="80" xfId="0" applyNumberFormat="1" applyFont="1" applyBorder="1"/>
    <xf numFmtId="49" fontId="13" fillId="0" borderId="81" xfId="0" applyNumberFormat="1" applyFont="1" applyBorder="1" applyAlignment="1">
      <alignment horizontal="center"/>
    </xf>
    <xf numFmtId="49" fontId="22" fillId="0" borderId="82" xfId="0" applyNumberFormat="1" applyFont="1" applyBorder="1" applyAlignment="1">
      <alignment horizontal="center"/>
    </xf>
    <xf numFmtId="49" fontId="13" fillId="0" borderId="1" xfId="0" applyNumberFormat="1" applyFont="1" applyBorder="1"/>
    <xf numFmtId="49" fontId="24" fillId="0" borderId="1" xfId="0" applyNumberFormat="1" applyFont="1" applyBorder="1"/>
    <xf numFmtId="49" fontId="13" fillId="0" borderId="1" xfId="0" applyNumberFormat="1" applyFont="1" applyBorder="1" applyAlignment="1">
      <alignment horizontal="center"/>
    </xf>
    <xf numFmtId="49" fontId="22" fillId="0" borderId="1" xfId="0" applyNumberFormat="1" applyFont="1" applyBorder="1" applyAlignment="1">
      <alignment horizontal="center"/>
    </xf>
    <xf numFmtId="49" fontId="13" fillId="0" borderId="83" xfId="0" applyNumberFormat="1" applyFont="1" applyBorder="1" applyAlignment="1">
      <alignment horizontal="center"/>
    </xf>
    <xf numFmtId="49" fontId="22" fillId="0" borderId="84" xfId="0" applyNumberFormat="1" applyFont="1" applyBorder="1" applyAlignment="1">
      <alignment horizontal="center"/>
    </xf>
    <xf numFmtId="49" fontId="13" fillId="0" borderId="0" xfId="0" applyNumberFormat="1" applyFont="1"/>
    <xf numFmtId="49" fontId="13" fillId="0" borderId="61" xfId="0" applyNumberFormat="1" applyFont="1" applyBorder="1" applyAlignment="1">
      <alignment horizontal="left"/>
    </xf>
    <xf numFmtId="49" fontId="24" fillId="0" borderId="62" xfId="0" applyNumberFormat="1" applyFont="1" applyBorder="1" applyAlignment="1">
      <alignment horizontal="left"/>
    </xf>
    <xf numFmtId="49" fontId="13" fillId="0" borderId="85" xfId="0" applyNumberFormat="1" applyFont="1" applyBorder="1" applyAlignment="1">
      <alignment horizontal="center"/>
    </xf>
    <xf numFmtId="49" fontId="13" fillId="0" borderId="60" xfId="0" applyNumberFormat="1" applyFont="1" applyBorder="1" applyAlignment="1">
      <alignment horizontal="left"/>
    </xf>
    <xf numFmtId="49" fontId="24" fillId="0" borderId="60" xfId="0" applyNumberFormat="1" applyFont="1" applyBorder="1" applyAlignment="1">
      <alignment horizontal="left"/>
    </xf>
    <xf numFmtId="49" fontId="13" fillId="0" borderId="86" xfId="0" applyNumberFormat="1" applyFont="1" applyBorder="1" applyAlignment="1">
      <alignment horizontal="left"/>
    </xf>
    <xf numFmtId="49" fontId="24" fillId="0" borderId="86" xfId="0" applyNumberFormat="1" applyFont="1" applyBorder="1" applyAlignment="1">
      <alignment horizontal="center"/>
    </xf>
    <xf numFmtId="49" fontId="22" fillId="0" borderId="86" xfId="0" applyNumberFormat="1" applyFont="1" applyBorder="1" applyAlignment="1">
      <alignment horizontal="center"/>
    </xf>
    <xf numFmtId="49" fontId="13" fillId="0" borderId="87" xfId="0" applyNumberFormat="1" applyFont="1" applyBorder="1" applyAlignment="1">
      <alignment horizontal="left"/>
    </xf>
    <xf numFmtId="49" fontId="24" fillId="0" borderId="87" xfId="0" applyNumberFormat="1" applyFont="1" applyBorder="1" applyAlignment="1">
      <alignment horizontal="center"/>
    </xf>
    <xf numFmtId="49" fontId="13" fillId="0" borderId="0" xfId="0" applyNumberFormat="1" applyFont="1" applyBorder="1" applyAlignment="1">
      <alignment horizontal="left"/>
    </xf>
    <xf numFmtId="49" fontId="22" fillId="0" borderId="88" xfId="0" applyNumberFormat="1" applyFont="1" applyBorder="1" applyAlignment="1">
      <alignment horizontal="center"/>
    </xf>
    <xf numFmtId="49" fontId="13" fillId="0" borderId="89" xfId="0" applyNumberFormat="1" applyFont="1" applyBorder="1" applyAlignment="1">
      <alignment horizontal="center"/>
    </xf>
    <xf numFmtId="49" fontId="13" fillId="0" borderId="87" xfId="0" applyNumberFormat="1" applyFont="1" applyBorder="1" applyAlignment="1">
      <alignment horizontal="center"/>
    </xf>
    <xf numFmtId="49" fontId="24" fillId="0" borderId="90" xfId="0" applyNumberFormat="1" applyFont="1" applyBorder="1" applyAlignment="1">
      <alignment horizontal="center"/>
    </xf>
    <xf numFmtId="49" fontId="24" fillId="0" borderId="63" xfId="0" applyNumberFormat="1" applyFont="1" applyBorder="1" applyAlignment="1">
      <alignment horizontal="left"/>
    </xf>
    <xf numFmtId="49" fontId="24" fillId="0" borderId="61" xfId="0" applyNumberFormat="1" applyFont="1" applyBorder="1" applyAlignment="1">
      <alignment horizontal="left"/>
    </xf>
    <xf numFmtId="49" fontId="22" fillId="0" borderId="61" xfId="0" applyNumberFormat="1" applyFont="1" applyBorder="1" applyAlignment="1">
      <alignment horizontal="center"/>
    </xf>
    <xf numFmtId="49" fontId="22" fillId="0" borderId="4" xfId="0" applyNumberFormat="1" applyFont="1" applyBorder="1" applyAlignment="1">
      <alignment horizontal="center"/>
    </xf>
    <xf numFmtId="49" fontId="13" fillId="0" borderId="59" xfId="0" applyNumberFormat="1" applyFont="1" applyBorder="1" applyAlignment="1">
      <alignment horizontal="center"/>
    </xf>
    <xf numFmtId="49" fontId="24" fillId="0" borderId="91" xfId="0" applyNumberFormat="1" applyFont="1" applyBorder="1"/>
    <xf numFmtId="0" fontId="32" fillId="0" borderId="0" xfId="0" applyFont="1" applyAlignment="1">
      <alignment horizontal="justify"/>
    </xf>
    <xf numFmtId="0" fontId="33" fillId="0" borderId="0" xfId="0" applyFont="1" applyAlignment="1">
      <alignment horizontal="left"/>
    </xf>
    <xf numFmtId="0" fontId="33" fillId="0" borderId="0" xfId="0" applyFont="1"/>
    <xf numFmtId="0" fontId="33" fillId="0" borderId="9" xfId="0" applyFont="1" applyBorder="1" applyAlignment="1">
      <alignment horizontal="center" vertical="top" wrapText="1"/>
    </xf>
    <xf numFmtId="0" fontId="33" fillId="0" borderId="9" xfId="0" applyFont="1" applyBorder="1"/>
    <xf numFmtId="0" fontId="33" fillId="0" borderId="3" xfId="0" applyFont="1" applyBorder="1" applyAlignment="1">
      <alignment horizontal="left" vertical="top" wrapText="1"/>
    </xf>
    <xf numFmtId="0" fontId="33" fillId="0" borderId="46" xfId="0" applyFont="1" applyBorder="1" applyAlignment="1">
      <alignment horizontal="center"/>
    </xf>
    <xf numFmtId="0" fontId="33" fillId="0" borderId="63" xfId="0" applyFont="1" applyBorder="1"/>
    <xf numFmtId="0" fontId="33" fillId="0" borderId="7" xfId="0" applyFont="1" applyBorder="1"/>
    <xf numFmtId="0" fontId="33" fillId="0" borderId="63" xfId="0" applyFont="1" applyBorder="1" applyAlignment="1">
      <alignment vertical="top" wrapText="1"/>
    </xf>
    <xf numFmtId="0" fontId="33" fillId="0" borderId="3" xfId="0" applyFont="1" applyBorder="1" applyAlignment="1">
      <alignment horizontal="center"/>
    </xf>
    <xf numFmtId="0" fontId="33" fillId="0" borderId="6" xfId="0" applyFont="1" applyBorder="1" applyAlignment="1">
      <alignment vertical="top" wrapText="1"/>
    </xf>
    <xf numFmtId="0" fontId="33" fillId="0" borderId="62" xfId="0" applyFont="1" applyBorder="1" applyAlignment="1">
      <alignment horizontal="center"/>
    </xf>
    <xf numFmtId="0" fontId="33" fillId="0" borderId="61" xfId="0" applyFont="1" applyBorder="1" applyAlignment="1">
      <alignment horizontal="justify" vertical="top" wrapText="1"/>
    </xf>
    <xf numFmtId="0" fontId="33" fillId="0" borderId="6" xfId="0" applyFont="1" applyBorder="1" applyAlignment="1">
      <alignment horizontal="center"/>
    </xf>
    <xf numFmtId="0" fontId="33" fillId="0" borderId="0" xfId="0" applyFont="1" applyBorder="1"/>
    <xf numFmtId="0" fontId="33" fillId="0" borderId="92" xfId="0" applyFont="1" applyBorder="1"/>
    <xf numFmtId="0" fontId="33" fillId="0" borderId="10" xfId="0" applyFont="1" applyBorder="1" applyAlignment="1">
      <alignment horizontal="center" vertical="top" wrapText="1"/>
    </xf>
    <xf numFmtId="0" fontId="33" fillId="0" borderId="10" xfId="0" applyFont="1" applyBorder="1"/>
    <xf numFmtId="0" fontId="33" fillId="0" borderId="59" xfId="0" applyFont="1" applyBorder="1" applyAlignment="1">
      <alignment horizontal="left" vertical="top" wrapText="1"/>
    </xf>
    <xf numFmtId="0" fontId="33" fillId="0" borderId="7" xfId="0" applyFont="1" applyBorder="1" applyAlignment="1">
      <alignment horizontal="center"/>
    </xf>
    <xf numFmtId="0" fontId="33" fillId="0" borderId="60" xfId="0" applyFont="1" applyBorder="1" applyAlignment="1">
      <alignment horizontal="left" vertical="top" wrapText="1"/>
    </xf>
    <xf numFmtId="0" fontId="33" fillId="0" borderId="61" xfId="0" applyFont="1" applyBorder="1" applyAlignment="1">
      <alignment horizontal="left" vertical="top" wrapText="1"/>
    </xf>
    <xf numFmtId="0" fontId="33" fillId="0" borderId="4" xfId="0" applyFont="1" applyBorder="1" applyAlignment="1">
      <alignment horizontal="left" vertical="top" wrapText="1"/>
    </xf>
    <xf numFmtId="0" fontId="33" fillId="0" borderId="0" xfId="0" applyFont="1" applyBorder="1" applyAlignment="1">
      <alignment horizontal="left" vertical="top" wrapText="1"/>
    </xf>
    <xf numFmtId="0" fontId="33" fillId="0" borderId="0" xfId="0" applyFont="1" applyBorder="1" applyAlignment="1">
      <alignment vertical="top" wrapText="1"/>
    </xf>
    <xf numFmtId="0" fontId="33" fillId="0" borderId="2" xfId="0" applyFont="1" applyBorder="1" applyAlignment="1">
      <alignment horizontal="center" vertical="top" wrapText="1"/>
    </xf>
    <xf numFmtId="0" fontId="33" fillId="0" borderId="3" xfId="0" applyFont="1" applyBorder="1" applyAlignment="1">
      <alignment vertical="top" wrapText="1"/>
    </xf>
    <xf numFmtId="0" fontId="33" fillId="0" borderId="46" xfId="0" applyFont="1" applyBorder="1" applyAlignment="1">
      <alignment horizontal="center" vertical="top" wrapText="1"/>
    </xf>
    <xf numFmtId="0" fontId="33" fillId="0" borderId="46" xfId="0" applyFont="1" applyBorder="1" applyAlignment="1">
      <alignment horizontal="left" vertical="top" wrapText="1"/>
    </xf>
    <xf numFmtId="0" fontId="33" fillId="0" borderId="62" xfId="0" applyFont="1" applyBorder="1" applyAlignment="1">
      <alignment horizontal="center" vertical="top" wrapText="1"/>
    </xf>
    <xf numFmtId="0" fontId="33" fillId="0" borderId="62" xfId="0" applyFont="1" applyBorder="1" applyAlignment="1">
      <alignment horizontal="left" vertical="top" wrapText="1"/>
    </xf>
    <xf numFmtId="0" fontId="33" fillId="0" borderId="7" xfId="0" applyFont="1" applyBorder="1" applyAlignment="1">
      <alignment vertical="top" wrapText="1"/>
    </xf>
    <xf numFmtId="0" fontId="33" fillId="0" borderId="45" xfId="0" applyFont="1" applyBorder="1" applyAlignment="1">
      <alignment horizontal="center" vertical="top" wrapText="1"/>
    </xf>
    <xf numFmtId="0" fontId="32" fillId="0" borderId="0" xfId="0" applyFont="1"/>
    <xf numFmtId="0" fontId="34" fillId="0" borderId="0" xfId="0" applyFont="1" applyFill="1" applyBorder="1" applyAlignment="1">
      <alignment horizontal="center" vertical="top" wrapText="1"/>
    </xf>
    <xf numFmtId="0" fontId="24" fillId="0" borderId="29" xfId="0" applyFont="1" applyBorder="1" applyAlignment="1">
      <alignment horizontal="center" vertical="top" wrapText="1"/>
    </xf>
    <xf numFmtId="0" fontId="24" fillId="0" borderId="92" xfId="0" applyFont="1" applyBorder="1" applyAlignment="1">
      <alignment horizontal="center" vertical="top" wrapText="1"/>
    </xf>
    <xf numFmtId="0" fontId="8" fillId="0" borderId="59" xfId="0" applyFont="1" applyBorder="1" applyAlignment="1">
      <alignment vertical="top" wrapText="1"/>
    </xf>
    <xf numFmtId="174" fontId="8" fillId="0" borderId="59" xfId="0" applyNumberFormat="1" applyFont="1" applyBorder="1" applyAlignment="1">
      <alignment horizontal="center" vertical="top" wrapText="1"/>
    </xf>
    <xf numFmtId="0" fontId="8" fillId="0" borderId="7" xfId="0" applyFont="1" applyBorder="1" applyAlignment="1">
      <alignment vertical="top" wrapText="1"/>
    </xf>
    <xf numFmtId="174" fontId="8" fillId="0" borderId="7" xfId="0" applyNumberFormat="1" applyFont="1" applyBorder="1" applyAlignment="1">
      <alignment horizontal="center" vertical="top" wrapText="1"/>
    </xf>
    <xf numFmtId="0" fontId="35" fillId="0" borderId="63" xfId="0" applyFont="1" applyBorder="1"/>
    <xf numFmtId="174" fontId="8" fillId="0" borderId="63" xfId="0" applyNumberFormat="1" applyFont="1" applyBorder="1" applyAlignment="1">
      <alignment horizontal="center" vertical="top" wrapText="1"/>
    </xf>
    <xf numFmtId="0" fontId="8" fillId="0" borderId="3" xfId="0" applyFont="1" applyBorder="1" applyAlignment="1">
      <alignment vertical="top" wrapText="1"/>
    </xf>
    <xf numFmtId="174" fontId="8" fillId="0" borderId="3" xfId="0" applyNumberFormat="1" applyFont="1" applyBorder="1" applyAlignment="1">
      <alignment horizontal="center" vertical="top" wrapText="1"/>
    </xf>
    <xf numFmtId="0" fontId="8" fillId="0" borderId="63" xfId="0" applyFont="1" applyBorder="1" applyAlignment="1">
      <alignment vertical="top" wrapText="1"/>
    </xf>
    <xf numFmtId="0" fontId="35" fillId="0" borderId="63" xfId="0" applyFont="1" applyBorder="1" applyAlignment="1">
      <alignment horizontal="center"/>
    </xf>
    <xf numFmtId="0" fontId="35" fillId="0" borderId="3" xfId="0" applyFont="1" applyBorder="1"/>
    <xf numFmtId="0" fontId="35" fillId="0" borderId="3" xfId="0" applyFont="1" applyBorder="1" applyAlignment="1">
      <alignment horizontal="center"/>
    </xf>
    <xf numFmtId="0" fontId="8" fillId="0" borderId="3" xfId="0" applyFont="1" applyFill="1" applyBorder="1" applyAlignment="1">
      <alignment vertical="top" wrapText="1"/>
    </xf>
    <xf numFmtId="0" fontId="8" fillId="0" borderId="63" xfId="0" applyFont="1" applyFill="1" applyBorder="1" applyAlignment="1">
      <alignment vertical="top" wrapText="1"/>
    </xf>
    <xf numFmtId="174" fontId="8" fillId="0" borderId="3" xfId="0" applyNumberFormat="1" applyFont="1" applyFill="1" applyBorder="1" applyAlignment="1">
      <alignment horizontal="center" vertical="top" wrapText="1"/>
    </xf>
    <xf numFmtId="0" fontId="8" fillId="0" borderId="6" xfId="0" applyFont="1" applyBorder="1" applyAlignment="1">
      <alignment vertical="top" wrapText="1"/>
    </xf>
    <xf numFmtId="174" fontId="8" fillId="0" borderId="6" xfId="0" applyNumberFormat="1" applyFont="1" applyFill="1" applyBorder="1" applyAlignment="1">
      <alignment horizontal="center" vertical="top" wrapText="1"/>
    </xf>
    <xf numFmtId="0" fontId="24" fillId="0" borderId="0" xfId="0" applyFont="1" applyBorder="1" applyAlignment="1">
      <alignment vertical="top" wrapText="1"/>
    </xf>
    <xf numFmtId="174" fontId="24" fillId="0" borderId="0" xfId="0" applyNumberFormat="1" applyFont="1" applyFill="1" applyBorder="1" applyAlignment="1">
      <alignment horizontal="right" vertical="top" wrapText="1"/>
    </xf>
    <xf numFmtId="0" fontId="8" fillId="3" borderId="61" xfId="0" applyFont="1" applyFill="1" applyBorder="1" applyAlignment="1">
      <alignment vertical="top" wrapText="1"/>
    </xf>
    <xf numFmtId="174" fontId="8" fillId="3" borderId="6" xfId="0" applyNumberFormat="1" applyFont="1" applyFill="1" applyBorder="1" applyAlignment="1">
      <alignment horizontal="center" vertical="top" wrapText="1"/>
    </xf>
    <xf numFmtId="0" fontId="8" fillId="0" borderId="8" xfId="0" applyFont="1" applyFill="1" applyBorder="1" applyAlignment="1">
      <alignment vertical="top" wrapText="1"/>
    </xf>
    <xf numFmtId="174" fontId="8" fillId="0" borderId="9" xfId="0" applyNumberFormat="1" applyFont="1" applyFill="1" applyBorder="1" applyAlignment="1">
      <alignment horizontal="center" vertical="top" wrapText="1"/>
    </xf>
    <xf numFmtId="0" fontId="33" fillId="0" borderId="59" xfId="0" applyFont="1" applyBorder="1"/>
    <xf numFmtId="0" fontId="33" fillId="0" borderId="45" xfId="0" applyFont="1" applyBorder="1" applyAlignment="1">
      <alignment horizontal="center"/>
    </xf>
    <xf numFmtId="0" fontId="33" fillId="0" borderId="61" xfId="0" applyFont="1" applyBorder="1"/>
    <xf numFmtId="0" fontId="8" fillId="0" borderId="9" xfId="0" applyFont="1" applyBorder="1" applyAlignment="1">
      <alignment horizontal="center" vertical="top" wrapText="1"/>
    </xf>
    <xf numFmtId="0" fontId="8" fillId="0" borderId="92" xfId="0" applyFont="1" applyBorder="1" applyAlignment="1">
      <alignment horizontal="center" vertical="top" wrapText="1"/>
    </xf>
    <xf numFmtId="174" fontId="8" fillId="0" borderId="3" xfId="0" applyNumberFormat="1" applyFont="1" applyBorder="1" applyAlignment="1">
      <alignment horizontal="right" vertical="top" wrapText="1"/>
    </xf>
    <xf numFmtId="0" fontId="8" fillId="3" borderId="6" xfId="0" applyFont="1" applyFill="1" applyBorder="1" applyAlignment="1">
      <alignment vertical="top" wrapText="1"/>
    </xf>
    <xf numFmtId="174" fontId="8" fillId="0" borderId="6" xfId="0" applyNumberFormat="1" applyFont="1" applyBorder="1" applyAlignment="1">
      <alignment horizontal="right" vertical="top" wrapText="1"/>
    </xf>
    <xf numFmtId="174" fontId="24" fillId="0" borderId="0" xfId="0" applyNumberFormat="1" applyFont="1" applyBorder="1" applyAlignment="1">
      <alignment horizontal="right" vertical="top" wrapText="1"/>
    </xf>
    <xf numFmtId="0" fontId="33" fillId="3" borderId="62" xfId="0" applyFont="1" applyFill="1" applyBorder="1" applyAlignment="1">
      <alignment horizontal="center"/>
    </xf>
    <xf numFmtId="175" fontId="11" fillId="3" borderId="25" xfId="0" applyNumberFormat="1" applyFont="1" applyFill="1" applyBorder="1" applyAlignment="1">
      <alignment horizontal="center" vertical="center"/>
    </xf>
    <xf numFmtId="0" fontId="33" fillId="0" borderId="0" xfId="0" applyFont="1" applyAlignment="1">
      <alignment horizontal="center"/>
    </xf>
    <xf numFmtId="0" fontId="0" fillId="0" borderId="0" xfId="0" applyAlignment="1">
      <alignment horizontal="center"/>
    </xf>
    <xf numFmtId="0" fontId="33" fillId="0" borderId="0" xfId="0" applyFont="1" applyAlignment="1">
      <alignment horizontal="left" indent="4"/>
    </xf>
    <xf numFmtId="0" fontId="33" fillId="0" borderId="0" xfId="0" applyFont="1" applyAlignment="1">
      <alignment horizontal="left" indent="10"/>
    </xf>
    <xf numFmtId="0" fontId="33" fillId="0" borderId="0" xfId="0" applyFont="1" applyAlignment="1"/>
    <xf numFmtId="0" fontId="36" fillId="0" borderId="0" xfId="0" applyFont="1"/>
    <xf numFmtId="0" fontId="36" fillId="0" borderId="0" xfId="0" applyFont="1" applyAlignment="1">
      <alignment horizontal="center"/>
    </xf>
    <xf numFmtId="174" fontId="36" fillId="0" borderId="0" xfId="0" applyNumberFormat="1" applyFont="1" applyAlignment="1">
      <alignment horizontal="center"/>
    </xf>
    <xf numFmtId="49" fontId="13" fillId="0" borderId="93" xfId="0" applyNumberFormat="1" applyFont="1" applyBorder="1" applyAlignment="1">
      <alignment horizontal="center"/>
    </xf>
    <xf numFmtId="49" fontId="13" fillId="0" borderId="0" xfId="0" applyNumberFormat="1" applyFont="1" applyBorder="1" applyAlignment="1">
      <alignment horizontal="center"/>
    </xf>
    <xf numFmtId="49" fontId="13" fillId="0" borderId="73" xfId="0" applyNumberFormat="1" applyFont="1" applyBorder="1" applyAlignment="1">
      <alignment horizontal="center"/>
    </xf>
    <xf numFmtId="49" fontId="22" fillId="0" borderId="74" xfId="0" applyNumberFormat="1" applyFont="1" applyBorder="1" applyAlignment="1">
      <alignment horizontal="center"/>
    </xf>
    <xf numFmtId="0" fontId="24" fillId="0" borderId="3" xfId="0" applyFont="1" applyBorder="1" applyAlignment="1">
      <alignment horizontal="center"/>
    </xf>
    <xf numFmtId="0" fontId="24" fillId="0" borderId="6" xfId="0" applyFont="1" applyBorder="1" applyAlignment="1">
      <alignment horizontal="center"/>
    </xf>
    <xf numFmtId="49" fontId="24" fillId="0" borderId="94" xfId="0" applyNumberFormat="1" applyFont="1" applyBorder="1" applyAlignment="1">
      <alignment horizontal="center"/>
    </xf>
    <xf numFmtId="49" fontId="24" fillId="0" borderId="0" xfId="0" applyNumberFormat="1" applyFont="1" applyBorder="1" applyAlignment="1">
      <alignment horizontal="center"/>
    </xf>
    <xf numFmtId="49" fontId="13" fillId="0" borderId="95" xfId="0" applyNumberFormat="1" applyFont="1" applyBorder="1" applyAlignment="1">
      <alignment horizontal="left"/>
    </xf>
    <xf numFmtId="49" fontId="22" fillId="0" borderId="96" xfId="0" applyNumberFormat="1" applyFont="1" applyBorder="1" applyAlignment="1">
      <alignment horizontal="center"/>
    </xf>
    <xf numFmtId="49" fontId="13" fillId="0" borderId="63" xfId="0" applyNumberFormat="1" applyFont="1" applyBorder="1" applyAlignment="1">
      <alignment horizontal="center"/>
    </xf>
    <xf numFmtId="49" fontId="22" fillId="0" borderId="62" xfId="0" applyNumberFormat="1" applyFont="1" applyBorder="1" applyAlignment="1">
      <alignment horizontal="center"/>
    </xf>
    <xf numFmtId="49" fontId="24" fillId="0" borderId="4" xfId="0" applyNumberFormat="1" applyFont="1" applyBorder="1" applyAlignment="1">
      <alignment horizontal="left"/>
    </xf>
    <xf numFmtId="49" fontId="13" fillId="0" borderId="7" xfId="0" applyNumberFormat="1" applyFont="1" applyBorder="1" applyAlignment="1">
      <alignment horizontal="left"/>
    </xf>
    <xf numFmtId="49" fontId="25" fillId="0" borderId="0" xfId="0" applyNumberFormat="1" applyFont="1" applyBorder="1" applyAlignment="1">
      <alignment horizontal="center"/>
    </xf>
    <xf numFmtId="0" fontId="30" fillId="0" borderId="0" xfId="0" applyFont="1"/>
    <xf numFmtId="9" fontId="2" fillId="0" borderId="0" xfId="2" applyFont="1" applyAlignment="1">
      <alignment horizontal="center"/>
    </xf>
    <xf numFmtId="49" fontId="13" fillId="0" borderId="7" xfId="0" applyNumberFormat="1" applyFont="1" applyBorder="1" applyAlignment="1">
      <alignment horizontal="center"/>
    </xf>
    <xf numFmtId="49" fontId="13" fillId="0" borderId="3" xfId="0" applyNumberFormat="1" applyFont="1" applyBorder="1" applyAlignment="1">
      <alignment horizontal="center"/>
    </xf>
    <xf numFmtId="49" fontId="13" fillId="0" borderId="68" xfId="0" applyNumberFormat="1" applyFont="1" applyBorder="1" applyAlignment="1">
      <alignment horizontal="center"/>
    </xf>
    <xf numFmtId="49" fontId="13" fillId="0" borderId="97" xfId="0" applyNumberFormat="1" applyFont="1" applyBorder="1"/>
    <xf numFmtId="49" fontId="13" fillId="0" borderId="97" xfId="0" applyNumberFormat="1" applyFont="1" applyBorder="1" applyAlignment="1">
      <alignment horizontal="center"/>
    </xf>
    <xf numFmtId="49" fontId="22" fillId="0" borderId="63" xfId="0" applyNumberFormat="1" applyFont="1" applyBorder="1" applyAlignment="1">
      <alignment horizontal="centerContinuous"/>
    </xf>
    <xf numFmtId="49" fontId="22" fillId="0" borderId="0" xfId="0" applyNumberFormat="1" applyFont="1" applyBorder="1" applyAlignment="1">
      <alignment horizontal="centerContinuous"/>
    </xf>
    <xf numFmtId="49" fontId="22" fillId="0" borderId="46" xfId="0" applyNumberFormat="1" applyFont="1" applyBorder="1" applyAlignment="1">
      <alignment horizontal="centerContinuous"/>
    </xf>
    <xf numFmtId="49" fontId="22" fillId="0" borderId="59" xfId="0" applyNumberFormat="1" applyFont="1" applyBorder="1" applyAlignment="1">
      <alignment horizontal="centerContinuous"/>
    </xf>
    <xf numFmtId="49" fontId="22" fillId="0" borderId="45" xfId="0" applyNumberFormat="1" applyFont="1" applyBorder="1" applyAlignment="1">
      <alignment horizontal="centerContinuous"/>
    </xf>
    <xf numFmtId="0" fontId="29" fillId="0" borderId="63" xfId="0" applyFont="1" applyBorder="1"/>
    <xf numFmtId="49" fontId="28" fillId="0" borderId="46" xfId="0" applyNumberFormat="1" applyFont="1" applyBorder="1" applyAlignment="1">
      <alignment horizontal="right"/>
    </xf>
    <xf numFmtId="0" fontId="20" fillId="0" borderId="61" xfId="0" applyFont="1" applyBorder="1"/>
    <xf numFmtId="49" fontId="28" fillId="0" borderId="62" xfId="0" applyNumberFormat="1" applyFont="1" applyBorder="1" applyAlignment="1">
      <alignment horizontal="right"/>
    </xf>
    <xf numFmtId="0" fontId="20" fillId="0" borderId="7" xfId="0" applyFont="1" applyBorder="1"/>
    <xf numFmtId="49" fontId="13" fillId="0" borderId="84" xfId="0" applyNumberFormat="1" applyFont="1" applyBorder="1" applyAlignment="1">
      <alignment horizontal="center"/>
    </xf>
    <xf numFmtId="49" fontId="24" fillId="0" borderId="9" xfId="0" applyNumberFormat="1" applyFont="1" applyBorder="1" applyAlignment="1">
      <alignment horizontal="center"/>
    </xf>
    <xf numFmtId="49" fontId="13" fillId="0" borderId="59" xfId="0" applyNumberFormat="1" applyFont="1" applyBorder="1" applyAlignment="1">
      <alignment horizontal="left"/>
    </xf>
    <xf numFmtId="49" fontId="13" fillId="0" borderId="82" xfId="0" applyNumberFormat="1" applyFont="1" applyBorder="1" applyAlignment="1">
      <alignment horizontal="left"/>
    </xf>
    <xf numFmtId="49" fontId="24" fillId="0" borderId="45" xfId="0" applyNumberFormat="1" applyFont="1" applyBorder="1" applyAlignment="1">
      <alignment horizontal="left"/>
    </xf>
    <xf numFmtId="49" fontId="24" fillId="0" borderId="82" xfId="0" applyNumberFormat="1" applyFont="1" applyBorder="1" applyAlignment="1">
      <alignment horizontal="center"/>
    </xf>
    <xf numFmtId="49" fontId="24" fillId="0" borderId="68" xfId="0" applyNumberFormat="1" applyFont="1" applyBorder="1" applyAlignment="1">
      <alignment horizontal="center"/>
    </xf>
    <xf numFmtId="49" fontId="24" fillId="0" borderId="84" xfId="0" applyNumberFormat="1" applyFont="1" applyBorder="1" applyAlignment="1">
      <alignment horizontal="left"/>
    </xf>
    <xf numFmtId="49" fontId="13" fillId="0" borderId="98" xfId="0" applyNumberFormat="1" applyFont="1" applyBorder="1" applyAlignment="1">
      <alignment horizontal="center"/>
    </xf>
    <xf numFmtId="49" fontId="13" fillId="0" borderId="99" xfId="0" applyNumberFormat="1" applyFont="1" applyBorder="1" applyAlignment="1">
      <alignment horizontal="left"/>
    </xf>
    <xf numFmtId="49" fontId="24" fillId="0" borderId="100" xfId="0" applyNumberFormat="1" applyFont="1" applyBorder="1"/>
    <xf numFmtId="49" fontId="24" fillId="0" borderId="0" xfId="0" applyNumberFormat="1" applyFont="1" applyBorder="1"/>
    <xf numFmtId="49" fontId="22" fillId="0" borderId="60" xfId="0" applyNumberFormat="1" applyFont="1" applyBorder="1"/>
    <xf numFmtId="49" fontId="22" fillId="0" borderId="63" xfId="0" applyNumberFormat="1" applyFont="1" applyBorder="1" applyAlignment="1"/>
    <xf numFmtId="49" fontId="22" fillId="0" borderId="46" xfId="0" applyNumberFormat="1" applyFont="1" applyBorder="1" applyAlignment="1"/>
    <xf numFmtId="49" fontId="26" fillId="0" borderId="0" xfId="0" applyNumberFormat="1" applyFont="1" applyBorder="1" applyAlignment="1">
      <alignment horizontal="centerContinuous"/>
    </xf>
    <xf numFmtId="49" fontId="22" fillId="0" borderId="0" xfId="0" applyNumberFormat="1" applyFont="1" applyBorder="1" applyAlignment="1"/>
    <xf numFmtId="49" fontId="22" fillId="0" borderId="84" xfId="0" applyNumberFormat="1" applyFont="1" applyBorder="1" applyAlignment="1">
      <alignment horizontal="centerContinuous"/>
    </xf>
    <xf numFmtId="49" fontId="22" fillId="0" borderId="0" xfId="0" applyNumberFormat="1" applyFont="1" applyFill="1" applyBorder="1" applyAlignment="1">
      <alignment horizontal="center"/>
    </xf>
    <xf numFmtId="49" fontId="28" fillId="0" borderId="0" xfId="0" applyNumberFormat="1" applyFont="1" applyBorder="1" applyAlignment="1">
      <alignment horizontal="center"/>
    </xf>
    <xf numFmtId="49" fontId="26" fillId="0" borderId="63" xfId="0" applyNumberFormat="1" applyFont="1" applyBorder="1" applyAlignment="1">
      <alignment horizontal="centerContinuous"/>
    </xf>
    <xf numFmtId="49" fontId="26" fillId="0" borderId="46" xfId="0" applyNumberFormat="1" applyFont="1" applyBorder="1" applyAlignment="1">
      <alignment horizontal="centerContinuous"/>
    </xf>
    <xf numFmtId="49" fontId="13" fillId="0" borderId="84" xfId="0" applyNumberFormat="1" applyFont="1" applyBorder="1"/>
    <xf numFmtId="174" fontId="26" fillId="0" borderId="60" xfId="0" applyNumberFormat="1" applyFont="1" applyBorder="1" applyAlignment="1">
      <alignment horizontal="center"/>
    </xf>
    <xf numFmtId="174" fontId="26" fillId="0" borderId="0" xfId="0" applyNumberFormat="1" applyFont="1" applyBorder="1" applyAlignment="1">
      <alignment horizontal="center"/>
    </xf>
    <xf numFmtId="174" fontId="29" fillId="0" borderId="0" xfId="0" applyNumberFormat="1" applyFont="1" applyBorder="1" applyAlignment="1">
      <alignment horizontal="center"/>
    </xf>
    <xf numFmtId="174" fontId="29" fillId="0" borderId="4" xfId="0" applyNumberFormat="1" applyFont="1" applyBorder="1" applyAlignment="1">
      <alignment horizontal="center"/>
    </xf>
    <xf numFmtId="49" fontId="24" fillId="0" borderId="101" xfId="0" applyNumberFormat="1" applyFont="1" applyBorder="1" applyAlignment="1">
      <alignment horizontal="left"/>
    </xf>
    <xf numFmtId="49" fontId="24" fillId="0" borderId="90" xfId="0" applyNumberFormat="1" applyFont="1" applyBorder="1" applyAlignment="1">
      <alignment horizontal="left"/>
    </xf>
    <xf numFmtId="0" fontId="20" fillId="0" borderId="63" xfId="0" applyFont="1" applyBorder="1"/>
    <xf numFmtId="174" fontId="22" fillId="0" borderId="0" xfId="0" applyNumberFormat="1" applyFont="1" applyBorder="1" applyAlignment="1">
      <alignment horizontal="center"/>
    </xf>
    <xf numFmtId="49" fontId="25" fillId="0" borderId="90" xfId="0" applyNumberFormat="1" applyFont="1" applyBorder="1" applyAlignment="1">
      <alignment horizontal="center"/>
    </xf>
    <xf numFmtId="174" fontId="22" fillId="0" borderId="7" xfId="0" applyNumberFormat="1" applyFont="1" applyBorder="1" applyAlignment="1">
      <alignment horizontal="center"/>
    </xf>
    <xf numFmtId="174" fontId="22" fillId="0" borderId="6" xfId="0" applyNumberFormat="1" applyFont="1" applyBorder="1" applyAlignment="1">
      <alignment horizontal="center"/>
    </xf>
    <xf numFmtId="0" fontId="20" fillId="0" borderId="59" xfId="0" applyFont="1" applyBorder="1"/>
    <xf numFmtId="174" fontId="22" fillId="0" borderId="4" xfId="0" applyNumberFormat="1" applyFont="1" applyBorder="1" applyAlignment="1">
      <alignment horizontal="center"/>
    </xf>
    <xf numFmtId="49" fontId="13" fillId="0" borderId="8" xfId="0" applyNumberFormat="1" applyFont="1" applyBorder="1" applyAlignment="1">
      <alignment horizontal="center"/>
    </xf>
    <xf numFmtId="174" fontId="22" fillId="0" borderId="1" xfId="0" applyNumberFormat="1" applyFont="1" applyBorder="1" applyAlignment="1">
      <alignment horizontal="center"/>
    </xf>
    <xf numFmtId="49" fontId="22" fillId="0" borderId="2" xfId="0" applyNumberFormat="1" applyFont="1" applyBorder="1" applyAlignment="1">
      <alignment horizontal="center"/>
    </xf>
    <xf numFmtId="0" fontId="27" fillId="0" borderId="0" xfId="0" applyFont="1" applyBorder="1" applyAlignment="1">
      <alignment horizontal="center"/>
    </xf>
    <xf numFmtId="0" fontId="7" fillId="0" borderId="0" xfId="0" applyFont="1" applyAlignment="1">
      <alignment horizontal="justify"/>
    </xf>
    <xf numFmtId="0" fontId="7" fillId="0" borderId="0" xfId="0" applyFont="1"/>
    <xf numFmtId="0" fontId="8" fillId="0" borderId="0" xfId="0" applyFont="1" applyAlignment="1">
      <alignment horizontal="justify"/>
    </xf>
    <xf numFmtId="0" fontId="8" fillId="0" borderId="0" xfId="0" applyFont="1" applyAlignment="1">
      <alignment horizontal="center"/>
    </xf>
    <xf numFmtId="0" fontId="8" fillId="0" borderId="0" xfId="0" applyFont="1"/>
    <xf numFmtId="10" fontId="8" fillId="0" borderId="0" xfId="0" applyNumberFormat="1" applyFont="1" applyAlignment="1">
      <alignment horizontal="center"/>
    </xf>
    <xf numFmtId="174" fontId="8" fillId="0" borderId="0" xfId="0" applyNumberFormat="1" applyFont="1" applyAlignment="1">
      <alignment horizontal="center"/>
    </xf>
    <xf numFmtId="0" fontId="8" fillId="0" borderId="0" xfId="0" quotePrefix="1" applyFont="1" applyAlignment="1">
      <alignment horizontal="justify"/>
    </xf>
    <xf numFmtId="175" fontId="11" fillId="3" borderId="14" xfId="0" applyNumberFormat="1" applyFont="1" applyFill="1" applyBorder="1" applyAlignment="1">
      <alignment horizontal="center" vertical="center"/>
    </xf>
    <xf numFmtId="174" fontId="8" fillId="3" borderId="0" xfId="0" applyNumberFormat="1" applyFont="1" applyFill="1" applyAlignment="1">
      <alignment horizontal="center"/>
    </xf>
    <xf numFmtId="174" fontId="4" fillId="0" borderId="9" xfId="0" applyNumberFormat="1" applyFont="1" applyBorder="1" applyAlignment="1">
      <alignment horizontal="centerContinuous"/>
    </xf>
    <xf numFmtId="174" fontId="4" fillId="0" borderId="9" xfId="0" applyNumberFormat="1" applyFont="1" applyBorder="1" applyAlignment="1">
      <alignment horizontal="center"/>
    </xf>
    <xf numFmtId="174" fontId="5" fillId="0" borderId="1" xfId="0" applyNumberFormat="1" applyFont="1" applyBorder="1" applyAlignment="1">
      <alignment horizontal="centerContinuous"/>
    </xf>
    <xf numFmtId="174" fontId="37" fillId="0" borderId="2" xfId="0" applyNumberFormat="1" applyFont="1" applyBorder="1" applyAlignment="1">
      <alignment horizontal="centerContinuous"/>
    </xf>
    <xf numFmtId="174" fontId="38" fillId="0" borderId="7" xfId="0" applyNumberFormat="1" applyFont="1" applyBorder="1" applyAlignment="1">
      <alignment horizontal="center" textRotation="90" wrapText="1"/>
    </xf>
    <xf numFmtId="174" fontId="38" fillId="0" borderId="6" xfId="0" applyNumberFormat="1" applyFont="1" applyBorder="1" applyAlignment="1">
      <alignment horizontal="center" textRotation="90" wrapText="1"/>
    </xf>
    <xf numFmtId="174" fontId="38" fillId="0" borderId="9" xfId="0" applyNumberFormat="1" applyFont="1" applyBorder="1" applyAlignment="1">
      <alignment horizontal="center" textRotation="90" wrapText="1"/>
    </xf>
    <xf numFmtId="174" fontId="38" fillId="0" borderId="9" xfId="0" applyNumberFormat="1" applyFont="1" applyBorder="1" applyAlignment="1">
      <alignment horizontal="center" textRotation="90"/>
    </xf>
    <xf numFmtId="174" fontId="39" fillId="0" borderId="3" xfId="0" applyNumberFormat="1" applyFont="1" applyBorder="1" applyAlignment="1">
      <alignment horizontal="center" wrapText="1"/>
    </xf>
    <xf numFmtId="174" fontId="40" fillId="0" borderId="7" xfId="0" applyNumberFormat="1" applyFont="1" applyBorder="1" applyAlignment="1">
      <alignment horizontal="center"/>
    </xf>
    <xf numFmtId="174" fontId="8" fillId="0" borderId="11" xfId="0" applyNumberFormat="1" applyFont="1" applyBorder="1" applyAlignment="1">
      <alignment horizontal="center"/>
    </xf>
    <xf numFmtId="174" fontId="38" fillId="0" borderId="10" xfId="0" applyNumberFormat="1" applyFont="1" applyBorder="1" applyAlignment="1">
      <alignment horizontal="center"/>
    </xf>
    <xf numFmtId="174" fontId="8" fillId="0" borderId="12" xfId="0" applyNumberFormat="1" applyFont="1" applyBorder="1" applyAlignment="1">
      <alignment horizontal="center"/>
    </xf>
    <xf numFmtId="174" fontId="7" fillId="0" borderId="12" xfId="0" applyNumberFormat="1" applyFont="1" applyBorder="1" applyAlignment="1">
      <alignment horizontal="center"/>
    </xf>
    <xf numFmtId="174" fontId="38" fillId="0" borderId="3" xfId="0" applyNumberFormat="1" applyFont="1" applyBorder="1" applyAlignment="1">
      <alignment horizontal="center" wrapText="1"/>
    </xf>
    <xf numFmtId="174" fontId="7" fillId="0" borderId="10" xfId="0" applyNumberFormat="1" applyFont="1" applyBorder="1" applyAlignment="1">
      <alignment horizontal="center"/>
    </xf>
    <xf numFmtId="174" fontId="8" fillId="0" borderId="10" xfId="0" applyNumberFormat="1" applyFont="1" applyBorder="1" applyAlignment="1">
      <alignment horizontal="center"/>
    </xf>
    <xf numFmtId="174" fontId="8" fillId="0" borderId="13" xfId="0" applyNumberFormat="1" applyFont="1" applyBorder="1" applyAlignment="1">
      <alignment horizontal="center"/>
    </xf>
    <xf numFmtId="174" fontId="39" fillId="0" borderId="3" xfId="0" applyNumberFormat="1" applyFont="1" applyBorder="1" applyAlignment="1">
      <alignment horizontal="center"/>
    </xf>
    <xf numFmtId="174" fontId="39" fillId="0" borderId="3" xfId="0" applyNumberFormat="1" applyFont="1" applyBorder="1" applyAlignment="1">
      <alignment horizontal="centerContinuous" wrapText="1"/>
    </xf>
    <xf numFmtId="174" fontId="7" fillId="0" borderId="13" xfId="0" applyNumberFormat="1" applyFont="1" applyBorder="1" applyAlignment="1">
      <alignment horizontal="center"/>
    </xf>
    <xf numFmtId="174" fontId="38" fillId="0" borderId="3" xfId="0" applyNumberFormat="1" applyFont="1" applyBorder="1" applyAlignment="1">
      <alignment horizontal="center"/>
    </xf>
    <xf numFmtId="174" fontId="8" fillId="0" borderId="70" xfId="0" applyNumberFormat="1" applyFont="1" applyBorder="1" applyAlignment="1">
      <alignment horizontal="center"/>
    </xf>
    <xf numFmtId="174" fontId="8" fillId="0" borderId="26" xfId="0" applyNumberFormat="1" applyFont="1" applyBorder="1" applyAlignment="1">
      <alignment horizontal="center"/>
    </xf>
    <xf numFmtId="174" fontId="8" fillId="0" borderId="102" xfId="0" applyNumberFormat="1" applyFont="1" applyBorder="1" applyAlignment="1">
      <alignment horizontal="center"/>
    </xf>
    <xf numFmtId="174" fontId="39" fillId="0" borderId="6" xfId="0" applyNumberFormat="1" applyFont="1" applyBorder="1" applyAlignment="1">
      <alignment horizontal="center"/>
    </xf>
    <xf numFmtId="0" fontId="38" fillId="0" borderId="61" xfId="0" applyFont="1" applyBorder="1" applyAlignment="1">
      <alignment horizontal="centerContinuous"/>
    </xf>
    <xf numFmtId="174" fontId="7" fillId="0" borderId="103" xfId="0" applyNumberFormat="1" applyFont="1" applyBorder="1" applyAlignment="1">
      <alignment horizontal="center"/>
    </xf>
    <xf numFmtId="174" fontId="7" fillId="0" borderId="26" xfId="0" applyNumberFormat="1" applyFont="1" applyBorder="1" applyAlignment="1">
      <alignment horizontal="center"/>
    </xf>
    <xf numFmtId="174" fontId="7" fillId="0" borderId="27" xfId="0" applyNumberFormat="1" applyFont="1" applyBorder="1" applyAlignment="1">
      <alignment horizontal="center"/>
    </xf>
    <xf numFmtId="174" fontId="30" fillId="2" borderId="104" xfId="0" applyNumberFormat="1" applyFont="1" applyFill="1" applyBorder="1" applyAlignment="1">
      <alignment horizontal="center" wrapText="1"/>
    </xf>
    <xf numFmtId="174" fontId="7" fillId="0" borderId="105" xfId="0" applyNumberFormat="1" applyFont="1" applyBorder="1" applyAlignment="1">
      <alignment horizontal="center"/>
    </xf>
    <xf numFmtId="174" fontId="7" fillId="0" borderId="104" xfId="0" applyNumberFormat="1" applyFont="1" applyBorder="1" applyAlignment="1">
      <alignment horizontal="center"/>
    </xf>
    <xf numFmtId="174" fontId="7" fillId="0" borderId="14" xfId="0" applyNumberFormat="1" applyFont="1" applyBorder="1" applyAlignment="1">
      <alignment horizontal="center"/>
    </xf>
    <xf numFmtId="174" fontId="7" fillId="0" borderId="102" xfId="0" applyNumberFormat="1" applyFont="1" applyBorder="1" applyAlignment="1">
      <alignment horizontal="center"/>
    </xf>
    <xf numFmtId="174" fontId="39" fillId="0" borderId="9" xfId="0" applyNumberFormat="1" applyFont="1" applyBorder="1" applyAlignment="1">
      <alignment horizontal="center" vertical="center"/>
    </xf>
    <xf numFmtId="174" fontId="39" fillId="0" borderId="7" xfId="0" applyNumberFormat="1" applyFont="1" applyBorder="1" applyAlignment="1">
      <alignment horizontal="center"/>
    </xf>
    <xf numFmtId="174" fontId="8" fillId="0" borderId="20" xfId="0" applyNumberFormat="1" applyFont="1" applyBorder="1" applyAlignment="1">
      <alignment horizontal="center"/>
    </xf>
    <xf numFmtId="174" fontId="8" fillId="0" borderId="106" xfId="0" applyNumberFormat="1" applyFont="1" applyBorder="1" applyAlignment="1">
      <alignment horizontal="center"/>
    </xf>
    <xf numFmtId="174" fontId="38" fillId="0" borderId="5" xfId="0" applyNumberFormat="1" applyFont="1" applyBorder="1" applyAlignment="1">
      <alignment horizontal="center"/>
    </xf>
    <xf numFmtId="174" fontId="8" fillId="0" borderId="107" xfId="0" applyNumberFormat="1" applyFont="1" applyBorder="1" applyAlignment="1">
      <alignment horizontal="center"/>
    </xf>
    <xf numFmtId="174" fontId="8" fillId="0" borderId="108" xfId="0" applyNumberFormat="1" applyFont="1" applyBorder="1" applyAlignment="1">
      <alignment horizontal="center"/>
    </xf>
    <xf numFmtId="174" fontId="8" fillId="0" borderId="25" xfId="0" applyNumberFormat="1" applyFont="1" applyBorder="1" applyAlignment="1">
      <alignment horizontal="center"/>
    </xf>
    <xf numFmtId="174" fontId="7" fillId="0" borderId="109" xfId="0" applyNumberFormat="1" applyFont="1" applyBorder="1" applyAlignment="1">
      <alignment horizontal="center"/>
    </xf>
    <xf numFmtId="0" fontId="38" fillId="0" borderId="46" xfId="0" applyFont="1" applyBorder="1" applyAlignment="1">
      <alignment horizontal="center"/>
    </xf>
    <xf numFmtId="174" fontId="39" fillId="0" borderId="61" xfId="0" applyNumberFormat="1" applyFont="1" applyBorder="1" applyAlignment="1">
      <alignment horizontal="center"/>
    </xf>
    <xf numFmtId="174" fontId="7" fillId="0" borderId="18" xfId="0" applyNumberFormat="1" applyFont="1" applyBorder="1" applyAlignment="1">
      <alignment horizontal="center"/>
    </xf>
    <xf numFmtId="174" fontId="7" fillId="0" borderId="16" xfId="0" applyNumberFormat="1" applyFont="1" applyBorder="1" applyAlignment="1">
      <alignment horizontal="center"/>
    </xf>
    <xf numFmtId="174" fontId="7" fillId="0" borderId="110" xfId="0" applyNumberFormat="1" applyFont="1" applyBorder="1" applyAlignment="1">
      <alignment horizontal="center"/>
    </xf>
    <xf numFmtId="174" fontId="7" fillId="0" borderId="11" xfId="0" applyNumberFormat="1" applyFont="1" applyBorder="1" applyAlignment="1">
      <alignment horizontal="center"/>
    </xf>
    <xf numFmtId="0" fontId="0" fillId="0" borderId="62" xfId="0" applyBorder="1"/>
    <xf numFmtId="0" fontId="38" fillId="0" borderId="61" xfId="0" applyFont="1" applyBorder="1" applyAlignment="1">
      <alignment horizontal="center"/>
    </xf>
    <xf numFmtId="174" fontId="30" fillId="2" borderId="105" xfId="0" applyNumberFormat="1" applyFont="1" applyFill="1" applyBorder="1" applyAlignment="1">
      <alignment horizontal="center" wrapText="1"/>
    </xf>
    <xf numFmtId="174" fontId="7" fillId="0" borderId="25" xfId="0" applyNumberFormat="1" applyFont="1" applyBorder="1" applyAlignment="1">
      <alignment horizontal="center"/>
    </xf>
    <xf numFmtId="0" fontId="38" fillId="0" borderId="3" xfId="0" applyFont="1" applyBorder="1" applyAlignment="1">
      <alignment horizontal="center"/>
    </xf>
    <xf numFmtId="174" fontId="8" fillId="0" borderId="18" xfId="0" applyNumberFormat="1" applyFont="1" applyBorder="1" applyAlignment="1">
      <alignment horizontal="center"/>
    </xf>
    <xf numFmtId="0" fontId="39" fillId="0" borderId="6" xfId="1" applyFont="1" applyBorder="1" applyAlignment="1">
      <alignment horizontal="center"/>
    </xf>
    <xf numFmtId="174" fontId="30" fillId="2" borderId="1" xfId="0" applyNumberFormat="1" applyFont="1" applyFill="1" applyBorder="1" applyAlignment="1">
      <alignment horizontal="center"/>
    </xf>
    <xf numFmtId="174" fontId="7" fillId="0" borderId="108" xfId="0" applyNumberFormat="1" applyFont="1" applyBorder="1" applyAlignment="1">
      <alignment horizontal="center"/>
    </xf>
    <xf numFmtId="174" fontId="7" fillId="0" borderId="20" xfId="0" quotePrefix="1" applyNumberFormat="1" applyFont="1" applyBorder="1" applyAlignment="1">
      <alignment horizontal="center"/>
    </xf>
    <xf numFmtId="174" fontId="8" fillId="0" borderId="20" xfId="0" quotePrefix="1" applyNumberFormat="1" applyFont="1" applyBorder="1" applyAlignment="1">
      <alignment horizontal="center"/>
    </xf>
    <xf numFmtId="174" fontId="38" fillId="0" borderId="5" xfId="0" applyNumberFormat="1" applyFont="1" applyBorder="1" applyAlignment="1">
      <alignment horizontal="center" vertical="center" wrapText="1"/>
    </xf>
    <xf numFmtId="174" fontId="7" fillId="0" borderId="111" xfId="0" quotePrefix="1" applyNumberFormat="1" applyFont="1" applyBorder="1" applyAlignment="1">
      <alignment horizontal="center"/>
    </xf>
    <xf numFmtId="174" fontId="30" fillId="2" borderId="105" xfId="0" applyNumberFormat="1" applyFont="1" applyFill="1" applyBorder="1" applyAlignment="1">
      <alignment horizontal="center"/>
    </xf>
    <xf numFmtId="174" fontId="7" fillId="0" borderId="27" xfId="0" quotePrefix="1" applyNumberFormat="1" applyFont="1" applyBorder="1" applyAlignment="1">
      <alignment horizontal="center"/>
    </xf>
    <xf numFmtId="174" fontId="7" fillId="0" borderId="111" xfId="0" applyNumberFormat="1" applyFont="1" applyBorder="1" applyAlignment="1">
      <alignment horizontal="center"/>
    </xf>
    <xf numFmtId="174" fontId="41" fillId="2" borderId="105" xfId="0" applyNumberFormat="1" applyFont="1" applyFill="1" applyBorder="1" applyAlignment="1">
      <alignment horizontal="center" vertical="center" wrapText="1"/>
    </xf>
    <xf numFmtId="174" fontId="13" fillId="0" borderId="7" xfId="0" applyNumberFormat="1" applyFont="1" applyBorder="1" applyAlignment="1">
      <alignment horizontal="center" textRotation="90" wrapText="1"/>
    </xf>
    <xf numFmtId="174" fontId="13" fillId="0" borderId="6" xfId="0" applyNumberFormat="1" applyFont="1" applyBorder="1" applyAlignment="1">
      <alignment horizontal="center" textRotation="90" wrapText="1"/>
    </xf>
    <xf numFmtId="174" fontId="13" fillId="0" borderId="9" xfId="0" applyNumberFormat="1" applyFont="1" applyBorder="1" applyAlignment="1">
      <alignment horizontal="center" textRotation="90" wrapText="1"/>
    </xf>
    <xf numFmtId="174" fontId="13" fillId="0" borderId="9" xfId="0" applyNumberFormat="1" applyFont="1" applyBorder="1" applyAlignment="1">
      <alignment horizontal="center" textRotation="90"/>
    </xf>
    <xf numFmtId="174" fontId="13" fillId="0" borderId="3" xfId="0" applyNumberFormat="1" applyFont="1" applyBorder="1" applyAlignment="1">
      <alignment horizontal="center" wrapText="1"/>
    </xf>
    <xf numFmtId="174" fontId="38" fillId="0" borderId="7" xfId="0" applyNumberFormat="1" applyFont="1" applyBorder="1" applyAlignment="1">
      <alignment horizontal="center" textRotation="90"/>
    </xf>
    <xf numFmtId="174" fontId="38" fillId="0" borderId="3" xfId="0" applyNumberFormat="1" applyFont="1" applyBorder="1" applyAlignment="1">
      <alignment horizontal="center" textRotation="90" wrapText="1"/>
    </xf>
    <xf numFmtId="174" fontId="28" fillId="0" borderId="7" xfId="0" applyNumberFormat="1" applyFont="1" applyBorder="1" applyAlignment="1">
      <alignment horizontal="center"/>
    </xf>
    <xf numFmtId="174" fontId="13" fillId="0" borderId="45" xfId="0" applyNumberFormat="1" applyFont="1" applyBorder="1" applyAlignment="1">
      <alignment horizontal="center"/>
    </xf>
    <xf numFmtId="174" fontId="13" fillId="0" borderId="46" xfId="0" applyNumberFormat="1" applyFont="1" applyBorder="1" applyAlignment="1">
      <alignment horizontal="center"/>
    </xf>
    <xf numFmtId="174" fontId="43" fillId="0" borderId="3" xfId="0" applyNumberFormat="1" applyFont="1" applyBorder="1" applyAlignment="1">
      <alignment horizontal="centerContinuous" wrapText="1"/>
    </xf>
    <xf numFmtId="174" fontId="7" fillId="0" borderId="70" xfId="0" applyNumberFormat="1" applyFont="1" applyBorder="1" applyAlignment="1">
      <alignment horizontal="center"/>
    </xf>
    <xf numFmtId="174" fontId="13" fillId="0" borderId="62" xfId="0" applyNumberFormat="1" applyFont="1" applyBorder="1" applyAlignment="1">
      <alignment horizontal="center"/>
    </xf>
    <xf numFmtId="0" fontId="13" fillId="0" borderId="61" xfId="0" applyFont="1" applyBorder="1" applyAlignment="1">
      <alignment horizontal="centerContinuous"/>
    </xf>
    <xf numFmtId="174" fontId="13" fillId="0" borderId="2" xfId="0" applyNumberFormat="1" applyFont="1" applyBorder="1" applyAlignment="1">
      <alignment horizontal="center" vertical="center"/>
    </xf>
    <xf numFmtId="174" fontId="43" fillId="0" borderId="7" xfId="0" applyNumberFormat="1" applyFont="1" applyBorder="1" applyAlignment="1">
      <alignment horizontal="center"/>
    </xf>
    <xf numFmtId="174" fontId="7" fillId="0" borderId="20" xfId="0" applyNumberFormat="1" applyFont="1" applyBorder="1" applyAlignment="1">
      <alignment horizontal="center"/>
    </xf>
    <xf numFmtId="174" fontId="7" fillId="0" borderId="106" xfId="0" applyNumberFormat="1" applyFont="1" applyBorder="1" applyAlignment="1">
      <alignment horizontal="center"/>
    </xf>
    <xf numFmtId="174" fontId="7" fillId="0" borderId="107" xfId="0" applyNumberFormat="1" applyFont="1" applyBorder="1" applyAlignment="1">
      <alignment horizontal="center"/>
    </xf>
    <xf numFmtId="0" fontId="13" fillId="0" borderId="7" xfId="0" applyFont="1" applyBorder="1" applyAlignment="1">
      <alignment horizontal="center"/>
    </xf>
    <xf numFmtId="174" fontId="43" fillId="0" borderId="6" xfId="0" applyNumberFormat="1" applyFont="1" applyBorder="1" applyAlignment="1">
      <alignment horizontal="center"/>
    </xf>
    <xf numFmtId="0" fontId="13" fillId="0" borderId="3" xfId="0" applyFont="1" applyBorder="1" applyAlignment="1">
      <alignment horizontal="center"/>
    </xf>
    <xf numFmtId="174" fontId="43" fillId="0" borderId="3" xfId="0" applyNumberFormat="1" applyFont="1" applyBorder="1" applyAlignment="1">
      <alignment horizontal="center"/>
    </xf>
    <xf numFmtId="0" fontId="24" fillId="0" borderId="6" xfId="0" applyFont="1" applyBorder="1"/>
    <xf numFmtId="0" fontId="13" fillId="0" borderId="6" xfId="0" applyFont="1" applyBorder="1" applyAlignment="1">
      <alignment horizontal="center"/>
    </xf>
    <xf numFmtId="174" fontId="13" fillId="0" borderId="7" xfId="0" applyNumberFormat="1" applyFont="1" applyBorder="1" applyAlignment="1">
      <alignment horizontal="center"/>
    </xf>
    <xf numFmtId="174" fontId="13" fillId="0" borderId="3" xfId="0" applyNumberFormat="1" applyFont="1" applyBorder="1" applyAlignment="1">
      <alignment horizontal="center"/>
    </xf>
    <xf numFmtId="0" fontId="13" fillId="0" borderId="6" xfId="1" applyFont="1" applyBorder="1" applyAlignment="1">
      <alignment horizontal="center"/>
    </xf>
    <xf numFmtId="174" fontId="13" fillId="0" borderId="6" xfId="0" applyNumberFormat="1" applyFont="1" applyBorder="1" applyAlignment="1">
      <alignment horizontal="center"/>
    </xf>
    <xf numFmtId="174" fontId="30" fillId="0" borderId="0" xfId="0" applyNumberFormat="1" applyFont="1"/>
    <xf numFmtId="0" fontId="24" fillId="0" borderId="0" xfId="0" applyFont="1"/>
    <xf numFmtId="174" fontId="24" fillId="0" borderId="0" xfId="0" applyNumberFormat="1" applyFont="1"/>
    <xf numFmtId="174" fontId="13" fillId="0" borderId="9" xfId="0" applyNumberFormat="1" applyFont="1" applyBorder="1" applyAlignment="1">
      <alignment horizontal="center"/>
    </xf>
    <xf numFmtId="174" fontId="24" fillId="0" borderId="2" xfId="0" applyNumberFormat="1" applyFont="1" applyBorder="1" applyAlignment="1">
      <alignment horizontal="centerContinuous"/>
    </xf>
    <xf numFmtId="174" fontId="28" fillId="0" borderId="59" xfId="0" applyNumberFormat="1" applyFont="1" applyBorder="1" applyAlignment="1">
      <alignment horizontal="center"/>
    </xf>
    <xf numFmtId="174" fontId="13" fillId="0" borderId="39" xfId="0" applyNumberFormat="1" applyFont="1" applyBorder="1" applyAlignment="1">
      <alignment horizontal="center"/>
    </xf>
    <xf numFmtId="174" fontId="13" fillId="0" borderId="40" xfId="0" applyNumberFormat="1" applyFont="1" applyBorder="1" applyAlignment="1">
      <alignment horizontal="center"/>
    </xf>
    <xf numFmtId="174" fontId="13" fillId="0" borderId="58" xfId="0" applyNumberFormat="1" applyFont="1" applyBorder="1" applyAlignment="1">
      <alignment horizontal="center"/>
    </xf>
    <xf numFmtId="174" fontId="13" fillId="0" borderId="101" xfId="0" applyNumberFormat="1" applyFont="1" applyBorder="1" applyAlignment="1">
      <alignment horizontal="center"/>
    </xf>
    <xf numFmtId="174" fontId="13" fillId="0" borderId="112" xfId="0" applyNumberFormat="1" applyFont="1" applyBorder="1" applyAlignment="1">
      <alignment horizontal="center"/>
    </xf>
    <xf numFmtId="174" fontId="13" fillId="0" borderId="113" xfId="0" applyNumberFormat="1" applyFont="1" applyBorder="1" applyAlignment="1">
      <alignment horizontal="center"/>
    </xf>
    <xf numFmtId="174" fontId="13" fillId="0" borderId="63" xfId="0" applyNumberFormat="1" applyFont="1" applyBorder="1" applyAlignment="1">
      <alignment horizontal="center" wrapText="1"/>
    </xf>
    <xf numFmtId="174" fontId="13" fillId="0" borderId="41" xfId="0" applyNumberFormat="1" applyFont="1" applyBorder="1" applyAlignment="1">
      <alignment horizontal="center"/>
    </xf>
    <xf numFmtId="174" fontId="13" fillId="0" borderId="11" xfId="0" applyNumberFormat="1" applyFont="1" applyBorder="1" applyAlignment="1">
      <alignment horizontal="center"/>
    </xf>
    <xf numFmtId="174" fontId="13" fillId="0" borderId="90" xfId="0" applyNumberFormat="1" applyFont="1" applyBorder="1" applyAlignment="1">
      <alignment horizontal="center"/>
    </xf>
    <xf numFmtId="174" fontId="13" fillId="0" borderId="16" xfId="0" applyNumberFormat="1" applyFont="1" applyBorder="1" applyAlignment="1">
      <alignment horizontal="center"/>
    </xf>
    <xf numFmtId="174" fontId="43" fillId="0" borderId="63" xfId="0" applyNumberFormat="1" applyFont="1" applyBorder="1" applyAlignment="1">
      <alignment horizontal="centerContinuous" wrapText="1"/>
    </xf>
    <xf numFmtId="174" fontId="13" fillId="0" borderId="114" xfId="0" applyNumberFormat="1" applyFont="1" applyBorder="1" applyAlignment="1">
      <alignment horizontal="center"/>
    </xf>
    <xf numFmtId="174" fontId="13" fillId="0" borderId="115" xfId="0" applyNumberFormat="1" applyFont="1" applyBorder="1" applyAlignment="1">
      <alignment horizontal="center"/>
    </xf>
    <xf numFmtId="174" fontId="13" fillId="0" borderId="116" xfId="0" applyNumberFormat="1" applyFont="1" applyBorder="1" applyAlignment="1">
      <alignment horizontal="center"/>
    </xf>
    <xf numFmtId="174" fontId="13" fillId="0" borderId="117" xfId="0" applyNumberFormat="1" applyFont="1" applyBorder="1" applyAlignment="1">
      <alignment horizontal="center"/>
    </xf>
    <xf numFmtId="174" fontId="13" fillId="2" borderId="1" xfId="0" applyNumberFormat="1" applyFont="1" applyFill="1" applyBorder="1" applyAlignment="1">
      <alignment horizontal="center" wrapText="1"/>
    </xf>
    <xf numFmtId="174" fontId="13" fillId="0" borderId="9" xfId="0" applyNumberFormat="1" applyFont="1" applyBorder="1" applyAlignment="1">
      <alignment horizontal="center" vertical="center"/>
    </xf>
    <xf numFmtId="174" fontId="13" fillId="0" borderId="118" xfId="0" applyNumberFormat="1" applyFont="1" applyBorder="1" applyAlignment="1">
      <alignment horizontal="center"/>
    </xf>
    <xf numFmtId="174" fontId="13" fillId="0" borderId="43" xfId="0" applyNumberFormat="1" applyFont="1" applyBorder="1" applyAlignment="1">
      <alignment horizontal="center"/>
    </xf>
    <xf numFmtId="174" fontId="13" fillId="0" borderId="0" xfId="0" applyNumberFormat="1" applyFont="1" applyBorder="1" applyAlignment="1">
      <alignment horizontal="center"/>
    </xf>
    <xf numFmtId="174" fontId="13" fillId="0" borderId="44" xfId="0" applyNumberFormat="1" applyFont="1" applyBorder="1" applyAlignment="1">
      <alignment horizontal="center"/>
    </xf>
    <xf numFmtId="174" fontId="13" fillId="0" borderId="27" xfId="0" applyNumberFormat="1" applyFont="1" applyBorder="1" applyAlignment="1">
      <alignment horizontal="center"/>
    </xf>
    <xf numFmtId="174" fontId="13" fillId="0" borderId="59" xfId="0" applyNumberFormat="1" applyFont="1" applyBorder="1" applyAlignment="1">
      <alignment horizontal="center"/>
    </xf>
    <xf numFmtId="174" fontId="13" fillId="0" borderId="110" xfId="0" applyNumberFormat="1" applyFont="1" applyBorder="1" applyAlignment="1">
      <alignment horizontal="center"/>
    </xf>
    <xf numFmtId="174" fontId="13" fillId="0" borderId="63" xfId="0" applyNumberFormat="1" applyFont="1" applyBorder="1" applyAlignment="1">
      <alignment horizontal="center"/>
    </xf>
    <xf numFmtId="174" fontId="13" fillId="0" borderId="119" xfId="0" applyNumberFormat="1" applyFont="1" applyBorder="1" applyAlignment="1">
      <alignment horizontal="center"/>
    </xf>
    <xf numFmtId="174" fontId="13" fillId="0" borderId="61" xfId="0" applyNumberFormat="1" applyFont="1" applyBorder="1" applyAlignment="1">
      <alignment horizontal="center"/>
    </xf>
    <xf numFmtId="174" fontId="13" fillId="0" borderId="120" xfId="0" applyNumberFormat="1" applyFont="1" applyBorder="1" applyAlignment="1">
      <alignment horizontal="center"/>
    </xf>
    <xf numFmtId="174" fontId="13" fillId="2" borderId="1" xfId="0" applyNumberFormat="1" applyFont="1" applyFill="1" applyBorder="1" applyAlignment="1">
      <alignment horizontal="center"/>
    </xf>
    <xf numFmtId="174" fontId="13" fillId="0" borderId="0" xfId="0" applyNumberFormat="1" applyFont="1" applyBorder="1" applyAlignment="1">
      <alignment horizontal="center" vertical="center" wrapText="1"/>
    </xf>
    <xf numFmtId="174" fontId="13" fillId="0" borderId="121" xfId="0" applyNumberFormat="1" applyFont="1" applyBorder="1" applyAlignment="1">
      <alignment horizontal="center"/>
    </xf>
    <xf numFmtId="174" fontId="13" fillId="2" borderId="122" xfId="0" applyNumberFormat="1" applyFont="1" applyFill="1" applyBorder="1" applyAlignment="1">
      <alignment horizontal="center"/>
    </xf>
    <xf numFmtId="174" fontId="13" fillId="0" borderId="42" xfId="0" applyNumberFormat="1" applyFont="1" applyBorder="1" applyAlignment="1">
      <alignment horizontal="center"/>
    </xf>
    <xf numFmtId="174" fontId="13" fillId="2" borderId="122" xfId="0" applyNumberFormat="1" applyFont="1" applyFill="1" applyBorder="1" applyAlignment="1">
      <alignment horizontal="center" vertical="center" wrapText="1"/>
    </xf>
    <xf numFmtId="175" fontId="11" fillId="3" borderId="10" xfId="0" applyNumberFormat="1" applyFont="1" applyFill="1" applyBorder="1" applyAlignment="1">
      <alignment horizontal="center" vertical="center"/>
    </xf>
    <xf numFmtId="0" fontId="8" fillId="3" borderId="0" xfId="0" applyFont="1" applyFill="1" applyAlignment="1">
      <alignment horizontal="justify"/>
    </xf>
    <xf numFmtId="0" fontId="8" fillId="0" borderId="0" xfId="0" applyFont="1" applyAlignment="1">
      <alignment horizontal="left"/>
    </xf>
    <xf numFmtId="0" fontId="46" fillId="0" borderId="0" xfId="0" applyFont="1"/>
    <xf numFmtId="0" fontId="47" fillId="0" borderId="123" xfId="0" applyFont="1" applyBorder="1" applyAlignment="1">
      <alignment horizontal="center" vertical="center" wrapText="1"/>
    </xf>
    <xf numFmtId="0" fontId="46" fillId="0" borderId="124" xfId="0" applyFont="1" applyBorder="1" applyAlignment="1">
      <alignment horizontal="center" vertical="center" textRotation="90" wrapText="1"/>
    </xf>
    <xf numFmtId="0" fontId="46" fillId="0" borderId="125" xfId="0" applyFont="1" applyBorder="1" applyAlignment="1">
      <alignment horizontal="center" vertical="center" textRotation="90" wrapText="1"/>
    </xf>
    <xf numFmtId="0" fontId="46" fillId="0" borderId="126" xfId="0" applyFont="1" applyBorder="1" applyAlignment="1">
      <alignment horizontal="center" vertical="center" textRotation="90" wrapText="1"/>
    </xf>
    <xf numFmtId="0" fontId="47" fillId="0" borderId="127" xfId="0" applyFont="1" applyBorder="1" applyAlignment="1">
      <alignment horizontal="center" vertical="center" textRotation="90" wrapText="1"/>
    </xf>
    <xf numFmtId="0" fontId="46" fillId="0" borderId="128" xfId="0" applyFont="1" applyBorder="1" applyAlignment="1">
      <alignment horizontal="left" vertical="center" wrapText="1"/>
    </xf>
    <xf numFmtId="175" fontId="46" fillId="0" borderId="129" xfId="0" applyNumberFormat="1" applyFont="1" applyBorder="1" applyAlignment="1">
      <alignment horizontal="center" vertical="center"/>
    </xf>
    <xf numFmtId="175" fontId="46" fillId="0" borderId="130" xfId="0" applyNumberFormat="1" applyFont="1" applyBorder="1" applyAlignment="1">
      <alignment horizontal="center" vertical="center"/>
    </xf>
    <xf numFmtId="175" fontId="46" fillId="0" borderId="131" xfId="0" applyNumberFormat="1" applyFont="1" applyBorder="1" applyAlignment="1">
      <alignment horizontal="center" vertical="center"/>
    </xf>
    <xf numFmtId="175" fontId="47" fillId="0" borderId="128" xfId="0" applyNumberFormat="1" applyFont="1" applyBorder="1" applyAlignment="1">
      <alignment horizontal="center" vertical="center"/>
    </xf>
    <xf numFmtId="0" fontId="46" fillId="0" borderId="132" xfId="0" applyFont="1" applyBorder="1" applyAlignment="1">
      <alignment horizontal="left" vertical="center" wrapText="1"/>
    </xf>
    <xf numFmtId="175" fontId="46" fillId="0" borderId="133" xfId="0" applyNumberFormat="1" applyFont="1" applyBorder="1" applyAlignment="1">
      <alignment horizontal="center" vertical="center"/>
    </xf>
    <xf numFmtId="175" fontId="46" fillId="0" borderId="134" xfId="0" applyNumberFormat="1" applyFont="1" applyBorder="1" applyAlignment="1">
      <alignment horizontal="center" vertical="center"/>
    </xf>
    <xf numFmtId="175" fontId="46" fillId="0" borderId="135" xfId="0" applyNumberFormat="1" applyFont="1" applyBorder="1" applyAlignment="1">
      <alignment horizontal="center" vertical="center"/>
    </xf>
    <xf numFmtId="175" fontId="47" fillId="0" borderId="136" xfId="0" applyNumberFormat="1" applyFont="1" applyBorder="1" applyAlignment="1">
      <alignment horizontal="center" vertical="center"/>
    </xf>
    <xf numFmtId="0" fontId="46" fillId="0" borderId="136" xfId="0" applyFont="1" applyBorder="1" applyAlignment="1">
      <alignment horizontal="left" vertical="center" wrapText="1"/>
    </xf>
    <xf numFmtId="175" fontId="46" fillId="0" borderId="137" xfId="0" applyNumberFormat="1" applyFont="1" applyBorder="1" applyAlignment="1">
      <alignment horizontal="center" vertical="center"/>
    </xf>
    <xf numFmtId="175" fontId="46" fillId="0" borderId="138" xfId="0" applyNumberFormat="1" applyFont="1" applyBorder="1" applyAlignment="1">
      <alignment horizontal="center" vertical="center"/>
    </xf>
    <xf numFmtId="175" fontId="46" fillId="0" borderId="139" xfId="0" applyNumberFormat="1" applyFont="1" applyBorder="1" applyAlignment="1">
      <alignment horizontal="center" vertical="center"/>
    </xf>
    <xf numFmtId="0" fontId="46" fillId="0" borderId="140" xfId="0" applyFont="1" applyBorder="1" applyAlignment="1">
      <alignment horizontal="left" vertical="center" wrapText="1"/>
    </xf>
    <xf numFmtId="175" fontId="46" fillId="0" borderId="141" xfId="0" applyNumberFormat="1" applyFont="1" applyBorder="1" applyAlignment="1">
      <alignment horizontal="center" vertical="center"/>
    </xf>
    <xf numFmtId="175" fontId="46" fillId="0" borderId="142" xfId="0" applyNumberFormat="1" applyFont="1" applyBorder="1" applyAlignment="1">
      <alignment horizontal="center" vertical="center"/>
    </xf>
    <xf numFmtId="175" fontId="46" fillId="0" borderId="143" xfId="0" applyNumberFormat="1" applyFont="1" applyBorder="1" applyAlignment="1">
      <alignment horizontal="center" vertical="center"/>
    </xf>
    <xf numFmtId="175" fontId="47" fillId="0" borderId="140" xfId="0" applyNumberFormat="1" applyFont="1" applyBorder="1" applyAlignment="1">
      <alignment horizontal="center" vertical="center"/>
    </xf>
    <xf numFmtId="0" fontId="47" fillId="0" borderId="123" xfId="0" applyFont="1" applyBorder="1" applyAlignment="1">
      <alignment horizontal="left" vertical="center" wrapText="1"/>
    </xf>
    <xf numFmtId="175" fontId="47" fillId="0" borderId="144" xfId="0" applyNumberFormat="1" applyFont="1" applyBorder="1" applyAlignment="1">
      <alignment horizontal="center" vertical="center"/>
    </xf>
    <xf numFmtId="175" fontId="47" fillId="0" borderId="145" xfId="0" applyNumberFormat="1" applyFont="1" applyBorder="1" applyAlignment="1">
      <alignment horizontal="center" vertical="center"/>
    </xf>
    <xf numFmtId="175" fontId="47" fillId="0" borderId="123" xfId="0" applyNumberFormat="1" applyFont="1" applyBorder="1" applyAlignment="1">
      <alignment horizontal="center" vertical="center"/>
    </xf>
    <xf numFmtId="0" fontId="46" fillId="0" borderId="146" xfId="0" applyFont="1" applyBorder="1" applyAlignment="1">
      <alignment horizontal="center" vertical="center" textRotation="90" wrapText="1"/>
    </xf>
    <xf numFmtId="0" fontId="46" fillId="0" borderId="147" xfId="0" applyFont="1" applyBorder="1" applyAlignment="1">
      <alignment horizontal="center" vertical="center" textRotation="90" wrapText="1"/>
    </xf>
    <xf numFmtId="0" fontId="47" fillId="0" borderId="123" xfId="0" applyFont="1" applyBorder="1" applyAlignment="1">
      <alignment horizontal="center" vertical="center" textRotation="90" wrapText="1"/>
    </xf>
    <xf numFmtId="0" fontId="46" fillId="0" borderId="0" xfId="0" applyFont="1" applyAlignment="1">
      <alignment horizontal="center" vertical="top"/>
    </xf>
    <xf numFmtId="0" fontId="46" fillId="0" borderId="146" xfId="0" applyFont="1" applyBorder="1" applyAlignment="1">
      <alignment horizontal="center" textRotation="90" wrapText="1"/>
    </xf>
    <xf numFmtId="0" fontId="46" fillId="0" borderId="144" xfId="0" applyFont="1" applyBorder="1" applyAlignment="1">
      <alignment horizontal="center" textRotation="90" wrapText="1"/>
    </xf>
    <xf numFmtId="0" fontId="47" fillId="0" borderId="127" xfId="0" applyFont="1" applyBorder="1" applyAlignment="1">
      <alignment vertical="center" textRotation="90" wrapText="1"/>
    </xf>
    <xf numFmtId="175" fontId="46" fillId="0" borderId="148" xfId="0" applyNumberFormat="1" applyFont="1" applyBorder="1" applyAlignment="1">
      <alignment horizontal="center" vertical="center"/>
    </xf>
    <xf numFmtId="175" fontId="47" fillId="0" borderId="132" xfId="0" applyNumberFormat="1" applyFont="1" applyBorder="1" applyAlignment="1">
      <alignment horizontal="center" vertical="center"/>
    </xf>
    <xf numFmtId="0" fontId="46" fillId="0" borderId="0" xfId="0" applyFont="1" applyBorder="1"/>
    <xf numFmtId="175" fontId="46" fillId="0" borderId="0" xfId="0" applyNumberFormat="1" applyFont="1"/>
    <xf numFmtId="175" fontId="46" fillId="0" borderId="149" xfId="0" applyNumberFormat="1" applyFont="1" applyBorder="1" applyAlignment="1">
      <alignment horizontal="center" vertical="center"/>
    </xf>
    <xf numFmtId="175" fontId="46" fillId="0" borderId="150" xfId="0" applyNumberFormat="1" applyFont="1" applyBorder="1" applyAlignment="1">
      <alignment horizontal="center" vertical="center"/>
    </xf>
    <xf numFmtId="175" fontId="46" fillId="0" borderId="151" xfId="0" applyNumberFormat="1" applyFont="1" applyBorder="1" applyAlignment="1">
      <alignment horizontal="center" vertical="center"/>
    </xf>
    <xf numFmtId="175" fontId="46" fillId="0" borderId="0" xfId="0" applyNumberFormat="1" applyFont="1" applyBorder="1"/>
    <xf numFmtId="175" fontId="46" fillId="0" borderId="152" xfId="0" applyNumberFormat="1" applyFont="1" applyBorder="1" applyAlignment="1">
      <alignment horizontal="center" vertical="center"/>
    </xf>
    <xf numFmtId="175" fontId="46" fillId="0" borderId="153" xfId="0" applyNumberFormat="1" applyFont="1" applyBorder="1" applyAlignment="1">
      <alignment horizontal="center" vertical="center"/>
    </xf>
    <xf numFmtId="175" fontId="47" fillId="0" borderId="154" xfId="0" applyNumberFormat="1" applyFont="1" applyBorder="1" applyAlignment="1">
      <alignment horizontal="center" vertical="center"/>
    </xf>
    <xf numFmtId="175" fontId="46" fillId="0" borderId="155" xfId="0" applyNumberFormat="1" applyFont="1" applyBorder="1" applyAlignment="1">
      <alignment horizontal="center" vertical="center"/>
    </xf>
    <xf numFmtId="175" fontId="47" fillId="0" borderId="156" xfId="0" applyNumberFormat="1" applyFont="1" applyBorder="1" applyAlignment="1">
      <alignment horizontal="center" vertical="center"/>
    </xf>
    <xf numFmtId="175" fontId="47" fillId="0" borderId="146" xfId="0" applyNumberFormat="1" applyFont="1" applyBorder="1" applyAlignment="1">
      <alignment horizontal="center" vertical="center"/>
    </xf>
    <xf numFmtId="175" fontId="47" fillId="0" borderId="147" xfId="0" applyNumberFormat="1" applyFont="1" applyBorder="1" applyAlignment="1">
      <alignment horizontal="center" vertical="center"/>
    </xf>
    <xf numFmtId="175" fontId="47" fillId="0" borderId="157" xfId="0" applyNumberFormat="1" applyFont="1" applyBorder="1" applyAlignment="1">
      <alignment horizontal="center" vertical="center"/>
    </xf>
    <xf numFmtId="175" fontId="47" fillId="0" borderId="158" xfId="0" applyNumberFormat="1" applyFont="1" applyBorder="1" applyAlignment="1">
      <alignment horizontal="center" vertical="center"/>
    </xf>
    <xf numFmtId="0" fontId="46" fillId="0" borderId="0" xfId="0" applyFont="1" applyBorder="1" applyAlignment="1">
      <alignment horizontal="left" vertical="center"/>
    </xf>
    <xf numFmtId="174" fontId="46" fillId="0" borderId="0" xfId="0" applyNumberFormat="1" applyFont="1" applyBorder="1"/>
    <xf numFmtId="0" fontId="46" fillId="0" borderId="0" xfId="0" applyFont="1" applyBorder="1" applyAlignment="1">
      <alignment horizontal="center" textRotation="90"/>
    </xf>
    <xf numFmtId="175" fontId="46" fillId="0" borderId="0" xfId="0" applyNumberFormat="1" applyFont="1" applyBorder="1" applyAlignment="1">
      <alignment horizontal="center" vertical="center"/>
    </xf>
    <xf numFmtId="175" fontId="47" fillId="0" borderId="0" xfId="0" applyNumberFormat="1" applyFont="1" applyBorder="1" applyAlignment="1">
      <alignment horizontal="center" vertical="center"/>
    </xf>
    <xf numFmtId="0" fontId="46" fillId="0" borderId="0" xfId="0" applyFont="1" applyAlignment="1">
      <alignment horizontal="center" vertical="center" textRotation="90"/>
    </xf>
    <xf numFmtId="0" fontId="46" fillId="0" borderId="0" xfId="0" applyFont="1" applyBorder="1" applyAlignment="1">
      <alignment horizontal="center" vertical="center" textRotation="90"/>
    </xf>
    <xf numFmtId="175" fontId="47" fillId="0" borderId="8" xfId="0" applyNumberFormat="1" applyFont="1" applyBorder="1" applyAlignment="1">
      <alignment horizontal="left" vertical="center"/>
    </xf>
    <xf numFmtId="0" fontId="47" fillId="0" borderId="1" xfId="0" applyFont="1" applyBorder="1" applyAlignment="1">
      <alignment horizontal="center"/>
    </xf>
    <xf numFmtId="175" fontId="46" fillId="0" borderId="1" xfId="0" applyNumberFormat="1" applyFont="1" applyBorder="1" applyAlignment="1">
      <alignment horizontal="center" vertical="center"/>
    </xf>
    <xf numFmtId="175" fontId="47" fillId="0" borderId="2" xfId="0" applyNumberFormat="1" applyFont="1" applyBorder="1" applyAlignment="1">
      <alignment horizontal="center" vertical="center"/>
    </xf>
    <xf numFmtId="0" fontId="46" fillId="0" borderId="0" xfId="0" applyFont="1" applyAlignment="1">
      <alignment horizontal="center" textRotation="90"/>
    </xf>
    <xf numFmtId="0" fontId="33" fillId="0" borderId="0" xfId="0" applyFont="1" applyBorder="1" applyAlignment="1">
      <alignment horizontal="left" vertical="top" wrapText="1"/>
    </xf>
  </cellXfs>
  <cellStyles count="3">
    <cellStyle name="Euro" xfId="1"/>
    <cellStyle name="Normal" xfId="0" builtinId="0"/>
    <cellStyle name="Pourcentage" xfId="2"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1"/>
  <sheetViews>
    <sheetView tabSelected="1" topLeftCell="A10" workbookViewId="0">
      <selection activeCell="B51" sqref="B51"/>
    </sheetView>
  </sheetViews>
  <sheetFormatPr baseColWidth="10" defaultRowHeight="13.2"/>
  <cols>
    <col min="1" max="1" width="52.109375" customWidth="1"/>
    <col min="2" max="2" width="50.6640625" customWidth="1"/>
    <col min="3" max="3" width="40.44140625" customWidth="1"/>
    <col min="4" max="4" width="50.6640625" customWidth="1"/>
  </cols>
  <sheetData>
    <row r="1" spans="1:4" ht="19.5" customHeight="1">
      <c r="A1" s="335" t="s">
        <v>104</v>
      </c>
      <c r="B1" s="335"/>
    </row>
    <row r="2" spans="1:4" ht="16.2" thickBot="1">
      <c r="A2" s="336" t="s">
        <v>105</v>
      </c>
      <c r="B2" s="335"/>
      <c r="C2" s="337"/>
      <c r="D2" s="337"/>
    </row>
    <row r="3" spans="1:4" ht="15" customHeight="1" thickBot="1">
      <c r="A3" s="338" t="s">
        <v>106</v>
      </c>
      <c r="B3" s="339"/>
      <c r="C3" s="338" t="s">
        <v>107</v>
      </c>
      <c r="D3" s="339"/>
    </row>
    <row r="4" spans="1:4" ht="15" customHeight="1">
      <c r="A4" s="340" t="s">
        <v>108</v>
      </c>
      <c r="B4" s="341">
        <v>1</v>
      </c>
      <c r="C4" s="342"/>
      <c r="D4" s="343"/>
    </row>
    <row r="5" spans="1:4" ht="15" customHeight="1">
      <c r="A5" s="340" t="s">
        <v>109</v>
      </c>
      <c r="B5" s="341">
        <v>4</v>
      </c>
      <c r="C5" s="344" t="s">
        <v>110</v>
      </c>
      <c r="D5" s="345">
        <v>17.399999999999999</v>
      </c>
    </row>
    <row r="6" spans="1:4" ht="15" customHeight="1">
      <c r="A6" s="340" t="s">
        <v>111</v>
      </c>
      <c r="B6" s="341">
        <v>3.8</v>
      </c>
      <c r="C6" s="344"/>
      <c r="D6" s="345"/>
    </row>
    <row r="7" spans="1:4" ht="15" customHeight="1">
      <c r="A7" s="340" t="s">
        <v>112</v>
      </c>
      <c r="B7" s="341">
        <v>8.6</v>
      </c>
      <c r="C7" s="344"/>
      <c r="D7" s="345"/>
    </row>
    <row r="8" spans="1:4" ht="15" customHeight="1" thickBot="1">
      <c r="A8" s="346" t="s">
        <v>113</v>
      </c>
      <c r="B8" s="347">
        <f>SUM(B4:B7)</f>
        <v>17.399999999999999</v>
      </c>
      <c r="C8" s="348" t="s">
        <v>113</v>
      </c>
      <c r="D8" s="349">
        <f>D5</f>
        <v>17.399999999999999</v>
      </c>
    </row>
    <row r="9" spans="1:4" ht="15" customHeight="1">
      <c r="A9" s="350"/>
      <c r="B9" s="350"/>
      <c r="C9" s="350"/>
      <c r="D9" s="350"/>
    </row>
    <row r="10" spans="1:4" ht="15" customHeight="1" thickBot="1">
      <c r="A10" s="702" t="s">
        <v>114</v>
      </c>
      <c r="B10" s="702"/>
      <c r="C10" s="350"/>
      <c r="D10" s="350"/>
    </row>
    <row r="11" spans="1:4" ht="15" customHeight="1" thickBot="1">
      <c r="A11" s="338" t="s">
        <v>115</v>
      </c>
      <c r="B11" s="351"/>
      <c r="C11" s="352" t="s">
        <v>116</v>
      </c>
      <c r="D11" s="353"/>
    </row>
    <row r="12" spans="1:4" ht="15" customHeight="1">
      <c r="A12" s="354" t="s">
        <v>117</v>
      </c>
      <c r="B12" s="355">
        <v>10.9</v>
      </c>
      <c r="C12" s="356" t="s">
        <v>118</v>
      </c>
      <c r="D12" s="355">
        <v>3.9</v>
      </c>
    </row>
    <row r="13" spans="1:4" ht="15" customHeight="1" thickBot="1">
      <c r="A13" s="357" t="s">
        <v>119</v>
      </c>
      <c r="B13" s="349">
        <v>2.5</v>
      </c>
      <c r="C13" s="358" t="s">
        <v>120</v>
      </c>
      <c r="D13" s="349">
        <v>0.9</v>
      </c>
    </row>
    <row r="14" spans="1:4" ht="15">
      <c r="A14" s="359"/>
      <c r="B14" s="337"/>
      <c r="C14" s="360"/>
      <c r="D14" s="337"/>
    </row>
    <row r="15" spans="1:4" ht="16.2" thickBot="1">
      <c r="A15" s="335" t="s">
        <v>121</v>
      </c>
      <c r="B15" s="337"/>
      <c r="C15" s="337"/>
      <c r="D15" s="337"/>
    </row>
    <row r="16" spans="1:4" ht="15" customHeight="1" thickBot="1">
      <c r="A16" s="338" t="s">
        <v>122</v>
      </c>
      <c r="B16" s="339"/>
      <c r="C16" s="361" t="s">
        <v>123</v>
      </c>
      <c r="D16" s="339"/>
    </row>
    <row r="17" spans="1:4" ht="15" customHeight="1">
      <c r="A17" s="362" t="s">
        <v>124</v>
      </c>
      <c r="B17" s="363"/>
      <c r="C17" s="364" t="s">
        <v>124</v>
      </c>
      <c r="D17" s="363">
        <v>1.2</v>
      </c>
    </row>
    <row r="18" spans="1:4" ht="15" customHeight="1">
      <c r="A18" s="362" t="s">
        <v>125</v>
      </c>
      <c r="B18" s="363"/>
      <c r="C18" s="364" t="s">
        <v>125</v>
      </c>
      <c r="D18" s="363">
        <v>34.200000000000003</v>
      </c>
    </row>
    <row r="19" spans="1:4" ht="15" customHeight="1">
      <c r="A19" s="362" t="s">
        <v>126</v>
      </c>
      <c r="B19" s="363"/>
      <c r="C19" s="364" t="s">
        <v>126</v>
      </c>
      <c r="D19" s="363">
        <v>2.4</v>
      </c>
    </row>
    <row r="20" spans="1:4" ht="15" customHeight="1">
      <c r="A20" s="362" t="s">
        <v>127</v>
      </c>
      <c r="B20" s="363"/>
      <c r="C20" s="364" t="s">
        <v>127</v>
      </c>
      <c r="D20" s="363">
        <v>1.1000000000000001</v>
      </c>
    </row>
    <row r="21" spans="1:4" ht="15" customHeight="1">
      <c r="A21" s="362" t="s">
        <v>128</v>
      </c>
      <c r="B21" s="363">
        <v>27.2</v>
      </c>
      <c r="C21" s="364" t="s">
        <v>128</v>
      </c>
      <c r="D21" s="363"/>
    </row>
    <row r="22" spans="1:4" ht="15" customHeight="1" thickBot="1">
      <c r="A22" s="346" t="s">
        <v>113</v>
      </c>
      <c r="B22" s="365">
        <v>27.2</v>
      </c>
      <c r="C22" s="366" t="s">
        <v>113</v>
      </c>
      <c r="D22" s="365">
        <v>38.9</v>
      </c>
    </row>
    <row r="23" spans="1:4" ht="15">
      <c r="A23" s="337"/>
      <c r="B23" s="337"/>
      <c r="C23" s="337"/>
      <c r="D23" s="337"/>
    </row>
    <row r="24" spans="1:4" ht="15" customHeight="1" thickBot="1">
      <c r="A24" s="335" t="s">
        <v>129</v>
      </c>
      <c r="B24" s="337"/>
      <c r="C24" s="335" t="s">
        <v>130</v>
      </c>
      <c r="D24" s="337"/>
    </row>
    <row r="25" spans="1:4" ht="15" customHeight="1">
      <c r="A25" s="367" t="s">
        <v>131</v>
      </c>
      <c r="B25" s="355">
        <v>5.0999999999999996</v>
      </c>
      <c r="C25" s="367" t="s">
        <v>124</v>
      </c>
      <c r="D25" s="368">
        <v>3.2</v>
      </c>
    </row>
    <row r="26" spans="1:4" ht="15" customHeight="1">
      <c r="A26" s="362" t="s">
        <v>132</v>
      </c>
      <c r="B26" s="345">
        <v>0.1</v>
      </c>
      <c r="C26" s="362" t="s">
        <v>133</v>
      </c>
      <c r="D26" s="363">
        <v>4.5</v>
      </c>
    </row>
    <row r="27" spans="1:4" ht="15" customHeight="1" thickBot="1">
      <c r="A27" s="362" t="s">
        <v>134</v>
      </c>
      <c r="B27" s="345">
        <v>0.5</v>
      </c>
      <c r="C27" s="346" t="s">
        <v>128</v>
      </c>
      <c r="D27" s="365">
        <v>12.8</v>
      </c>
    </row>
    <row r="28" spans="1:4" ht="15" customHeight="1">
      <c r="A28" s="362" t="s">
        <v>135</v>
      </c>
      <c r="B28" s="345">
        <v>0.4</v>
      </c>
      <c r="C28" s="337"/>
      <c r="D28" s="337"/>
    </row>
    <row r="29" spans="1:4" ht="15" customHeight="1" thickBot="1">
      <c r="A29" s="346" t="s">
        <v>136</v>
      </c>
      <c r="B29" s="349"/>
      <c r="C29" s="337"/>
      <c r="D29" s="337"/>
    </row>
    <row r="31" spans="1:4" ht="15.6">
      <c r="A31" s="369" t="s">
        <v>137</v>
      </c>
    </row>
    <row r="32" spans="1:4" ht="13.8">
      <c r="A32" s="370" t="s">
        <v>138</v>
      </c>
    </row>
    <row r="33" spans="1:8" ht="15" customHeight="1" thickBot="1">
      <c r="A33" s="371" t="s">
        <v>139</v>
      </c>
      <c r="B33" s="372"/>
      <c r="C33" s="372" t="s">
        <v>140</v>
      </c>
      <c r="D33" s="372"/>
    </row>
    <row r="34" spans="1:8" ht="15" customHeight="1">
      <c r="A34" s="373" t="s">
        <v>141</v>
      </c>
      <c r="B34" s="374">
        <v>4</v>
      </c>
      <c r="C34" s="375" t="s">
        <v>142</v>
      </c>
      <c r="D34" s="376">
        <f>D40+D41+D42</f>
        <v>42.7</v>
      </c>
      <c r="G34" s="3"/>
      <c r="H34" s="3"/>
    </row>
    <row r="35" spans="1:8" ht="15" customHeight="1">
      <c r="A35" s="377" t="s">
        <v>143</v>
      </c>
      <c r="B35" s="378"/>
      <c r="C35" s="379"/>
      <c r="D35" s="380"/>
      <c r="G35" s="3"/>
      <c r="H35" s="3"/>
    </row>
    <row r="36" spans="1:8" ht="15" customHeight="1">
      <c r="A36" s="381" t="s">
        <v>144</v>
      </c>
      <c r="B36" s="378">
        <v>2.2000000000000002</v>
      </c>
      <c r="C36" s="379"/>
      <c r="D36" s="380"/>
      <c r="G36" s="3"/>
      <c r="H36" s="3"/>
    </row>
    <row r="37" spans="1:8" ht="15" customHeight="1">
      <c r="A37" s="381" t="s">
        <v>145</v>
      </c>
      <c r="B37" s="378">
        <v>1.4</v>
      </c>
      <c r="C37" s="379"/>
      <c r="D37" s="380"/>
      <c r="G37" s="3"/>
      <c r="H37" s="3"/>
    </row>
    <row r="38" spans="1:8" ht="15" customHeight="1">
      <c r="A38" s="381" t="s">
        <v>146</v>
      </c>
      <c r="B38" s="378">
        <v>0.4</v>
      </c>
      <c r="C38" s="379"/>
      <c r="D38" s="380"/>
      <c r="G38" s="3"/>
      <c r="H38" s="3"/>
    </row>
    <row r="39" spans="1:8" ht="15" customHeight="1">
      <c r="A39" s="381" t="s">
        <v>109</v>
      </c>
      <c r="B39" s="378">
        <v>11.8</v>
      </c>
      <c r="C39" s="379" t="s">
        <v>143</v>
      </c>
      <c r="D39" s="380"/>
    </row>
    <row r="40" spans="1:8" ht="15" customHeight="1">
      <c r="A40" s="377" t="s">
        <v>143</v>
      </c>
      <c r="B40" s="382"/>
      <c r="C40" s="379" t="s">
        <v>147</v>
      </c>
      <c r="D40" s="380">
        <v>34.200000000000003</v>
      </c>
    </row>
    <row r="41" spans="1:8" ht="15" customHeight="1">
      <c r="A41" s="381" t="s">
        <v>144</v>
      </c>
      <c r="B41" s="378">
        <f>B39-B42-B43</f>
        <v>9.7000000000000011</v>
      </c>
      <c r="C41" s="379" t="s">
        <v>148</v>
      </c>
      <c r="D41" s="380">
        <v>7.4</v>
      </c>
    </row>
    <row r="42" spans="1:8" ht="15" customHeight="1">
      <c r="A42" s="381" t="s">
        <v>145</v>
      </c>
      <c r="B42" s="378">
        <v>2</v>
      </c>
      <c r="C42" s="379" t="s">
        <v>149</v>
      </c>
      <c r="D42" s="380">
        <v>1.1000000000000001</v>
      </c>
    </row>
    <row r="43" spans="1:8" ht="15" customHeight="1">
      <c r="A43" s="381" t="s">
        <v>146</v>
      </c>
      <c r="B43" s="378">
        <v>0.1</v>
      </c>
      <c r="C43" s="383"/>
      <c r="D43" s="384"/>
    </row>
    <row r="44" spans="1:8" ht="15" customHeight="1">
      <c r="A44" s="381" t="s">
        <v>150</v>
      </c>
      <c r="B44" s="378">
        <v>0.2</v>
      </c>
      <c r="C44" s="385" t="s">
        <v>151</v>
      </c>
      <c r="D44" s="384"/>
    </row>
    <row r="45" spans="1:8" ht="15" customHeight="1">
      <c r="A45" s="386" t="s">
        <v>152</v>
      </c>
      <c r="B45" s="378">
        <v>0.6</v>
      </c>
      <c r="C45" s="379" t="s">
        <v>153</v>
      </c>
      <c r="D45" s="387">
        <v>1.6</v>
      </c>
    </row>
    <row r="46" spans="1:8" ht="15" customHeight="1" thickBot="1">
      <c r="A46" s="381" t="s">
        <v>154</v>
      </c>
      <c r="B46" s="378">
        <v>5</v>
      </c>
      <c r="C46" s="388" t="s">
        <v>155</v>
      </c>
      <c r="D46" s="389">
        <v>0.4</v>
      </c>
    </row>
    <row r="47" spans="1:8" ht="15" customHeight="1">
      <c r="A47" s="381" t="s">
        <v>156</v>
      </c>
      <c r="B47" s="380">
        <v>10.199999999999999</v>
      </c>
      <c r="C47" s="390"/>
      <c r="D47" s="391"/>
    </row>
    <row r="48" spans="1:8" ht="15" customHeight="1" thickBot="1">
      <c r="A48" s="392" t="s">
        <v>157</v>
      </c>
      <c r="B48" s="393">
        <f>D34-B34-B39-B46-B44</f>
        <v>21.700000000000003</v>
      </c>
    </row>
    <row r="49" spans="1:4" ht="15" customHeight="1" thickBot="1">
      <c r="A49" s="394" t="s">
        <v>158</v>
      </c>
      <c r="B49" s="395">
        <v>17.399999999999999</v>
      </c>
    </row>
    <row r="50" spans="1:4" ht="15" customHeight="1">
      <c r="A50" s="386"/>
      <c r="B50" s="3"/>
      <c r="C50" s="396" t="s">
        <v>159</v>
      </c>
      <c r="D50" s="397">
        <v>2.5</v>
      </c>
    </row>
    <row r="51" spans="1:4" ht="15" customHeight="1">
      <c r="B51" s="3"/>
      <c r="C51" s="342" t="s">
        <v>160</v>
      </c>
      <c r="D51" s="341">
        <v>0.4</v>
      </c>
    </row>
    <row r="52" spans="1:4" ht="15" customHeight="1" thickBot="1">
      <c r="C52" s="398" t="s">
        <v>161</v>
      </c>
      <c r="D52" s="405">
        <f>D13</f>
        <v>0.9</v>
      </c>
    </row>
    <row r="53" spans="1:4" ht="15" customHeight="1"/>
    <row r="54" spans="1:4" ht="15" customHeight="1" thickBot="1">
      <c r="A54" s="370" t="s">
        <v>162</v>
      </c>
    </row>
    <row r="55" spans="1:4" ht="15" customHeight="1" thickBot="1">
      <c r="A55" s="371" t="s">
        <v>139</v>
      </c>
      <c r="B55" s="399"/>
      <c r="C55" s="372" t="s">
        <v>140</v>
      </c>
      <c r="D55" s="400"/>
    </row>
    <row r="56" spans="1:4" ht="15" customHeight="1">
      <c r="A56" s="375" t="s">
        <v>163</v>
      </c>
      <c r="B56" s="376">
        <v>0.6</v>
      </c>
      <c r="C56" s="373" t="s">
        <v>142</v>
      </c>
      <c r="D56" s="376">
        <v>1.9</v>
      </c>
    </row>
    <row r="57" spans="1:4" ht="15" customHeight="1">
      <c r="A57" s="385" t="s">
        <v>164</v>
      </c>
      <c r="B57" s="380">
        <v>0.7</v>
      </c>
      <c r="C57" s="401"/>
      <c r="D57" s="401"/>
    </row>
    <row r="58" spans="1:4" ht="15" customHeight="1">
      <c r="A58" s="379" t="s">
        <v>165</v>
      </c>
      <c r="B58" s="380">
        <v>0.3</v>
      </c>
      <c r="C58" s="401"/>
      <c r="D58" s="401"/>
    </row>
    <row r="59" spans="1:4" ht="15" customHeight="1">
      <c r="A59" s="379" t="s">
        <v>166</v>
      </c>
      <c r="B59" s="380">
        <v>0.1</v>
      </c>
      <c r="C59" s="401"/>
      <c r="D59" s="401"/>
    </row>
    <row r="60" spans="1:4" ht="15" customHeight="1" thickBot="1">
      <c r="A60" s="402" t="s">
        <v>167</v>
      </c>
      <c r="B60" s="393">
        <f>D56-B56-B57-B58-B59</f>
        <v>0.19999999999999987</v>
      </c>
      <c r="C60" s="403"/>
      <c r="D60" s="403"/>
    </row>
    <row r="61" spans="1:4" ht="17.399999999999999">
      <c r="C61" s="404"/>
      <c r="D61" s="404"/>
    </row>
  </sheetData>
  <mergeCells count="1">
    <mergeCell ref="A10:B10"/>
  </mergeCells>
  <phoneticPr fontId="42"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workbookViewId="0">
      <selection activeCell="A23" sqref="A23"/>
    </sheetView>
  </sheetViews>
  <sheetFormatPr baseColWidth="10" defaultColWidth="11.44140625" defaultRowHeight="13.2"/>
  <cols>
    <col min="1" max="1" width="31.33203125" style="220" customWidth="1"/>
    <col min="2" max="2" width="52.44140625" style="220" customWidth="1"/>
    <col min="3" max="5" width="15.6640625" style="220" customWidth="1"/>
    <col min="6" max="6" width="11.44140625" style="220"/>
    <col min="7" max="10" width="11.44140625" style="251"/>
    <col min="11" max="16384" width="11.44140625" style="220"/>
  </cols>
  <sheetData>
    <row r="1" spans="1:10" ht="20.25" customHeight="1">
      <c r="A1" s="218"/>
      <c r="B1" s="218"/>
      <c r="C1" s="219"/>
      <c r="D1" s="219"/>
      <c r="E1" s="219"/>
    </row>
    <row r="2" spans="1:10">
      <c r="A2" s="218"/>
      <c r="B2" s="218"/>
      <c r="C2" s="219"/>
      <c r="D2" s="219"/>
      <c r="E2" s="219"/>
    </row>
    <row r="3" spans="1:10">
      <c r="A3" s="221"/>
      <c r="B3" s="221"/>
      <c r="C3" s="219"/>
      <c r="D3" s="219"/>
      <c r="E3" s="219"/>
    </row>
    <row r="4" spans="1:10" ht="18" thickBot="1">
      <c r="A4" s="313" t="s">
        <v>93</v>
      </c>
      <c r="B4" s="219"/>
      <c r="C4" s="219"/>
      <c r="D4" s="219"/>
      <c r="E4" s="219"/>
    </row>
    <row r="5" spans="1:10" ht="21.9" customHeight="1">
      <c r="A5" s="252"/>
      <c r="B5" s="234"/>
      <c r="C5" s="235" t="s">
        <v>25</v>
      </c>
      <c r="D5" s="236" t="s">
        <v>26</v>
      </c>
      <c r="E5" s="236"/>
    </row>
    <row r="6" spans="1:10" ht="21.9" customHeight="1" thickBot="1">
      <c r="A6" s="237"/>
      <c r="B6" s="238"/>
      <c r="C6" s="239" t="s">
        <v>27</v>
      </c>
      <c r="D6" s="240" t="s">
        <v>25</v>
      </c>
      <c r="E6" s="240" t="s">
        <v>28</v>
      </c>
    </row>
    <row r="7" spans="1:10" ht="21.9" customHeight="1">
      <c r="A7" s="287" t="s">
        <v>94</v>
      </c>
      <c r="B7" s="234"/>
      <c r="C7" s="235"/>
      <c r="D7" s="245"/>
      <c r="E7" s="245"/>
      <c r="G7" s="298"/>
      <c r="H7" s="298"/>
    </row>
    <row r="8" spans="1:10" ht="21.9" customHeight="1">
      <c r="A8" s="242" t="s">
        <v>95</v>
      </c>
      <c r="B8" s="243"/>
      <c r="C8" s="244" t="s">
        <v>76</v>
      </c>
      <c r="D8" s="245"/>
      <c r="E8" s="245">
        <f>'SNI T1'!D11</f>
        <v>-10</v>
      </c>
      <c r="G8" s="298"/>
      <c r="H8" s="298"/>
    </row>
    <row r="9" spans="1:10" ht="21.9" customHeight="1">
      <c r="A9" s="246" t="s">
        <v>96</v>
      </c>
      <c r="B9" s="243"/>
      <c r="C9" s="244" t="s">
        <v>76</v>
      </c>
      <c r="D9" s="245"/>
      <c r="E9" s="245">
        <f>'SNI T1'!D17</f>
        <v>-1.6</v>
      </c>
      <c r="G9" s="298"/>
      <c r="H9" s="298"/>
    </row>
    <row r="10" spans="1:10" ht="21.9" customHeight="1">
      <c r="A10" s="247" t="s">
        <v>97</v>
      </c>
      <c r="B10" s="248"/>
      <c r="C10" s="249" t="s">
        <v>76</v>
      </c>
      <c r="D10" s="245"/>
      <c r="E10" s="245">
        <f>'Trèsor T1'!D13</f>
        <v>7.6</v>
      </c>
      <c r="G10" s="298"/>
      <c r="H10" s="298"/>
    </row>
    <row r="11" spans="1:10" ht="21.9" customHeight="1">
      <c r="A11" s="233" t="s">
        <v>98</v>
      </c>
      <c r="B11" s="248"/>
      <c r="C11" s="249" t="s">
        <v>76</v>
      </c>
      <c r="D11" s="245"/>
      <c r="E11" s="245">
        <f>'SNI T1'!D16</f>
        <v>-2</v>
      </c>
      <c r="G11" s="298"/>
      <c r="H11" s="298"/>
    </row>
    <row r="12" spans="1:10" ht="21.9" customHeight="1" thickBot="1">
      <c r="A12" s="289" t="s">
        <v>99</v>
      </c>
      <c r="B12" s="290"/>
      <c r="C12" s="291" t="s">
        <v>76</v>
      </c>
      <c r="D12" s="424"/>
      <c r="E12" s="424">
        <f>'SNI T1'!D18</f>
        <v>-2.6</v>
      </c>
      <c r="G12" s="298"/>
      <c r="H12" s="298"/>
    </row>
    <row r="13" spans="1:10" ht="21.9" customHeight="1" thickBot="1">
      <c r="A13" s="314" t="s">
        <v>100</v>
      </c>
      <c r="B13" s="315"/>
      <c r="C13" s="316" t="s">
        <v>76</v>
      </c>
      <c r="D13" s="282">
        <f>'SNI T1'!E10</f>
        <v>20</v>
      </c>
      <c r="E13" s="282"/>
      <c r="G13" s="298"/>
      <c r="H13" s="298"/>
    </row>
    <row r="14" spans="1:10" ht="21.9" customHeight="1">
      <c r="A14" s="317"/>
      <c r="B14" s="318"/>
      <c r="C14" s="226"/>
      <c r="D14" s="265"/>
      <c r="E14" s="265"/>
    </row>
    <row r="15" spans="1:10" ht="21.9" customHeight="1" thickBot="1">
      <c r="A15" s="319" t="s">
        <v>55</v>
      </c>
      <c r="B15" s="320"/>
      <c r="C15" s="319"/>
      <c r="D15" s="321"/>
      <c r="E15" s="321"/>
    </row>
    <row r="16" spans="1:10" s="261" customFormat="1" ht="21.9" customHeight="1" thickTop="1" thickBot="1">
      <c r="A16" s="322" t="s">
        <v>0</v>
      </c>
      <c r="B16" s="323" t="s">
        <v>56</v>
      </c>
      <c r="C16" s="324" t="s">
        <v>1</v>
      </c>
      <c r="D16" s="250"/>
      <c r="E16" s="325"/>
      <c r="G16" s="486"/>
      <c r="H16" s="486"/>
      <c r="I16" s="486"/>
      <c r="J16" s="486"/>
    </row>
    <row r="17" spans="1:10" ht="21.9" customHeight="1" thickTop="1">
      <c r="A17" s="326"/>
      <c r="B17" s="474" t="s">
        <v>57</v>
      </c>
      <c r="C17" s="333"/>
      <c r="D17" s="265"/>
      <c r="E17" s="266"/>
    </row>
    <row r="18" spans="1:10" s="251" customFormat="1" ht="21.9" customHeight="1">
      <c r="A18" s="323"/>
      <c r="B18" s="475" t="s">
        <v>101</v>
      </c>
      <c r="C18" s="476"/>
      <c r="D18" s="477">
        <f>E8+E9+E10</f>
        <v>-4</v>
      </c>
      <c r="E18" s="299"/>
      <c r="I18" s="416"/>
      <c r="J18" s="298"/>
    </row>
    <row r="19" spans="1:10" ht="21.9" customHeight="1">
      <c r="A19" s="327"/>
      <c r="B19" s="475" t="s">
        <v>102</v>
      </c>
      <c r="C19" s="476"/>
      <c r="D19" s="477">
        <f>E11</f>
        <v>-2</v>
      </c>
      <c r="E19" s="299"/>
      <c r="I19" s="416"/>
      <c r="J19" s="298"/>
    </row>
    <row r="20" spans="1:10" ht="21.9" customHeight="1">
      <c r="A20" s="328"/>
      <c r="B20" s="329" t="s">
        <v>103</v>
      </c>
      <c r="C20" s="476"/>
      <c r="D20" s="477">
        <f>E12</f>
        <v>-2.6</v>
      </c>
      <c r="E20" s="299"/>
      <c r="I20" s="298"/>
      <c r="J20" s="298"/>
    </row>
    <row r="21" spans="1:10" ht="21.9" customHeight="1" thickBot="1">
      <c r="A21" s="478"/>
      <c r="B21" s="330" t="s">
        <v>61</v>
      </c>
      <c r="C21" s="444"/>
      <c r="D21" s="477">
        <f>SUM(D18:D20)</f>
        <v>-8.6</v>
      </c>
      <c r="E21" s="426"/>
      <c r="I21" s="298"/>
      <c r="J21" s="298"/>
    </row>
    <row r="22" spans="1:10" ht="21.9" customHeight="1">
      <c r="A22" s="479">
        <f>D13</f>
        <v>20</v>
      </c>
      <c r="B22" s="234" t="s">
        <v>68</v>
      </c>
      <c r="C22" s="481"/>
      <c r="D22" s="265"/>
      <c r="E22" s="266"/>
      <c r="H22" s="416"/>
    </row>
    <row r="23" spans="1:10" ht="21.9" customHeight="1" thickBot="1">
      <c r="A23" s="480">
        <f>A22</f>
        <v>20</v>
      </c>
      <c r="B23" s="238" t="s">
        <v>70</v>
      </c>
      <c r="C23" s="300"/>
      <c r="D23" s="482">
        <f>D21</f>
        <v>-8.6</v>
      </c>
      <c r="E23" s="426"/>
      <c r="H23" s="422"/>
    </row>
    <row r="24" spans="1:10" ht="21.9" customHeight="1" thickBot="1">
      <c r="B24" s="334" t="s">
        <v>71</v>
      </c>
      <c r="C24" s="483"/>
      <c r="D24" s="484">
        <f>A23-D23</f>
        <v>28.6</v>
      </c>
      <c r="E24" s="485"/>
      <c r="H24" s="416"/>
    </row>
    <row r="25" spans="1:10" ht="13.8" thickTop="1"/>
  </sheetData>
  <phoneticPr fontId="42"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
  <sheetViews>
    <sheetView workbookViewId="0">
      <selection activeCell="O17" sqref="A1:O17"/>
    </sheetView>
  </sheetViews>
  <sheetFormatPr baseColWidth="10" defaultRowHeight="13.2"/>
  <cols>
    <col min="1" max="1" width="19.109375" customWidth="1"/>
    <col min="8" max="8" width="31" customWidth="1"/>
  </cols>
  <sheetData>
    <row r="1" spans="1:15" ht="114.6" thickBot="1">
      <c r="A1" s="564" t="s">
        <v>2</v>
      </c>
      <c r="B1" s="565" t="s">
        <v>3</v>
      </c>
      <c r="C1" s="566" t="s">
        <v>4</v>
      </c>
      <c r="D1" s="566" t="s">
        <v>20</v>
      </c>
      <c r="E1" s="567" t="s">
        <v>5</v>
      </c>
      <c r="F1" s="567" t="s">
        <v>6</v>
      </c>
      <c r="G1" s="567" t="s">
        <v>14</v>
      </c>
      <c r="H1" s="568" t="s">
        <v>231</v>
      </c>
      <c r="I1" s="569" t="s">
        <v>14</v>
      </c>
      <c r="J1" s="569" t="s">
        <v>6</v>
      </c>
      <c r="K1" s="569" t="s">
        <v>5</v>
      </c>
      <c r="L1" s="501" t="s">
        <v>20</v>
      </c>
      <c r="M1" s="501" t="s">
        <v>4</v>
      </c>
      <c r="N1" s="570" t="s">
        <v>7</v>
      </c>
      <c r="O1" s="566" t="s">
        <v>2</v>
      </c>
    </row>
    <row r="2" spans="1:15" ht="17.399999999999999">
      <c r="A2" s="571"/>
      <c r="B2" s="546">
        <v>24</v>
      </c>
      <c r="C2" s="546"/>
      <c r="D2" s="546"/>
      <c r="E2" s="546"/>
      <c r="F2" s="546"/>
      <c r="G2" s="546"/>
      <c r="H2" s="508" t="s">
        <v>122</v>
      </c>
      <c r="I2" s="510"/>
      <c r="J2" s="510"/>
      <c r="K2" s="510"/>
      <c r="L2" s="510"/>
      <c r="M2" s="510">
        <v>24</v>
      </c>
      <c r="N2" s="510"/>
      <c r="O2" s="572"/>
    </row>
    <row r="3" spans="1:15" ht="17.399999999999999">
      <c r="A3" s="568" t="s">
        <v>232</v>
      </c>
      <c r="B3" s="512"/>
      <c r="C3" s="512">
        <v>-2</v>
      </c>
      <c r="D3" s="512"/>
      <c r="E3" s="512"/>
      <c r="F3" s="512"/>
      <c r="G3" s="512"/>
      <c r="H3" s="508" t="s">
        <v>123</v>
      </c>
      <c r="I3" s="517"/>
      <c r="J3" s="517"/>
      <c r="K3" s="517"/>
      <c r="L3" s="517"/>
      <c r="M3" s="517"/>
      <c r="N3" s="517">
        <v>-2</v>
      </c>
      <c r="O3" s="573"/>
    </row>
    <row r="4" spans="1:15" ht="17.399999999999999">
      <c r="A4" s="574" t="s">
        <v>233</v>
      </c>
      <c r="B4" s="512">
        <v>10</v>
      </c>
      <c r="C4" s="512"/>
      <c r="D4" s="512"/>
      <c r="E4" s="512"/>
      <c r="F4" s="512"/>
      <c r="G4" s="512"/>
      <c r="H4" s="508" t="s">
        <v>234</v>
      </c>
      <c r="I4" s="517">
        <v>10</v>
      </c>
      <c r="J4" s="517"/>
      <c r="K4" s="517"/>
      <c r="L4" s="517">
        <v>10</v>
      </c>
      <c r="M4" s="517"/>
      <c r="N4" s="517"/>
      <c r="O4" s="573" t="s">
        <v>234</v>
      </c>
    </row>
    <row r="5" spans="1:15" ht="18" thickBot="1">
      <c r="A5" s="574" t="s">
        <v>235</v>
      </c>
      <c r="B5" s="512"/>
      <c r="C5" s="512"/>
      <c r="D5" s="512">
        <v>3.6</v>
      </c>
      <c r="E5" s="512"/>
      <c r="F5" s="512"/>
      <c r="G5" s="512">
        <v>3.6</v>
      </c>
      <c r="H5" s="508" t="s">
        <v>236</v>
      </c>
      <c r="I5" s="575"/>
      <c r="J5" s="575"/>
      <c r="K5" s="575"/>
      <c r="L5" s="512"/>
      <c r="M5" s="525"/>
      <c r="N5" s="531">
        <v>3.6</v>
      </c>
      <c r="O5" s="576"/>
    </row>
    <row r="6" spans="1:15" ht="27.6" thickBot="1">
      <c r="A6" s="577" t="s">
        <v>237</v>
      </c>
      <c r="B6" s="524"/>
      <c r="C6" s="525">
        <v>26</v>
      </c>
      <c r="D6" s="526">
        <v>6.4</v>
      </c>
      <c r="E6" s="526"/>
      <c r="F6" s="526"/>
      <c r="G6" s="526">
        <v>6.4</v>
      </c>
      <c r="H6" s="527" t="s">
        <v>238</v>
      </c>
      <c r="I6" s="528">
        <v>6.4</v>
      </c>
      <c r="J6" s="529"/>
      <c r="K6" s="529"/>
      <c r="L6" s="528">
        <v>6.4</v>
      </c>
      <c r="M6" s="530">
        <v>26</v>
      </c>
      <c r="N6" s="531"/>
      <c r="O6" s="578" t="s">
        <v>239</v>
      </c>
    </row>
    <row r="7" spans="1:15" ht="18" thickBot="1">
      <c r="A7" s="579" t="s">
        <v>240</v>
      </c>
      <c r="B7" s="524"/>
      <c r="C7" s="580"/>
      <c r="D7" s="581">
        <v>2</v>
      </c>
      <c r="E7" s="581"/>
      <c r="F7" s="581"/>
      <c r="G7" s="581">
        <v>2</v>
      </c>
      <c r="H7" s="536" t="s">
        <v>241</v>
      </c>
      <c r="I7" s="582"/>
      <c r="J7" s="582"/>
      <c r="K7" s="582">
        <v>2</v>
      </c>
      <c r="L7" s="555">
        <v>2</v>
      </c>
      <c r="M7" s="550"/>
      <c r="N7" s="540"/>
      <c r="O7" s="583" t="s">
        <v>242</v>
      </c>
    </row>
    <row r="8" spans="1:15" ht="27.6" thickBot="1">
      <c r="A8" s="584" t="s">
        <v>243</v>
      </c>
      <c r="B8" s="524"/>
      <c r="C8" s="543"/>
      <c r="D8" s="526">
        <v>4.4000000000000004</v>
      </c>
      <c r="E8" s="526"/>
      <c r="F8" s="526"/>
      <c r="G8" s="526">
        <v>4.4000000000000004</v>
      </c>
      <c r="H8" s="527" t="s">
        <v>244</v>
      </c>
      <c r="I8" s="530">
        <v>4.4000000000000004</v>
      </c>
      <c r="J8" s="530"/>
      <c r="K8" s="530"/>
      <c r="L8" s="530">
        <v>4.4000000000000004</v>
      </c>
      <c r="M8" s="544"/>
      <c r="N8" s="545"/>
      <c r="O8" s="573" t="s">
        <v>245</v>
      </c>
    </row>
    <row r="9" spans="1:15" ht="17.399999999999999">
      <c r="A9" s="579" t="s">
        <v>242</v>
      </c>
      <c r="B9" s="546"/>
      <c r="C9" s="546"/>
      <c r="D9" s="555">
        <v>2.6</v>
      </c>
      <c r="E9" s="546"/>
      <c r="F9" s="546"/>
      <c r="G9" s="546">
        <v>2.6</v>
      </c>
      <c r="H9" s="536" t="s">
        <v>246</v>
      </c>
      <c r="I9" s="550"/>
      <c r="J9" s="550"/>
      <c r="K9" s="550"/>
      <c r="L9" s="550"/>
      <c r="M9" s="517">
        <v>2.6</v>
      </c>
      <c r="N9" s="531"/>
      <c r="O9" s="585" t="s">
        <v>247</v>
      </c>
    </row>
    <row r="10" spans="1:15" ht="18" thickBot="1">
      <c r="A10" s="586" t="s">
        <v>245</v>
      </c>
      <c r="B10" s="512"/>
      <c r="C10" s="512"/>
      <c r="D10" s="512">
        <v>0</v>
      </c>
      <c r="E10" s="512"/>
      <c r="F10" s="512"/>
      <c r="G10" s="512"/>
      <c r="H10" s="508" t="s">
        <v>248</v>
      </c>
      <c r="I10" s="575"/>
      <c r="J10" s="575"/>
      <c r="K10" s="575"/>
      <c r="L10" s="525"/>
      <c r="M10" s="512"/>
      <c r="N10" s="531"/>
      <c r="O10" s="587"/>
    </row>
    <row r="11" spans="1:15" ht="27.6" thickBot="1">
      <c r="A11" s="588" t="s">
        <v>247</v>
      </c>
      <c r="B11" s="524"/>
      <c r="C11" s="543"/>
      <c r="D11" s="526">
        <v>3.8</v>
      </c>
      <c r="E11" s="526">
        <v>2</v>
      </c>
      <c r="F11" s="526"/>
      <c r="G11" s="526">
        <v>1.8</v>
      </c>
      <c r="H11" s="549" t="s">
        <v>249</v>
      </c>
      <c r="I11" s="512">
        <v>1.8</v>
      </c>
      <c r="J11" s="512"/>
      <c r="K11" s="512">
        <v>2</v>
      </c>
      <c r="L11" s="530">
        <v>3.8</v>
      </c>
      <c r="M11" s="550"/>
      <c r="N11" s="540"/>
      <c r="O11" s="589" t="s">
        <v>250</v>
      </c>
    </row>
    <row r="12" spans="1:15" ht="17.399999999999999">
      <c r="A12" s="583" t="s">
        <v>250</v>
      </c>
      <c r="B12" s="546"/>
      <c r="C12" s="546"/>
      <c r="D12" s="555"/>
      <c r="E12" s="546"/>
      <c r="F12" s="546"/>
      <c r="G12" s="546"/>
      <c r="H12" s="508" t="s">
        <v>251</v>
      </c>
      <c r="I12" s="550"/>
      <c r="J12" s="550"/>
      <c r="K12" s="550"/>
      <c r="L12" s="512"/>
      <c r="M12" s="512"/>
      <c r="N12" s="540"/>
      <c r="O12" s="590" t="s">
        <v>252</v>
      </c>
    </row>
    <row r="13" spans="1:15" ht="18" thickBot="1">
      <c r="A13" s="586" t="s">
        <v>253</v>
      </c>
      <c r="B13" s="543"/>
      <c r="C13" s="543"/>
      <c r="D13" s="512">
        <v>-1</v>
      </c>
      <c r="E13" s="543"/>
      <c r="F13" s="543">
        <v>-1</v>
      </c>
      <c r="G13" s="543"/>
      <c r="H13" s="536" t="s">
        <v>254</v>
      </c>
      <c r="I13" s="575"/>
      <c r="J13" s="575"/>
      <c r="K13" s="575">
        <v>-1</v>
      </c>
      <c r="L13" s="525">
        <v>-1</v>
      </c>
      <c r="M13" s="512"/>
      <c r="N13" s="531"/>
      <c r="O13" s="591" t="s">
        <v>255</v>
      </c>
    </row>
    <row r="14" spans="1:15" ht="18" thickBot="1">
      <c r="A14" s="584" t="s">
        <v>255</v>
      </c>
      <c r="B14" s="524"/>
      <c r="C14" s="543"/>
      <c r="D14" s="526">
        <v>3.8</v>
      </c>
      <c r="E14" s="526">
        <v>1</v>
      </c>
      <c r="F14" s="526">
        <v>1</v>
      </c>
      <c r="G14" s="525">
        <v>1.8</v>
      </c>
      <c r="H14" s="554" t="s">
        <v>256</v>
      </c>
      <c r="I14" s="555">
        <v>1.8</v>
      </c>
      <c r="J14" s="512">
        <v>1</v>
      </c>
      <c r="K14" s="512">
        <v>1</v>
      </c>
      <c r="L14" s="530">
        <v>3.8</v>
      </c>
      <c r="M14" s="550"/>
      <c r="N14" s="550"/>
      <c r="O14" s="589" t="s">
        <v>257</v>
      </c>
    </row>
    <row r="15" spans="1:15" ht="28.2" thickBot="1">
      <c r="A15" s="579" t="s">
        <v>257</v>
      </c>
      <c r="B15" s="556"/>
      <c r="C15" s="580"/>
      <c r="D15" s="555">
        <v>0.70000000000000107</v>
      </c>
      <c r="E15" s="556">
        <v>0.70000000000000107</v>
      </c>
      <c r="F15" s="580"/>
      <c r="G15" s="580"/>
      <c r="H15" s="558" t="s">
        <v>258</v>
      </c>
      <c r="I15" s="575"/>
      <c r="J15" s="575"/>
      <c r="K15" s="575"/>
      <c r="L15" s="575"/>
      <c r="M15" s="575"/>
      <c r="N15" s="575">
        <v>0.70000000000000107</v>
      </c>
      <c r="O15" s="592" t="s">
        <v>255</v>
      </c>
    </row>
    <row r="16" spans="1:15" ht="18" thickBot="1">
      <c r="A16" s="586" t="s">
        <v>259</v>
      </c>
      <c r="B16" s="556"/>
      <c r="C16" s="543"/>
      <c r="D16" s="526">
        <v>3.1</v>
      </c>
      <c r="E16" s="559">
        <v>0.29999999999999893</v>
      </c>
      <c r="F16" s="559">
        <v>1</v>
      </c>
      <c r="G16" s="559">
        <v>1.8</v>
      </c>
      <c r="H16" s="560" t="s">
        <v>15</v>
      </c>
      <c r="I16" s="593"/>
      <c r="J16" s="593"/>
      <c r="K16" s="593"/>
      <c r="L16" s="593"/>
      <c r="M16" s="593"/>
      <c r="N16" s="593"/>
      <c r="O16" s="594"/>
    </row>
    <row r="17" spans="1:15" ht="18" thickBot="1">
      <c r="A17" s="584" t="s">
        <v>260</v>
      </c>
      <c r="B17" s="561"/>
      <c r="C17" s="526">
        <v>28.6</v>
      </c>
      <c r="D17" s="562"/>
      <c r="E17" s="559"/>
      <c r="F17" s="559"/>
      <c r="G17" s="559"/>
      <c r="H17" s="563" t="s">
        <v>16</v>
      </c>
      <c r="I17" s="593"/>
      <c r="J17" s="593"/>
      <c r="K17" s="593"/>
      <c r="L17" s="593"/>
      <c r="M17" s="593"/>
      <c r="N17" s="593"/>
      <c r="O17" s="595"/>
    </row>
  </sheetData>
  <phoneticPr fontId="42" type="noConversion"/>
  <pageMargins left="0.78740157499999996" right="0.78740157499999996" top="0.984251969" bottom="0.984251969" header="0.4921259845" footer="0.4921259845"/>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8"/>
  <sheetViews>
    <sheetView showGridLines="0" zoomScale="75" workbookViewId="0">
      <selection activeCell="G13" sqref="G13"/>
    </sheetView>
  </sheetViews>
  <sheetFormatPr baseColWidth="10" defaultColWidth="11.44140625" defaultRowHeight="27" customHeight="1"/>
  <cols>
    <col min="1" max="1" width="15.6640625" style="7" customWidth="1"/>
    <col min="2" max="2" width="10.6640625" style="8" customWidth="1"/>
    <col min="3" max="7" width="10.6640625" style="3" customWidth="1"/>
    <col min="8" max="8" width="40.6640625" style="10" customWidth="1"/>
    <col min="9" max="13" width="10.6640625" style="3" customWidth="1"/>
    <col min="14" max="14" width="10.6640625" style="8" customWidth="1"/>
    <col min="15" max="15" width="16.5546875" style="3" customWidth="1"/>
    <col min="16" max="16384" width="11.44140625" style="3"/>
  </cols>
  <sheetData>
    <row r="1" spans="1:30" s="4" customFormat="1" ht="37.200000000000003" customHeight="1" thickBot="1">
      <c r="A1" s="82" t="s">
        <v>0</v>
      </c>
      <c r="B1" s="1"/>
      <c r="C1" s="1"/>
      <c r="D1" s="1"/>
      <c r="E1" s="1"/>
      <c r="F1" s="1"/>
      <c r="G1" s="2"/>
      <c r="H1" s="83"/>
      <c r="I1" s="84" t="s">
        <v>1</v>
      </c>
      <c r="J1" s="14"/>
      <c r="K1" s="14"/>
      <c r="L1" s="14"/>
      <c r="M1" s="14"/>
      <c r="N1" s="15"/>
      <c r="O1" s="85"/>
      <c r="P1" s="3"/>
      <c r="Q1" s="3"/>
      <c r="R1" s="3"/>
      <c r="S1" s="3"/>
      <c r="T1" s="3"/>
      <c r="U1" s="3"/>
      <c r="V1" s="3"/>
      <c r="W1" s="3"/>
      <c r="X1" s="3"/>
      <c r="Y1" s="3"/>
      <c r="Z1" s="3"/>
      <c r="AA1" s="3"/>
      <c r="AB1" s="3"/>
      <c r="AC1" s="3"/>
      <c r="AD1" s="3"/>
    </row>
    <row r="2" spans="1:30" s="6" customFormat="1" ht="141" customHeight="1" thickBot="1">
      <c r="A2" s="86" t="s">
        <v>2</v>
      </c>
      <c r="B2" s="87" t="s">
        <v>3</v>
      </c>
      <c r="C2" s="88" t="s">
        <v>4</v>
      </c>
      <c r="D2" s="88" t="s">
        <v>20</v>
      </c>
      <c r="E2" s="88" t="s">
        <v>5</v>
      </c>
      <c r="F2" s="88" t="s">
        <v>6</v>
      </c>
      <c r="G2" s="88" t="s">
        <v>14</v>
      </c>
      <c r="H2" s="89" t="s">
        <v>17</v>
      </c>
      <c r="I2" s="88" t="s">
        <v>14</v>
      </c>
      <c r="J2" s="88" t="s">
        <v>6</v>
      </c>
      <c r="K2" s="88" t="s">
        <v>5</v>
      </c>
      <c r="L2" s="90" t="s">
        <v>20</v>
      </c>
      <c r="M2" s="90" t="s">
        <v>4</v>
      </c>
      <c r="N2" s="87" t="s">
        <v>7</v>
      </c>
      <c r="O2" s="86" t="s">
        <v>2</v>
      </c>
      <c r="P2" s="26"/>
      <c r="Q2" s="26"/>
      <c r="R2" s="26"/>
      <c r="S2" s="27"/>
      <c r="T2" s="27"/>
      <c r="U2" s="27"/>
      <c r="V2" s="27"/>
      <c r="W2" s="27"/>
      <c r="X2" s="27"/>
      <c r="Y2" s="27"/>
      <c r="Z2" s="27"/>
      <c r="AA2" s="27"/>
      <c r="AB2" s="27"/>
      <c r="AC2" s="27"/>
      <c r="AD2" s="27"/>
    </row>
    <row r="3" spans="1:30" s="8" customFormat="1" ht="34.950000000000003" customHeight="1">
      <c r="A3" s="91"/>
      <c r="B3" s="156"/>
      <c r="C3" s="157"/>
      <c r="D3" s="157"/>
      <c r="E3" s="157"/>
      <c r="F3" s="157"/>
      <c r="G3" s="157"/>
      <c r="H3" s="93" t="s">
        <v>15</v>
      </c>
      <c r="I3" s="158">
        <f>'CEI variation T1'!G16</f>
        <v>1.8</v>
      </c>
      <c r="J3" s="158">
        <f>'CEI variation T1'!F16</f>
        <v>1</v>
      </c>
      <c r="K3" s="158">
        <f>'CEI variation T1'!E16</f>
        <v>0.29999999999999893</v>
      </c>
      <c r="L3" s="159">
        <f>SUM(I3:K3)</f>
        <v>3.0999999999999988</v>
      </c>
      <c r="M3" s="158"/>
      <c r="N3" s="160"/>
      <c r="O3" s="91"/>
    </row>
    <row r="4" spans="1:30" s="8" customFormat="1" ht="34.950000000000003" customHeight="1">
      <c r="A4" s="97"/>
      <c r="B4" s="161"/>
      <c r="C4" s="144"/>
      <c r="D4" s="144"/>
      <c r="E4" s="144"/>
      <c r="F4" s="144"/>
      <c r="G4" s="144"/>
      <c r="H4" s="100" t="s">
        <v>16</v>
      </c>
      <c r="I4" s="142"/>
      <c r="J4" s="142"/>
      <c r="K4" s="142"/>
      <c r="L4" s="162"/>
      <c r="M4" s="142">
        <f>'CEI variation T1'!C17</f>
        <v>28.6</v>
      </c>
      <c r="N4" s="163"/>
      <c r="O4" s="97"/>
    </row>
    <row r="5" spans="1:30" ht="34.950000000000003" customHeight="1">
      <c r="A5" s="103" t="s">
        <v>12</v>
      </c>
      <c r="B5" s="164"/>
      <c r="C5" s="140"/>
      <c r="D5" s="140">
        <f>SUM(E5:G5)</f>
        <v>30</v>
      </c>
      <c r="E5" s="140"/>
      <c r="F5" s="140"/>
      <c r="G5" s="140">
        <f>'énoncé T1'!C9</f>
        <v>30</v>
      </c>
      <c r="H5" s="106" t="s">
        <v>8</v>
      </c>
      <c r="I5" s="165"/>
      <c r="J5" s="165"/>
      <c r="K5" s="165"/>
      <c r="L5" s="165"/>
      <c r="M5" s="165"/>
      <c r="N5" s="140">
        <f>'énoncé T1'!C9</f>
        <v>30</v>
      </c>
      <c r="O5" s="103" t="s">
        <v>12</v>
      </c>
    </row>
    <row r="6" spans="1:30" ht="34.950000000000003" customHeight="1" thickBot="1">
      <c r="A6" s="103"/>
      <c r="B6" s="164"/>
      <c r="C6" s="140"/>
      <c r="D6" s="140">
        <f>SUM(E6:G6)</f>
        <v>1.6999999999999993</v>
      </c>
      <c r="E6" s="140"/>
      <c r="F6" s="140"/>
      <c r="G6" s="140">
        <f>'énoncé T1'!C20</f>
        <v>1.6999999999999993</v>
      </c>
      <c r="H6" s="104" t="s">
        <v>13</v>
      </c>
      <c r="I6" s="166"/>
      <c r="J6" s="166"/>
      <c r="K6" s="166"/>
      <c r="L6" s="166"/>
      <c r="M6" s="166"/>
      <c r="N6" s="140">
        <f>'énoncé T1'!C20</f>
        <v>1.6999999999999993</v>
      </c>
      <c r="O6" s="110"/>
    </row>
    <row r="7" spans="1:30" s="9" customFormat="1" ht="38.4" customHeight="1" thickTop="1" thickBot="1">
      <c r="A7" s="111"/>
      <c r="B7" s="112"/>
      <c r="C7" s="113"/>
      <c r="D7" s="167">
        <f>E7+F7+G7</f>
        <v>-28.6</v>
      </c>
      <c r="E7" s="168">
        <f>K3-E5-E6</f>
        <v>0.29999999999999893</v>
      </c>
      <c r="F7" s="168">
        <f>J3-F5-F6</f>
        <v>1</v>
      </c>
      <c r="G7" s="116">
        <f>I3-G5-G6</f>
        <v>-29.9</v>
      </c>
      <c r="H7" s="117" t="s">
        <v>19</v>
      </c>
      <c r="I7" s="118">
        <f>G7</f>
        <v>-29.9</v>
      </c>
      <c r="J7" s="119">
        <f>F7</f>
        <v>1</v>
      </c>
      <c r="K7" s="119">
        <f>E7</f>
        <v>0.29999999999999893</v>
      </c>
      <c r="L7" s="119">
        <f>SUM(I7:K7)</f>
        <v>-28.6</v>
      </c>
      <c r="M7" s="119"/>
      <c r="N7" s="120"/>
      <c r="O7" s="121"/>
      <c r="P7" s="8"/>
      <c r="Q7" s="8"/>
      <c r="R7" s="8"/>
      <c r="S7" s="8"/>
      <c r="T7" s="8"/>
      <c r="U7" s="8"/>
      <c r="V7" s="8"/>
      <c r="W7" s="8"/>
      <c r="X7" s="8"/>
      <c r="Y7" s="8"/>
      <c r="Z7" s="8"/>
      <c r="AA7" s="8"/>
      <c r="AB7" s="8"/>
      <c r="AC7" s="8"/>
      <c r="AD7" s="8"/>
    </row>
    <row r="8" spans="1:30" ht="21.75" customHeight="1" thickTop="1">
      <c r="A8" s="122"/>
      <c r="B8" s="123"/>
      <c r="C8" s="124"/>
      <c r="D8" s="125"/>
      <c r="E8" s="126"/>
      <c r="F8" s="125"/>
      <c r="G8" s="124"/>
      <c r="H8" s="127" t="s">
        <v>21</v>
      </c>
      <c r="I8" s="128"/>
      <c r="J8" s="129"/>
      <c r="K8" s="130"/>
      <c r="L8" s="130"/>
      <c r="M8" s="130"/>
      <c r="N8" s="131"/>
      <c r="O8" s="121"/>
    </row>
    <row r="9" spans="1:30" ht="22.5" customHeight="1">
      <c r="A9" s="122"/>
      <c r="B9" s="132"/>
      <c r="C9" s="133"/>
      <c r="D9" s="133">
        <f>SUM(E9:G9)</f>
        <v>5.4</v>
      </c>
      <c r="E9" s="135">
        <f>'ménages T1'!A13</f>
        <v>0.29999999999999893</v>
      </c>
      <c r="F9" s="135"/>
      <c r="G9" s="495">
        <f>G7-G13+I12+I13</f>
        <v>5.1000000000000014</v>
      </c>
      <c r="H9" s="137" t="s">
        <v>22</v>
      </c>
      <c r="I9" s="133"/>
      <c r="J9" s="133">
        <f>'Trèsor T1'!D24</f>
        <v>5.4</v>
      </c>
      <c r="K9" s="135"/>
      <c r="L9" s="133"/>
      <c r="M9" s="135"/>
      <c r="N9" s="139"/>
      <c r="O9" s="121"/>
    </row>
    <row r="10" spans="1:30" ht="34.950000000000003" customHeight="1">
      <c r="A10" s="122"/>
      <c r="B10" s="132"/>
      <c r="C10" s="133"/>
      <c r="D10" s="134">
        <f>SUM(E10:G10)</f>
        <v>-8.6</v>
      </c>
      <c r="E10" s="135"/>
      <c r="F10" s="135">
        <f>'Trèsor T1'!A19</f>
        <v>-8.6</v>
      </c>
      <c r="G10" s="133"/>
      <c r="H10" s="137" t="s">
        <v>23</v>
      </c>
      <c r="I10" s="140"/>
      <c r="J10" s="140"/>
      <c r="K10" s="141"/>
      <c r="L10" s="133"/>
      <c r="M10" s="141">
        <f>'RDM T1'!D21</f>
        <v>-8.6</v>
      </c>
      <c r="N10" s="142"/>
      <c r="O10" s="121"/>
    </row>
    <row r="11" spans="1:30" ht="34.950000000000003" customHeight="1">
      <c r="A11" s="143" t="s">
        <v>9</v>
      </c>
      <c r="B11" s="144"/>
      <c r="C11" s="140"/>
      <c r="D11" s="134"/>
      <c r="E11" s="141"/>
      <c r="F11" s="141"/>
      <c r="G11" s="140"/>
      <c r="H11" s="104" t="s">
        <v>18</v>
      </c>
      <c r="I11" s="140"/>
      <c r="J11" s="140"/>
      <c r="K11" s="141"/>
      <c r="L11" s="133"/>
      <c r="M11" s="141"/>
      <c r="N11" s="142"/>
      <c r="O11" s="145" t="s">
        <v>9</v>
      </c>
    </row>
    <row r="12" spans="1:30" ht="34.950000000000003" customHeight="1">
      <c r="A12" s="143"/>
      <c r="B12" s="144"/>
      <c r="C12" s="140">
        <f>L12</f>
        <v>20</v>
      </c>
      <c r="D12" s="133">
        <f>SUM(E12:G12)</f>
        <v>0</v>
      </c>
      <c r="E12" s="141"/>
      <c r="F12" s="141"/>
      <c r="G12" s="140"/>
      <c r="H12" s="104" t="s">
        <v>11</v>
      </c>
      <c r="I12" s="140">
        <f>'SNI T1'!D34</f>
        <v>20</v>
      </c>
      <c r="J12" s="140"/>
      <c r="K12" s="141"/>
      <c r="L12" s="133">
        <f>SUM(I12:K12)</f>
        <v>20</v>
      </c>
      <c r="M12" s="141"/>
      <c r="N12" s="142"/>
      <c r="O12" s="145"/>
    </row>
    <row r="13" spans="1:30" ht="34.950000000000003" customHeight="1" thickBot="1">
      <c r="A13" s="146"/>
      <c r="B13" s="147"/>
      <c r="C13" s="148"/>
      <c r="D13" s="148">
        <f>SUM(E13:G13)</f>
        <v>23</v>
      </c>
      <c r="E13" s="150"/>
      <c r="F13" s="150">
        <f>'Trèsor T1'!A25</f>
        <v>15</v>
      </c>
      <c r="G13" s="148">
        <f>'CIP T1'!A18</f>
        <v>8</v>
      </c>
      <c r="H13" s="151" t="s">
        <v>10</v>
      </c>
      <c r="I13" s="152">
        <f>'SNI T1'!D35</f>
        <v>23</v>
      </c>
      <c r="J13" s="152"/>
      <c r="K13" s="153"/>
      <c r="L13" s="148">
        <f>SUM(I13:K13)</f>
        <v>23</v>
      </c>
      <c r="M13" s="153"/>
      <c r="N13" s="154"/>
      <c r="O13" s="155"/>
    </row>
    <row r="14" spans="1:30" ht="34.950000000000003" customHeight="1">
      <c r="A14" s="3"/>
      <c r="H14" s="24"/>
      <c r="O14"/>
    </row>
    <row r="15" spans="1:30" ht="27" customHeight="1">
      <c r="A15" s="3"/>
      <c r="G15" s="24"/>
      <c r="H15" s="3"/>
      <c r="M15" s="8"/>
      <c r="N15" s="3"/>
    </row>
    <row r="16" spans="1:30" ht="27" customHeight="1">
      <c r="A16" s="3"/>
      <c r="H16" s="24"/>
    </row>
    <row r="17" spans="1:8" ht="27" customHeight="1">
      <c r="A17" s="3"/>
      <c r="H17" s="24"/>
    </row>
    <row r="18" spans="1:8" ht="27" customHeight="1">
      <c r="A18" s="3"/>
      <c r="H18" s="24"/>
    </row>
    <row r="19" spans="1:8" ht="27" customHeight="1">
      <c r="A19" s="3"/>
      <c r="H19" s="24"/>
    </row>
    <row r="20" spans="1:8" ht="27" customHeight="1">
      <c r="A20" s="3"/>
      <c r="H20" s="24"/>
    </row>
    <row r="21" spans="1:8" ht="27" customHeight="1">
      <c r="A21" s="3"/>
      <c r="H21" s="24"/>
    </row>
    <row r="22" spans="1:8" ht="27" customHeight="1">
      <c r="A22" s="3"/>
      <c r="H22" s="24"/>
    </row>
    <row r="23" spans="1:8" ht="27" customHeight="1">
      <c r="A23" s="3"/>
      <c r="H23" s="24"/>
    </row>
    <row r="24" spans="1:8" ht="27" customHeight="1">
      <c r="A24" s="3"/>
      <c r="H24" s="24"/>
    </row>
    <row r="25" spans="1:8" ht="27" customHeight="1">
      <c r="A25" s="3"/>
      <c r="H25" s="24"/>
    </row>
    <row r="26" spans="1:8" ht="27" customHeight="1">
      <c r="A26" s="3"/>
      <c r="H26" s="24"/>
    </row>
    <row r="27" spans="1:8" ht="27" customHeight="1">
      <c r="A27" s="3"/>
      <c r="H27" s="24"/>
    </row>
    <row r="28" spans="1:8" ht="27" customHeight="1">
      <c r="A28" s="3"/>
      <c r="H28" s="24"/>
    </row>
    <row r="29" spans="1:8" ht="27" customHeight="1">
      <c r="A29" s="3"/>
      <c r="H29" s="24"/>
    </row>
    <row r="30" spans="1:8" ht="27" customHeight="1">
      <c r="A30" s="3"/>
      <c r="H30" s="24"/>
    </row>
    <row r="31" spans="1:8" ht="27" customHeight="1">
      <c r="A31" s="3"/>
      <c r="H31" s="24"/>
    </row>
    <row r="32" spans="1:8" ht="27" customHeight="1">
      <c r="A32" s="3"/>
      <c r="H32" s="24"/>
    </row>
    <row r="33" spans="1:8" ht="27" customHeight="1">
      <c r="A33" s="3"/>
      <c r="H33" s="24"/>
    </row>
    <row r="34" spans="1:8" ht="27" customHeight="1">
      <c r="A34" s="3"/>
      <c r="H34" s="24"/>
    </row>
    <row r="35" spans="1:8" ht="27" customHeight="1">
      <c r="A35" s="3"/>
      <c r="H35" s="24"/>
    </row>
    <row r="36" spans="1:8" ht="27" customHeight="1">
      <c r="A36" s="3"/>
      <c r="H36" s="24"/>
    </row>
    <row r="37" spans="1:8" ht="27" customHeight="1">
      <c r="A37" s="3"/>
      <c r="H37" s="24"/>
    </row>
    <row r="38" spans="1:8" ht="27" customHeight="1">
      <c r="A38" s="3"/>
      <c r="H38" s="24"/>
    </row>
  </sheetData>
  <phoneticPr fontId="0" type="noConversion"/>
  <printOptions horizontalCentered="1" verticalCentered="1"/>
  <pageMargins left="0.78740157480314965" right="0.78740157480314965" top="0.78740157480314965" bottom="0.78740157480314965" header="0.51181102362204722" footer="0.51181102362204722"/>
  <pageSetup paperSize="9" scale="67" orientation="landscape" horizontalDpi="300" verticalDpi="300" r:id="rId1"/>
  <headerFooter alignWithMargins="0">
    <oddFooter>&amp;L&amp;8&amp;F-&amp;A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8"/>
  <sheetViews>
    <sheetView showGridLines="0" zoomScale="75" workbookViewId="0">
      <selection activeCell="J11" sqref="J11"/>
    </sheetView>
  </sheetViews>
  <sheetFormatPr baseColWidth="10" defaultColWidth="11.44140625" defaultRowHeight="27" customHeight="1"/>
  <cols>
    <col min="1" max="1" width="15.6640625" style="7" customWidth="1"/>
    <col min="2" max="2" width="10.6640625" style="8" customWidth="1"/>
    <col min="3" max="7" width="10.6640625" style="3" customWidth="1"/>
    <col min="8" max="8" width="40.6640625" style="10" customWidth="1"/>
    <col min="9" max="13" width="10.6640625" style="3" customWidth="1"/>
    <col min="14" max="14" width="10.6640625" style="8" customWidth="1"/>
    <col min="15" max="15" width="16.5546875" style="3" customWidth="1"/>
    <col min="16" max="16384" width="11.44140625" style="3"/>
  </cols>
  <sheetData>
    <row r="1" spans="1:30" s="4" customFormat="1" ht="39.9" customHeight="1" thickBot="1">
      <c r="A1" s="82" t="s">
        <v>0</v>
      </c>
      <c r="B1" s="1"/>
      <c r="C1" s="1"/>
      <c r="D1" s="1"/>
      <c r="E1" s="1"/>
      <c r="F1" s="1"/>
      <c r="G1" s="2"/>
      <c r="H1" s="83"/>
      <c r="I1" s="84" t="s">
        <v>1</v>
      </c>
      <c r="J1" s="14"/>
      <c r="K1" s="14"/>
      <c r="L1" s="14"/>
      <c r="M1" s="14"/>
      <c r="N1" s="15"/>
      <c r="O1" s="85"/>
      <c r="P1" s="3"/>
      <c r="Q1" s="3"/>
      <c r="R1" s="3"/>
      <c r="S1" s="3"/>
      <c r="T1" s="3"/>
      <c r="U1" s="3"/>
      <c r="V1" s="3"/>
      <c r="W1" s="3"/>
      <c r="X1" s="3"/>
      <c r="Y1" s="3"/>
      <c r="Z1" s="3"/>
      <c r="AA1" s="3"/>
      <c r="AB1" s="3"/>
      <c r="AC1" s="3"/>
      <c r="AD1" s="3"/>
    </row>
    <row r="2" spans="1:30" s="6" customFormat="1" ht="123.75" customHeight="1" thickBot="1">
      <c r="A2" s="86" t="s">
        <v>2</v>
      </c>
      <c r="B2" s="87" t="s">
        <v>3</v>
      </c>
      <c r="C2" s="88" t="s">
        <v>4</v>
      </c>
      <c r="D2" s="88" t="s">
        <v>20</v>
      </c>
      <c r="E2" s="88" t="s">
        <v>5</v>
      </c>
      <c r="F2" s="88" t="s">
        <v>6</v>
      </c>
      <c r="G2" s="88" t="s">
        <v>14</v>
      </c>
      <c r="H2" s="89" t="s">
        <v>17</v>
      </c>
      <c r="I2" s="204" t="s">
        <v>14</v>
      </c>
      <c r="J2" s="204" t="s">
        <v>6</v>
      </c>
      <c r="K2" s="204" t="s">
        <v>5</v>
      </c>
      <c r="L2" s="205" t="s">
        <v>20</v>
      </c>
      <c r="M2" s="205" t="s">
        <v>4</v>
      </c>
      <c r="N2" s="206" t="s">
        <v>7</v>
      </c>
      <c r="O2" s="86" t="s">
        <v>2</v>
      </c>
      <c r="P2" s="26"/>
      <c r="Q2" s="26"/>
      <c r="R2" s="26"/>
      <c r="S2" s="27"/>
      <c r="T2" s="27"/>
      <c r="U2" s="27"/>
      <c r="V2" s="27"/>
      <c r="W2" s="27"/>
      <c r="X2" s="27"/>
      <c r="Y2" s="27"/>
      <c r="Z2" s="27"/>
      <c r="AA2" s="27"/>
      <c r="AB2" s="27"/>
      <c r="AC2" s="27"/>
      <c r="AD2" s="27"/>
    </row>
    <row r="3" spans="1:30" s="8" customFormat="1" ht="39.9" customHeight="1" thickTop="1">
      <c r="A3" s="91"/>
      <c r="B3" s="169"/>
      <c r="C3" s="170"/>
      <c r="D3" s="170"/>
      <c r="E3" s="170"/>
      <c r="F3" s="170"/>
      <c r="G3" s="170"/>
      <c r="H3" s="197" t="s">
        <v>15</v>
      </c>
      <c r="I3" s="207">
        <f>AccuT0!I3+Accu.varT0T1!I3</f>
        <v>10.8</v>
      </c>
      <c r="J3" s="173">
        <f>AccuT0!J3+Accu.varT0T1!J3</f>
        <v>9.6</v>
      </c>
      <c r="K3" s="173">
        <f>AccuT0!K3+Accu.varT0T1!K3</f>
        <v>4.1999999999999993</v>
      </c>
      <c r="L3" s="173">
        <f>AccuT0!L3+Accu.varT0T1!L3</f>
        <v>24.599999999999998</v>
      </c>
      <c r="M3" s="173"/>
      <c r="N3" s="208"/>
      <c r="O3" s="200"/>
    </row>
    <row r="4" spans="1:30" s="8" customFormat="1" ht="39.9" customHeight="1">
      <c r="A4" s="97"/>
      <c r="B4" s="171"/>
      <c r="C4" s="156"/>
      <c r="D4" s="156"/>
      <c r="E4" s="156"/>
      <c r="F4" s="156"/>
      <c r="G4" s="156"/>
      <c r="H4" s="198" t="s">
        <v>16</v>
      </c>
      <c r="I4" s="209"/>
      <c r="J4" s="156"/>
      <c r="K4" s="156"/>
      <c r="L4" s="156"/>
      <c r="M4" s="156">
        <f>AccuT0!M4+Accu.varT0T1!M4</f>
        <v>17.700000000000003</v>
      </c>
      <c r="N4" s="210"/>
      <c r="O4" s="201"/>
    </row>
    <row r="5" spans="1:30" ht="39.9" customHeight="1">
      <c r="A5" s="103" t="s">
        <v>12</v>
      </c>
      <c r="B5" s="171"/>
      <c r="C5" s="156"/>
      <c r="D5" s="156">
        <f>AccuT0!D5+Accu.varT0T1!D5</f>
        <v>40.6</v>
      </c>
      <c r="E5" s="156">
        <f>AccuT0!E5+Accu.varT0T1!E5</f>
        <v>0.4</v>
      </c>
      <c r="F5" s="156">
        <f>AccuT0!F5+Accu.varT0T1!F5</f>
        <v>0</v>
      </c>
      <c r="G5" s="156">
        <f>AccuT0!G5+Accu.varT0T1!G5</f>
        <v>40.200000000000003</v>
      </c>
      <c r="H5" s="199" t="s">
        <v>8</v>
      </c>
      <c r="I5" s="209"/>
      <c r="J5" s="156"/>
      <c r="K5" s="156"/>
      <c r="L5" s="156"/>
      <c r="M5" s="156"/>
      <c r="N5" s="210">
        <f>AccuT0!N5+Accu.varT0T1!N5</f>
        <v>40.6</v>
      </c>
      <c r="O5" s="202" t="s">
        <v>12</v>
      </c>
    </row>
    <row r="6" spans="1:30" ht="39.9" customHeight="1" thickBot="1">
      <c r="A6" s="103"/>
      <c r="B6" s="171"/>
      <c r="C6" s="156"/>
      <c r="D6" s="156">
        <f>AccuT0!D6+Accu.varT0T1!D6</f>
        <v>1.6999999999999993</v>
      </c>
      <c r="E6" s="156">
        <f>AccuT0!E6+Accu.varT0T1!E6</f>
        <v>0</v>
      </c>
      <c r="F6" s="156">
        <f>AccuT0!F6+Accu.varT0T1!F6</f>
        <v>0</v>
      </c>
      <c r="G6" s="156">
        <f>AccuT0!G6+Accu.varT0T1!G6</f>
        <v>1.6999999999999993</v>
      </c>
      <c r="H6" s="101" t="s">
        <v>13</v>
      </c>
      <c r="I6" s="211"/>
      <c r="J6" s="172"/>
      <c r="K6" s="172"/>
      <c r="L6" s="172"/>
      <c r="M6" s="172"/>
      <c r="N6" s="212">
        <f>AccuT0!N6+Accu.varT0T1!N6</f>
        <v>1.6999999999999993</v>
      </c>
      <c r="O6" s="203"/>
    </row>
    <row r="7" spans="1:30" s="9" customFormat="1" ht="39.9" customHeight="1" thickTop="1" thickBot="1">
      <c r="A7" s="111"/>
      <c r="B7" s="171"/>
      <c r="C7" s="156"/>
      <c r="D7" s="156">
        <f>AccuT0!D7+Accu.varT0T1!D7</f>
        <v>-17.700000000000003</v>
      </c>
      <c r="E7" s="156">
        <f>AccuT0!E7+Accu.varT0T1!E7</f>
        <v>3.7999999999999989</v>
      </c>
      <c r="F7" s="156">
        <f>AccuT0!F7+Accu.varT0T1!F7</f>
        <v>9.6</v>
      </c>
      <c r="G7" s="156">
        <f>AccuT0!G7+Accu.varT0T1!G7</f>
        <v>-31.099999999999998</v>
      </c>
      <c r="H7" s="213" t="s">
        <v>19</v>
      </c>
      <c r="I7" s="207">
        <f>AccuT0!I7+Accu.varT0T1!I7</f>
        <v>-31.099999999999998</v>
      </c>
      <c r="J7" s="173">
        <f>AccuT0!J7+Accu.varT0T1!J7</f>
        <v>9.6</v>
      </c>
      <c r="K7" s="173">
        <f>AccuT0!K7+Accu.varT0T1!K7</f>
        <v>3.7999999999999989</v>
      </c>
      <c r="L7" s="173">
        <f>AccuT0!L7+Accu.varT0T1!L7</f>
        <v>-17.700000000000003</v>
      </c>
      <c r="M7" s="173"/>
      <c r="N7" s="179"/>
      <c r="O7" s="121"/>
      <c r="P7" s="8"/>
      <c r="Q7" s="8"/>
      <c r="R7" s="8"/>
      <c r="S7" s="8"/>
      <c r="T7" s="8"/>
      <c r="U7" s="8"/>
      <c r="V7" s="8"/>
      <c r="W7" s="8"/>
      <c r="X7" s="8"/>
      <c r="Y7" s="8"/>
      <c r="Z7" s="8"/>
      <c r="AA7" s="8"/>
      <c r="AB7" s="8"/>
      <c r="AC7" s="8"/>
      <c r="AD7" s="8"/>
    </row>
    <row r="8" spans="1:30" ht="39.9" customHeight="1" thickTop="1">
      <c r="A8" s="122"/>
      <c r="B8" s="169"/>
      <c r="C8" s="170"/>
      <c r="D8" s="170"/>
      <c r="E8" s="170"/>
      <c r="F8" s="170"/>
      <c r="G8" s="176"/>
      <c r="H8" s="214" t="s">
        <v>21</v>
      </c>
      <c r="I8" s="209"/>
      <c r="J8" s="156"/>
      <c r="K8" s="156"/>
      <c r="L8" s="156"/>
      <c r="M8" s="156"/>
      <c r="N8" s="177"/>
      <c r="O8" s="121"/>
    </row>
    <row r="9" spans="1:30" ht="39.9" customHeight="1">
      <c r="A9" s="122"/>
      <c r="B9" s="171"/>
      <c r="C9" s="156"/>
      <c r="D9" s="156">
        <f>AccuT0!D9+Accu.varT0T1!D9</f>
        <v>9.3000000000000007</v>
      </c>
      <c r="E9" s="156">
        <f>AccuT0!E9+Accu.varT0T1!E9</f>
        <v>3.399999999999999</v>
      </c>
      <c r="F9" s="156">
        <f>AccuT0!F9+Accu.varT0T1!F9</f>
        <v>0</v>
      </c>
      <c r="G9" s="177">
        <f>AccuT0!G9+Accu.varT0T1!G9</f>
        <v>5.9000000000000012</v>
      </c>
      <c r="H9" s="215" t="s">
        <v>22</v>
      </c>
      <c r="I9" s="209"/>
      <c r="J9" s="156">
        <f>AccuT0!J9+Accu.varT0T1!J9</f>
        <v>9.3000000000000007</v>
      </c>
      <c r="K9" s="156"/>
      <c r="L9" s="156">
        <f>AccuT0!L9+Accu.varT0T1!L9</f>
        <v>3.9</v>
      </c>
      <c r="M9" s="156"/>
      <c r="N9" s="177"/>
      <c r="O9" s="121"/>
    </row>
    <row r="10" spans="1:30" ht="39.9" customHeight="1">
      <c r="A10" s="122"/>
      <c r="B10" s="171"/>
      <c r="C10" s="156"/>
      <c r="D10" s="156">
        <f>AccuT0!D10+Accu.varT0T1!D10</f>
        <v>2.3000000000000007</v>
      </c>
      <c r="E10" s="156">
        <f>AccuT0!E10+Accu.varT0T1!E10</f>
        <v>0</v>
      </c>
      <c r="F10" s="156">
        <f>AccuT0!F10+Accu.varT0T1!F10</f>
        <v>2.3000000000000007</v>
      </c>
      <c r="G10" s="177"/>
      <c r="H10" s="215" t="s">
        <v>23</v>
      </c>
      <c r="I10" s="209"/>
      <c r="J10" s="156"/>
      <c r="K10" s="156"/>
      <c r="L10" s="156"/>
      <c r="M10" s="156">
        <f>AccuT0!M10+Accu.varT0T1!M10</f>
        <v>2.3000000000000007</v>
      </c>
      <c r="N10" s="177"/>
      <c r="O10" s="121"/>
    </row>
    <row r="11" spans="1:30" ht="39.9" customHeight="1">
      <c r="A11" s="143" t="s">
        <v>9</v>
      </c>
      <c r="B11" s="171"/>
      <c r="C11" s="156"/>
      <c r="D11" s="156"/>
      <c r="E11" s="156"/>
      <c r="F11" s="156"/>
      <c r="G11" s="177">
        <f>AccuT0!G11+Accu.varT0T1!G11</f>
        <v>0.9</v>
      </c>
      <c r="H11" s="216" t="s">
        <v>18</v>
      </c>
      <c r="I11" s="209"/>
      <c r="J11" s="156">
        <f>AccuT0!J11+Accu.varT0T1!J11</f>
        <v>0.9</v>
      </c>
      <c r="K11" s="156"/>
      <c r="L11" s="156">
        <f>AccuT0!L11+Accu.varT0T1!L11</f>
        <v>0.9</v>
      </c>
      <c r="M11" s="156"/>
      <c r="N11" s="177"/>
      <c r="O11" s="145" t="s">
        <v>9</v>
      </c>
    </row>
    <row r="12" spans="1:30" ht="39.9" customHeight="1">
      <c r="A12" s="143"/>
      <c r="B12" s="171"/>
      <c r="C12" s="156">
        <f>AccuT0!C12+Accu.varT0T1!C12</f>
        <v>20</v>
      </c>
      <c r="D12" s="156">
        <f>AccuT0!D12+Accu.varT0T1!D12</f>
        <v>2.5</v>
      </c>
      <c r="E12" s="156">
        <f>AccuT0!E12+Accu.varT0T1!E12</f>
        <v>0</v>
      </c>
      <c r="F12" s="156">
        <f>AccuT0!F12+Accu.varT0T1!F12</f>
        <v>2.5</v>
      </c>
      <c r="G12" s="177"/>
      <c r="H12" s="216" t="s">
        <v>11</v>
      </c>
      <c r="I12" s="209">
        <f>AccuT0!I12+Accu.varT0T1!I12</f>
        <v>22.5</v>
      </c>
      <c r="J12" s="156"/>
      <c r="K12" s="156"/>
      <c r="L12" s="156">
        <f>AccuT0!L12+Accu.varT0T1!L12</f>
        <v>22.5</v>
      </c>
      <c r="M12" s="156"/>
      <c r="N12" s="177"/>
      <c r="O12" s="145"/>
    </row>
    <row r="13" spans="1:30" ht="39.9" customHeight="1" thickBot="1">
      <c r="A13" s="146"/>
      <c r="B13" s="174"/>
      <c r="C13" s="175"/>
      <c r="D13" s="175">
        <f>AccuT0!D13+Accu.varT0T1!D13</f>
        <v>23.4</v>
      </c>
      <c r="E13" s="175">
        <f>AccuT0!E13+Accu.varT0T1!E13</f>
        <v>0.4</v>
      </c>
      <c r="F13" s="175">
        <f>AccuT0!F13+Accu.varT0T1!F13</f>
        <v>15</v>
      </c>
      <c r="G13" s="175">
        <f>AccuT0!G13+Accu.varT0T1!G13</f>
        <v>8</v>
      </c>
      <c r="H13" s="217" t="s">
        <v>10</v>
      </c>
      <c r="I13" s="211">
        <f>AccuT0!I13+Accu.varT0T1!I13</f>
        <v>23.4</v>
      </c>
      <c r="J13" s="172"/>
      <c r="K13" s="172"/>
      <c r="L13" s="172">
        <f>AccuT0!L13+Accu.varT0T1!L13</f>
        <v>23.4</v>
      </c>
      <c r="M13" s="172"/>
      <c r="N13" s="178"/>
      <c r="O13" s="155"/>
    </row>
    <row r="14" spans="1:30" ht="34.950000000000003" customHeight="1">
      <c r="A14" s="3"/>
      <c r="H14" s="24"/>
      <c r="O14"/>
    </row>
    <row r="15" spans="1:30" ht="27" customHeight="1">
      <c r="A15" s="3"/>
      <c r="G15" s="24"/>
      <c r="H15" s="3"/>
      <c r="M15" s="8"/>
      <c r="N15" s="3"/>
    </row>
    <row r="16" spans="1:30" ht="27" customHeight="1">
      <c r="A16" s="3"/>
      <c r="H16" s="24"/>
    </row>
    <row r="17" spans="1:8" ht="27" customHeight="1">
      <c r="A17" s="3"/>
      <c r="H17" s="24"/>
    </row>
    <row r="18" spans="1:8" ht="27" customHeight="1">
      <c r="A18" s="3"/>
      <c r="H18" s="24"/>
    </row>
    <row r="19" spans="1:8" ht="27" customHeight="1">
      <c r="A19" s="3"/>
      <c r="H19" s="24"/>
    </row>
    <row r="20" spans="1:8" ht="27" customHeight="1">
      <c r="A20" s="3"/>
      <c r="H20" s="24"/>
    </row>
    <row r="21" spans="1:8" ht="27" customHeight="1">
      <c r="A21" s="3"/>
      <c r="H21" s="24"/>
    </row>
    <row r="22" spans="1:8" ht="27" customHeight="1">
      <c r="A22" s="3"/>
      <c r="H22" s="24"/>
    </row>
    <row r="23" spans="1:8" ht="27" customHeight="1">
      <c r="A23" s="3"/>
      <c r="H23" s="24"/>
    </row>
    <row r="24" spans="1:8" ht="27" customHeight="1">
      <c r="A24" s="3"/>
      <c r="H24" s="24"/>
    </row>
    <row r="25" spans="1:8" ht="27" customHeight="1">
      <c r="A25" s="3"/>
      <c r="H25" s="24"/>
    </row>
    <row r="26" spans="1:8" ht="27" customHeight="1">
      <c r="A26" s="3"/>
      <c r="H26" s="24"/>
    </row>
    <row r="27" spans="1:8" ht="27" customHeight="1">
      <c r="A27" s="3"/>
      <c r="H27" s="24"/>
    </row>
    <row r="28" spans="1:8" ht="27" customHeight="1">
      <c r="A28" s="3"/>
      <c r="H28" s="24"/>
    </row>
    <row r="29" spans="1:8" ht="27" customHeight="1">
      <c r="A29" s="3"/>
      <c r="H29" s="24"/>
    </row>
    <row r="30" spans="1:8" ht="27" customHeight="1">
      <c r="A30" s="3"/>
      <c r="H30" s="24"/>
    </row>
    <row r="31" spans="1:8" ht="27" customHeight="1">
      <c r="A31" s="3"/>
      <c r="H31" s="24"/>
    </row>
    <row r="32" spans="1:8" ht="27" customHeight="1">
      <c r="A32" s="3"/>
      <c r="H32" s="24"/>
    </row>
    <row r="33" spans="1:8" ht="27" customHeight="1">
      <c r="A33" s="3"/>
      <c r="H33" s="24"/>
    </row>
    <row r="34" spans="1:8" ht="27" customHeight="1">
      <c r="A34" s="3"/>
      <c r="H34" s="24"/>
    </row>
    <row r="35" spans="1:8" ht="27" customHeight="1">
      <c r="A35" s="3"/>
      <c r="H35" s="24"/>
    </row>
    <row r="36" spans="1:8" ht="27" customHeight="1">
      <c r="A36" s="3"/>
      <c r="H36" s="24"/>
    </row>
    <row r="37" spans="1:8" ht="27" customHeight="1">
      <c r="A37" s="3"/>
      <c r="H37" s="24"/>
    </row>
    <row r="38" spans="1:8" ht="27" customHeight="1">
      <c r="A38" s="3"/>
      <c r="H38" s="24"/>
    </row>
  </sheetData>
  <phoneticPr fontId="0" type="noConversion"/>
  <printOptions horizontalCentered="1" verticalCentered="1"/>
  <pageMargins left="0.78740157480314965" right="0.78740157480314965" top="0.78740157480314965" bottom="0.78740157480314965" header="0.51181102362204722" footer="0.51181102362204722"/>
  <pageSetup paperSize="9" scale="67" orientation="landscape" horizontalDpi="300" verticalDpi="300" r:id="rId1"/>
  <headerFooter alignWithMargins="0">
    <oddFooter>&amp;L&amp;8&amp;F-&amp;A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6"/>
  <sheetViews>
    <sheetView topLeftCell="A26" workbookViewId="0">
      <selection activeCell="A49" sqref="A49"/>
    </sheetView>
  </sheetViews>
  <sheetFormatPr baseColWidth="10" defaultRowHeight="13.2"/>
  <cols>
    <col min="1" max="1" width="109.6640625" customWidth="1"/>
    <col min="2" max="2" width="59.44140625" customWidth="1"/>
  </cols>
  <sheetData>
    <row r="1" spans="1:2" ht="15.6">
      <c r="A1" s="487" t="s">
        <v>189</v>
      </c>
    </row>
    <row r="2" spans="1:2" ht="15.6">
      <c r="A2" s="488" t="s">
        <v>190</v>
      </c>
    </row>
    <row r="3" spans="1:2" ht="19.5" customHeight="1">
      <c r="A3" s="489" t="s">
        <v>191</v>
      </c>
      <c r="B3" s="490">
        <v>26</v>
      </c>
    </row>
    <row r="4" spans="1:2" ht="15">
      <c r="A4" s="491" t="s">
        <v>192</v>
      </c>
      <c r="B4" s="490">
        <v>20</v>
      </c>
    </row>
    <row r="5" spans="1:2" ht="14.25" customHeight="1">
      <c r="A5" s="489" t="s">
        <v>193</v>
      </c>
      <c r="B5" s="490">
        <v>6</v>
      </c>
    </row>
    <row r="6" spans="1:2" ht="15" customHeight="1">
      <c r="A6" s="489" t="s">
        <v>194</v>
      </c>
      <c r="B6" s="490"/>
    </row>
    <row r="7" spans="1:2" ht="33" customHeight="1">
      <c r="A7" s="489"/>
      <c r="B7" s="490"/>
    </row>
    <row r="8" spans="1:2" ht="15.6">
      <c r="A8" s="488" t="s">
        <v>195</v>
      </c>
      <c r="B8" s="490"/>
    </row>
    <row r="9" spans="1:2" ht="40.5" customHeight="1">
      <c r="A9" s="489" t="s">
        <v>196</v>
      </c>
      <c r="B9" s="490"/>
    </row>
    <row r="10" spans="1:2" ht="44.25" customHeight="1">
      <c r="A10" s="489" t="s">
        <v>197</v>
      </c>
      <c r="B10" s="490"/>
    </row>
    <row r="11" spans="1:2" ht="18.75" customHeight="1">
      <c r="A11" s="489" t="s">
        <v>198</v>
      </c>
      <c r="B11" s="490">
        <v>6</v>
      </c>
    </row>
    <row r="12" spans="1:2" ht="17.25" customHeight="1">
      <c r="A12" s="489" t="s">
        <v>199</v>
      </c>
      <c r="B12" s="490">
        <v>2</v>
      </c>
    </row>
    <row r="13" spans="1:2" ht="17.25" customHeight="1">
      <c r="A13" s="489"/>
      <c r="B13" s="490"/>
    </row>
    <row r="14" spans="1:2" ht="33.75" customHeight="1">
      <c r="A14" s="489" t="s">
        <v>200</v>
      </c>
      <c r="B14" s="490">
        <v>2.2999999999999998</v>
      </c>
    </row>
    <row r="15" spans="1:2" ht="16.5" customHeight="1">
      <c r="A15" s="489" t="s">
        <v>201</v>
      </c>
      <c r="B15" s="490">
        <v>0.3</v>
      </c>
    </row>
    <row r="16" spans="1:2" ht="28.5" customHeight="1">
      <c r="A16" s="489" t="s">
        <v>202</v>
      </c>
      <c r="B16" s="490"/>
    </row>
    <row r="17" spans="1:2" ht="16.5" customHeight="1">
      <c r="A17" s="489"/>
      <c r="B17" s="490"/>
    </row>
    <row r="18" spans="1:2" ht="15.6">
      <c r="A18" s="488" t="s">
        <v>109</v>
      </c>
      <c r="B18" s="490"/>
    </row>
    <row r="19" spans="1:2" ht="15.75" customHeight="1">
      <c r="A19" s="489" t="s">
        <v>203</v>
      </c>
      <c r="B19" s="490">
        <v>9</v>
      </c>
    </row>
    <row r="20" spans="1:2" ht="57.75" customHeight="1">
      <c r="A20" s="489" t="s">
        <v>204</v>
      </c>
      <c r="B20" s="490"/>
    </row>
    <row r="21" spans="1:2" ht="15">
      <c r="A21" s="489" t="s">
        <v>205</v>
      </c>
      <c r="B21" s="490">
        <v>2</v>
      </c>
    </row>
    <row r="22" spans="1:2" ht="15">
      <c r="A22" s="489" t="s">
        <v>206</v>
      </c>
      <c r="B22" s="490">
        <v>5</v>
      </c>
    </row>
    <row r="23" spans="1:2" ht="15">
      <c r="A23" s="489" t="s">
        <v>207</v>
      </c>
      <c r="B23" s="490">
        <v>2</v>
      </c>
    </row>
    <row r="24" spans="1:2" ht="15">
      <c r="A24" s="489"/>
      <c r="B24" s="490"/>
    </row>
    <row r="25" spans="1:2" ht="15.6">
      <c r="A25" s="488" t="s">
        <v>208</v>
      </c>
    </row>
    <row r="26" spans="1:2" ht="15" customHeight="1">
      <c r="A26" s="489" t="s">
        <v>209</v>
      </c>
    </row>
    <row r="27" spans="1:2" ht="15" customHeight="1">
      <c r="A27" s="489"/>
    </row>
    <row r="28" spans="1:2" ht="15.6">
      <c r="A28" s="488" t="s">
        <v>210</v>
      </c>
    </row>
    <row r="29" spans="1:2" ht="30" customHeight="1">
      <c r="A29" s="489" t="s">
        <v>211</v>
      </c>
      <c r="B29" s="490">
        <v>14.2</v>
      </c>
    </row>
    <row r="32" spans="1:2" ht="15.6">
      <c r="A32" s="487" t="s">
        <v>212</v>
      </c>
    </row>
    <row r="33" spans="1:2" ht="17.25" customHeight="1">
      <c r="A33" s="489" t="s">
        <v>213</v>
      </c>
    </row>
    <row r="34" spans="1:2" ht="27.75" customHeight="1">
      <c r="A34" s="489" t="s">
        <v>214</v>
      </c>
    </row>
    <row r="35" spans="1:2" ht="69.75" customHeight="1">
      <c r="A35" s="489" t="s">
        <v>215</v>
      </c>
    </row>
    <row r="36" spans="1:2" ht="34.5" customHeight="1">
      <c r="A36" s="489" t="s">
        <v>216</v>
      </c>
    </row>
    <row r="37" spans="1:2" ht="15">
      <c r="A37" s="490" t="s">
        <v>124</v>
      </c>
      <c r="B37" s="492">
        <v>0.151</v>
      </c>
    </row>
    <row r="38" spans="1:2" ht="15">
      <c r="A38" s="490" t="s">
        <v>126</v>
      </c>
      <c r="B38" s="492">
        <v>0.21199999999999999</v>
      </c>
    </row>
    <row r="39" spans="1:2" ht="15">
      <c r="A39" s="490" t="s">
        <v>128</v>
      </c>
      <c r="B39" s="492">
        <v>0.63700000000000001</v>
      </c>
    </row>
    <row r="41" spans="1:2" ht="30">
      <c r="A41" s="635" t="s">
        <v>217</v>
      </c>
      <c r="B41" s="493">
        <v>1.5</v>
      </c>
    </row>
    <row r="42" spans="1:2" ht="15">
      <c r="A42" s="636" t="s">
        <v>261</v>
      </c>
      <c r="B42" s="493">
        <f>1.7-B41</f>
        <v>0.19999999999999996</v>
      </c>
    </row>
    <row r="44" spans="1:2" ht="15.6">
      <c r="A44" s="487" t="s">
        <v>218</v>
      </c>
    </row>
    <row r="45" spans="1:2" ht="15.6">
      <c r="A45" s="488" t="s">
        <v>219</v>
      </c>
    </row>
    <row r="46" spans="1:2" ht="15">
      <c r="A46" s="489" t="s">
        <v>220</v>
      </c>
    </row>
    <row r="47" spans="1:2" ht="15">
      <c r="A47" s="494" t="s">
        <v>221</v>
      </c>
      <c r="B47" s="493">
        <v>3.8</v>
      </c>
    </row>
    <row r="48" spans="1:2" ht="15">
      <c r="A48" s="494" t="s">
        <v>222</v>
      </c>
      <c r="B48" s="493">
        <v>0.7</v>
      </c>
    </row>
    <row r="49" spans="1:2" ht="15">
      <c r="A49" s="494" t="s">
        <v>223</v>
      </c>
      <c r="B49" s="496">
        <f>'TRE T2'!I24</f>
        <v>1.791764705882354</v>
      </c>
    </row>
    <row r="50" spans="1:2" ht="15">
      <c r="A50" s="494"/>
    </row>
    <row r="51" spans="1:2" ht="15.6">
      <c r="A51" s="488" t="s">
        <v>224</v>
      </c>
    </row>
    <row r="52" spans="1:2" ht="30">
      <c r="A52" s="489" t="s">
        <v>225</v>
      </c>
      <c r="B52" s="493">
        <v>5</v>
      </c>
    </row>
    <row r="53" spans="1:2" ht="15">
      <c r="A53" s="489"/>
    </row>
    <row r="54" spans="1:2" ht="15.6">
      <c r="A54" s="488" t="s">
        <v>226</v>
      </c>
    </row>
    <row r="55" spans="1:2" ht="33.75" customHeight="1">
      <c r="A55" s="489" t="s">
        <v>227</v>
      </c>
      <c r="B55" s="493">
        <v>9.8000000000000007</v>
      </c>
    </row>
    <row r="56" spans="1:2" ht="30">
      <c r="A56" s="489" t="s">
        <v>228</v>
      </c>
      <c r="B56" s="493">
        <v>4</v>
      </c>
    </row>
  </sheetData>
  <phoneticPr fontId="42" type="noConversion"/>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5"/>
  <sheetViews>
    <sheetView topLeftCell="G19" workbookViewId="0">
      <selection activeCell="P22" sqref="P22"/>
    </sheetView>
  </sheetViews>
  <sheetFormatPr baseColWidth="10" defaultRowHeight="13.2"/>
  <cols>
    <col min="2" max="2" width="14.109375" customWidth="1"/>
    <col min="3" max="3" width="14.6640625" customWidth="1"/>
    <col min="4" max="4" width="15.88671875" customWidth="1"/>
    <col min="6" max="6" width="19" customWidth="1"/>
    <col min="7" max="7" width="17.88671875" customWidth="1"/>
    <col min="8" max="8" width="20" customWidth="1"/>
    <col min="9" max="9" width="19" customWidth="1"/>
    <col min="10" max="10" width="15.88671875" customWidth="1"/>
    <col min="11" max="11" width="12.6640625" customWidth="1"/>
    <col min="12" max="12" width="14.6640625" customWidth="1"/>
  </cols>
  <sheetData>
    <row r="1" spans="1:19" ht="22.8">
      <c r="A1" s="637"/>
      <c r="B1" s="637"/>
      <c r="C1" s="637"/>
      <c r="D1" s="637"/>
      <c r="E1" s="637"/>
      <c r="F1" s="637"/>
      <c r="G1" s="637"/>
      <c r="H1" s="637"/>
      <c r="I1" s="637"/>
      <c r="J1" s="637"/>
      <c r="K1" s="637"/>
      <c r="L1" s="637"/>
      <c r="M1" s="637"/>
      <c r="N1" s="637"/>
      <c r="O1" s="637"/>
      <c r="P1" s="637"/>
      <c r="Q1" s="637"/>
      <c r="R1" s="637"/>
      <c r="S1" s="637"/>
    </row>
    <row r="2" spans="1:19" ht="22.8">
      <c r="A2" s="637"/>
      <c r="B2" s="637"/>
      <c r="C2" s="637"/>
      <c r="D2" s="637"/>
      <c r="E2" s="637"/>
      <c r="F2" s="637" t="s">
        <v>262</v>
      </c>
      <c r="G2" s="637"/>
      <c r="H2" s="637"/>
      <c r="I2" s="637"/>
      <c r="J2" s="637"/>
      <c r="K2" s="637"/>
      <c r="L2" s="637"/>
      <c r="M2" s="637"/>
      <c r="N2" s="637"/>
      <c r="O2" s="637"/>
      <c r="P2" s="637"/>
      <c r="Q2" s="637"/>
      <c r="R2" s="637"/>
      <c r="S2" s="637"/>
    </row>
    <row r="3" spans="1:19" ht="23.4" thickBot="1">
      <c r="A3" s="637"/>
      <c r="B3" s="637"/>
      <c r="C3" s="637"/>
      <c r="D3" s="637"/>
      <c r="E3" s="637"/>
      <c r="F3" s="637"/>
      <c r="G3" s="637"/>
      <c r="H3" s="637"/>
      <c r="I3" s="637"/>
      <c r="J3" s="637"/>
      <c r="K3" s="637"/>
      <c r="L3" s="637"/>
      <c r="M3" s="637"/>
      <c r="N3" s="637"/>
      <c r="O3" s="637"/>
      <c r="P3" s="637"/>
      <c r="Q3" s="637"/>
      <c r="R3" s="637"/>
      <c r="S3" s="637"/>
    </row>
    <row r="4" spans="1:19" ht="240" customHeight="1" thickBot="1">
      <c r="A4" s="637"/>
      <c r="B4" s="637"/>
      <c r="C4" s="637"/>
      <c r="D4" s="637"/>
      <c r="E4" s="637"/>
      <c r="F4" s="638"/>
      <c r="G4" s="639" t="s">
        <v>263</v>
      </c>
      <c r="H4" s="639" t="s">
        <v>264</v>
      </c>
      <c r="I4" s="639" t="s">
        <v>265</v>
      </c>
      <c r="J4" s="640" t="s">
        <v>266</v>
      </c>
      <c r="K4" s="641" t="s">
        <v>267</v>
      </c>
      <c r="L4" s="642" t="s">
        <v>268</v>
      </c>
      <c r="M4" s="637"/>
      <c r="N4" s="637"/>
      <c r="O4" s="637"/>
      <c r="P4" s="637"/>
      <c r="Q4" s="637"/>
      <c r="R4" s="637"/>
      <c r="S4" s="637"/>
    </row>
    <row r="5" spans="1:19" ht="50.1" customHeight="1">
      <c r="A5" s="637"/>
      <c r="B5" s="637"/>
      <c r="C5" s="637"/>
      <c r="D5" s="637"/>
      <c r="E5" s="637"/>
      <c r="F5" s="643" t="s">
        <v>124</v>
      </c>
      <c r="G5" s="644">
        <v>6.1</v>
      </c>
      <c r="H5" s="644"/>
      <c r="I5" s="645"/>
      <c r="J5" s="645"/>
      <c r="K5" s="646"/>
      <c r="L5" s="647">
        <v>6.1</v>
      </c>
      <c r="M5" s="637"/>
      <c r="N5" s="637"/>
      <c r="O5" s="637"/>
      <c r="P5" s="637"/>
      <c r="Q5" s="637"/>
      <c r="R5" s="637"/>
      <c r="S5" s="637"/>
    </row>
    <row r="6" spans="1:19" ht="50.1" customHeight="1">
      <c r="A6" s="637"/>
      <c r="B6" s="637"/>
      <c r="C6" s="637"/>
      <c r="D6" s="637"/>
      <c r="E6" s="637"/>
      <c r="F6" s="648" t="s">
        <v>125</v>
      </c>
      <c r="G6" s="649"/>
      <c r="H6" s="649">
        <v>40</v>
      </c>
      <c r="I6" s="650"/>
      <c r="J6" s="650"/>
      <c r="K6" s="651"/>
      <c r="L6" s="652">
        <v>40</v>
      </c>
      <c r="M6" s="637"/>
      <c r="N6" s="637"/>
      <c r="O6" s="637"/>
      <c r="P6" s="637"/>
      <c r="Q6" s="637"/>
      <c r="R6" s="637"/>
      <c r="S6" s="637"/>
    </row>
    <row r="7" spans="1:19" ht="50.1" customHeight="1">
      <c r="A7" s="637"/>
      <c r="B7" s="637"/>
      <c r="C7" s="637"/>
      <c r="D7" s="637"/>
      <c r="E7" s="637"/>
      <c r="F7" s="653" t="s">
        <v>126</v>
      </c>
      <c r="G7" s="654"/>
      <c r="H7" s="654"/>
      <c r="I7" s="655">
        <v>14.8</v>
      </c>
      <c r="J7" s="655"/>
      <c r="K7" s="656"/>
      <c r="L7" s="652">
        <v>14.8</v>
      </c>
      <c r="M7" s="637"/>
      <c r="N7" s="637"/>
      <c r="O7" s="637"/>
      <c r="P7" s="637"/>
      <c r="Q7" s="637"/>
      <c r="R7" s="637"/>
      <c r="S7" s="637"/>
    </row>
    <row r="8" spans="1:19" ht="50.1" customHeight="1">
      <c r="A8" s="637"/>
      <c r="B8" s="637"/>
      <c r="C8" s="637"/>
      <c r="D8" s="637"/>
      <c r="E8" s="637"/>
      <c r="F8" s="653" t="s">
        <v>127</v>
      </c>
      <c r="G8" s="654"/>
      <c r="H8" s="654"/>
      <c r="I8" s="655">
        <v>1.1000000000000001</v>
      </c>
      <c r="J8" s="655"/>
      <c r="K8" s="656"/>
      <c r="L8" s="652">
        <v>1.1000000000000001</v>
      </c>
      <c r="M8" s="637"/>
      <c r="N8" s="637"/>
      <c r="O8" s="637"/>
      <c r="P8" s="637"/>
      <c r="Q8" s="637"/>
      <c r="R8" s="637"/>
      <c r="S8" s="637"/>
    </row>
    <row r="9" spans="1:19" ht="50.1" customHeight="1">
      <c r="A9" s="637"/>
      <c r="B9" s="637"/>
      <c r="C9" s="637"/>
      <c r="D9" s="637"/>
      <c r="E9" s="637"/>
      <c r="F9" s="653" t="s">
        <v>128</v>
      </c>
      <c r="G9" s="654"/>
      <c r="H9" s="654"/>
      <c r="I9" s="655"/>
      <c r="J9" s="655">
        <v>11.9</v>
      </c>
      <c r="K9" s="656"/>
      <c r="L9" s="652">
        <v>11.9</v>
      </c>
      <c r="M9" s="637"/>
      <c r="N9" s="637"/>
      <c r="O9" s="637"/>
      <c r="P9" s="637"/>
      <c r="Q9" s="637"/>
      <c r="R9" s="637"/>
      <c r="S9" s="637"/>
    </row>
    <row r="10" spans="1:19" ht="50.1" customHeight="1" thickBot="1">
      <c r="A10" s="637"/>
      <c r="B10" s="637"/>
      <c r="C10" s="637"/>
      <c r="D10" s="637"/>
      <c r="E10" s="637"/>
      <c r="F10" s="657" t="s">
        <v>267</v>
      </c>
      <c r="G10" s="658"/>
      <c r="H10" s="658"/>
      <c r="I10" s="659"/>
      <c r="J10" s="659"/>
      <c r="K10" s="660">
        <v>7.3</v>
      </c>
      <c r="L10" s="661">
        <v>7.3</v>
      </c>
      <c r="M10" s="637"/>
      <c r="N10" s="637"/>
      <c r="O10" s="637"/>
      <c r="P10" s="637"/>
      <c r="Q10" s="637"/>
      <c r="R10" s="637"/>
      <c r="S10" s="637"/>
    </row>
    <row r="11" spans="1:19" ht="50.1" customHeight="1" thickBot="1">
      <c r="A11" s="637"/>
      <c r="B11" s="637"/>
      <c r="C11" s="637"/>
      <c r="D11" s="637"/>
      <c r="E11" s="637"/>
      <c r="F11" s="662" t="s">
        <v>269</v>
      </c>
      <c r="G11" s="663">
        <v>6.1</v>
      </c>
      <c r="H11" s="663">
        <v>40</v>
      </c>
      <c r="I11" s="663">
        <v>15.9</v>
      </c>
      <c r="J11" s="663">
        <v>11.9</v>
      </c>
      <c r="K11" s="664">
        <v>7.3</v>
      </c>
      <c r="L11" s="665">
        <v>81.2</v>
      </c>
      <c r="M11" s="637"/>
      <c r="N11" s="637"/>
      <c r="O11" s="637"/>
      <c r="P11" s="637"/>
      <c r="Q11" s="637"/>
      <c r="R11" s="637"/>
      <c r="S11" s="637"/>
    </row>
    <row r="12" spans="1:19" ht="50.1" customHeight="1" thickBot="1">
      <c r="A12" s="637"/>
      <c r="B12" s="637"/>
      <c r="C12" s="637"/>
      <c r="D12" s="637"/>
      <c r="E12" s="637"/>
      <c r="F12" s="637"/>
      <c r="G12" s="637"/>
      <c r="H12" s="637"/>
      <c r="I12" s="637"/>
      <c r="J12" s="637"/>
      <c r="K12" s="637"/>
      <c r="L12" s="637"/>
      <c r="M12" s="637"/>
      <c r="N12" s="637"/>
      <c r="O12" s="637"/>
      <c r="P12" s="637"/>
      <c r="Q12" s="637"/>
      <c r="R12" s="637"/>
      <c r="S12" s="637"/>
    </row>
    <row r="13" spans="1:19" ht="50.1" customHeight="1" thickBot="1">
      <c r="A13" s="637"/>
      <c r="B13" s="666" t="s">
        <v>270</v>
      </c>
      <c r="C13" s="667" t="s">
        <v>271</v>
      </c>
      <c r="D13" s="668" t="s">
        <v>272</v>
      </c>
      <c r="E13" s="637"/>
      <c r="F13" s="638"/>
      <c r="G13" s="639" t="s">
        <v>263</v>
      </c>
      <c r="H13" s="639" t="s">
        <v>273</v>
      </c>
      <c r="I13" s="639" t="s">
        <v>265</v>
      </c>
      <c r="J13" s="640" t="s">
        <v>266</v>
      </c>
      <c r="K13" s="641" t="s">
        <v>267</v>
      </c>
      <c r="L13" s="642" t="s">
        <v>274</v>
      </c>
      <c r="M13" s="669"/>
      <c r="N13" s="670" t="s">
        <v>275</v>
      </c>
      <c r="O13" s="671" t="s">
        <v>276</v>
      </c>
      <c r="P13" s="640" t="s">
        <v>277</v>
      </c>
      <c r="Q13" s="640" t="s">
        <v>278</v>
      </c>
      <c r="R13" s="641" t="s">
        <v>279</v>
      </c>
      <c r="S13" s="672" t="s">
        <v>280</v>
      </c>
    </row>
    <row r="14" spans="1:19" ht="50.1" customHeight="1" thickBot="1">
      <c r="A14" s="637"/>
      <c r="B14" s="673">
        <v>6.1</v>
      </c>
      <c r="C14" s="650"/>
      <c r="D14" s="674">
        <v>6.1</v>
      </c>
      <c r="E14" s="675"/>
      <c r="F14" s="643" t="s">
        <v>124</v>
      </c>
      <c r="G14" s="644">
        <v>0.11960784313725492</v>
      </c>
      <c r="H14" s="644"/>
      <c r="I14" s="645"/>
      <c r="J14" s="645">
        <v>0.6</v>
      </c>
      <c r="K14" s="646"/>
      <c r="L14" s="652">
        <v>0.7</v>
      </c>
      <c r="M14" s="676"/>
      <c r="N14" s="677">
        <v>4.2</v>
      </c>
      <c r="O14" s="644"/>
      <c r="P14" s="644"/>
      <c r="Q14" s="645"/>
      <c r="R14" s="646">
        <v>1.2</v>
      </c>
      <c r="S14" s="647">
        <v>6.1</v>
      </c>
    </row>
    <row r="15" spans="1:19" ht="50.1" customHeight="1" thickBot="1">
      <c r="A15" s="637"/>
      <c r="B15" s="673">
        <v>40</v>
      </c>
      <c r="C15" s="650"/>
      <c r="D15" s="674">
        <v>40</v>
      </c>
      <c r="E15" s="675"/>
      <c r="F15" s="648" t="s">
        <v>125</v>
      </c>
      <c r="G15" s="649"/>
      <c r="H15" s="649"/>
      <c r="I15" s="650">
        <v>3.7411764705882353</v>
      </c>
      <c r="J15" s="650"/>
      <c r="K15" s="651"/>
      <c r="L15" s="652">
        <v>3.7411764705882353</v>
      </c>
      <c r="M15" s="676"/>
      <c r="N15" s="678"/>
      <c r="O15" s="649"/>
      <c r="P15" s="649"/>
      <c r="Q15" s="650"/>
      <c r="R15" s="651">
        <v>36.200000000000003</v>
      </c>
      <c r="S15" s="647">
        <v>40</v>
      </c>
    </row>
    <row r="16" spans="1:19" ht="50.1" customHeight="1" thickBot="1">
      <c r="A16" s="637"/>
      <c r="B16" s="673">
        <v>14.8</v>
      </c>
      <c r="C16" s="650"/>
      <c r="D16" s="674">
        <v>14.8</v>
      </c>
      <c r="E16" s="675"/>
      <c r="F16" s="648" t="s">
        <v>126</v>
      </c>
      <c r="G16" s="649">
        <v>0.59803921568627461</v>
      </c>
      <c r="H16" s="649"/>
      <c r="I16" s="650"/>
      <c r="J16" s="649">
        <v>2</v>
      </c>
      <c r="K16" s="651"/>
      <c r="L16" s="652">
        <v>2.6</v>
      </c>
      <c r="M16" s="676"/>
      <c r="N16" s="678">
        <v>5.8</v>
      </c>
      <c r="O16" s="649"/>
      <c r="P16" s="649"/>
      <c r="Q16" s="650"/>
      <c r="R16" s="651">
        <v>6.4</v>
      </c>
      <c r="S16" s="647">
        <v>14.8</v>
      </c>
    </row>
    <row r="17" spans="1:19" ht="50.1" customHeight="1">
      <c r="A17" s="637"/>
      <c r="B17" s="679">
        <v>1.1000000000000001</v>
      </c>
      <c r="C17" s="655"/>
      <c r="D17" s="674">
        <v>1.1000000000000001</v>
      </c>
      <c r="E17" s="675"/>
      <c r="F17" s="653" t="s">
        <v>127</v>
      </c>
      <c r="G17" s="654"/>
      <c r="H17" s="654"/>
      <c r="I17" s="655"/>
      <c r="J17" s="655"/>
      <c r="K17" s="656"/>
      <c r="L17" s="652">
        <v>0</v>
      </c>
      <c r="M17" s="680"/>
      <c r="N17" s="681"/>
      <c r="O17" s="654"/>
      <c r="P17" s="654"/>
      <c r="Q17" s="655"/>
      <c r="R17" s="651">
        <v>1.1000000000000001</v>
      </c>
      <c r="S17" s="647">
        <v>1.1000000000000001</v>
      </c>
    </row>
    <row r="18" spans="1:19" ht="50.1" customHeight="1">
      <c r="A18" s="637"/>
      <c r="B18" s="679">
        <v>11.9</v>
      </c>
      <c r="C18" s="655">
        <v>67.099999999999994</v>
      </c>
      <c r="D18" s="674">
        <v>79</v>
      </c>
      <c r="E18" s="675"/>
      <c r="F18" s="653" t="s">
        <v>128</v>
      </c>
      <c r="G18" s="654"/>
      <c r="H18" s="654">
        <v>2.430939226519337</v>
      </c>
      <c r="I18" s="654">
        <v>3.2670588235294113</v>
      </c>
      <c r="J18" s="654">
        <v>2.2999999999999998</v>
      </c>
      <c r="K18" s="656">
        <v>1.3</v>
      </c>
      <c r="L18" s="652">
        <v>9.3000000000000007</v>
      </c>
      <c r="M18" s="680"/>
      <c r="N18" s="681">
        <v>17.5</v>
      </c>
      <c r="O18" s="654"/>
      <c r="P18" s="654">
        <v>52</v>
      </c>
      <c r="Q18" s="655">
        <v>0.2</v>
      </c>
      <c r="R18" s="656"/>
      <c r="S18" s="652">
        <v>79</v>
      </c>
    </row>
    <row r="19" spans="1:19" ht="50.1" customHeight="1" thickBot="1">
      <c r="A19" s="637"/>
      <c r="B19" s="682">
        <v>7.3</v>
      </c>
      <c r="C19" s="659"/>
      <c r="D19" s="683">
        <v>7.3</v>
      </c>
      <c r="E19" s="675"/>
      <c r="F19" s="657" t="s">
        <v>267</v>
      </c>
      <c r="G19" s="658"/>
      <c r="H19" s="658"/>
      <c r="I19" s="659"/>
      <c r="J19" s="659"/>
      <c r="K19" s="660"/>
      <c r="L19" s="652">
        <v>0</v>
      </c>
      <c r="M19" s="680"/>
      <c r="N19" s="684"/>
      <c r="O19" s="658">
        <v>7.3</v>
      </c>
      <c r="P19" s="658"/>
      <c r="Q19" s="659"/>
      <c r="R19" s="660"/>
      <c r="S19" s="652">
        <v>7.3</v>
      </c>
    </row>
    <row r="20" spans="1:19" ht="50.1" customHeight="1" thickBot="1">
      <c r="A20" s="637"/>
      <c r="B20" s="685">
        <v>81.2</v>
      </c>
      <c r="C20" s="685">
        <v>67.099999999999994</v>
      </c>
      <c r="D20" s="665">
        <v>148.30000000000001</v>
      </c>
      <c r="E20" s="675"/>
      <c r="F20" s="662" t="s">
        <v>281</v>
      </c>
      <c r="G20" s="663">
        <v>0.71764705882352953</v>
      </c>
      <c r="H20" s="663">
        <v>2.430939226519337</v>
      </c>
      <c r="I20" s="663">
        <v>7.0082352941176467</v>
      </c>
      <c r="J20" s="663">
        <v>4.9000000000000004</v>
      </c>
      <c r="K20" s="664">
        <v>1.3</v>
      </c>
      <c r="L20" s="665">
        <v>16.356821579460512</v>
      </c>
      <c r="M20" s="680"/>
      <c r="N20" s="686">
        <v>27.5</v>
      </c>
      <c r="O20" s="687">
        <v>7.3</v>
      </c>
      <c r="P20" s="687">
        <v>52</v>
      </c>
      <c r="Q20" s="687">
        <v>0.2</v>
      </c>
      <c r="R20" s="688">
        <v>44.9</v>
      </c>
      <c r="S20" s="689">
        <v>148.30000000000001</v>
      </c>
    </row>
    <row r="21" spans="1:19" ht="50.1" customHeight="1">
      <c r="A21" s="637"/>
      <c r="B21" s="675"/>
      <c r="C21" s="675"/>
      <c r="D21" s="675"/>
      <c r="E21" s="675"/>
      <c r="F21" s="690"/>
      <c r="G21" s="691"/>
      <c r="H21" s="691"/>
      <c r="I21" s="691"/>
      <c r="J21" s="691"/>
      <c r="K21" s="691"/>
      <c r="L21" s="675"/>
      <c r="M21" s="675"/>
      <c r="N21" s="675"/>
      <c r="O21" s="675"/>
      <c r="P21" s="675"/>
      <c r="Q21" s="675"/>
      <c r="R21" s="675"/>
      <c r="S21" s="675"/>
    </row>
    <row r="22" spans="1:19" ht="50.1" customHeight="1" thickBot="1">
      <c r="A22" s="637"/>
      <c r="B22" s="675"/>
      <c r="C22" s="675"/>
      <c r="D22" s="692"/>
      <c r="E22" s="675"/>
      <c r="F22" s="657" t="s">
        <v>282</v>
      </c>
      <c r="G22" s="658">
        <v>5.3823529411764701</v>
      </c>
      <c r="H22" s="658">
        <v>37.569060773480665</v>
      </c>
      <c r="I22" s="659">
        <v>8.8917647058823537</v>
      </c>
      <c r="J22" s="659">
        <v>7</v>
      </c>
      <c r="K22" s="660">
        <v>6</v>
      </c>
      <c r="L22" s="652">
        <v>64.843178420539488</v>
      </c>
      <c r="M22" s="680"/>
      <c r="N22" s="693"/>
      <c r="O22" s="693"/>
      <c r="P22" s="693"/>
      <c r="Q22" s="693"/>
      <c r="R22" s="693"/>
      <c r="S22" s="694"/>
    </row>
    <row r="23" spans="1:19" ht="50.1" customHeight="1" thickBot="1">
      <c r="A23" s="637"/>
      <c r="B23" s="675"/>
      <c r="C23" s="675"/>
      <c r="D23" s="675"/>
      <c r="E23" s="675"/>
      <c r="F23" s="662" t="s">
        <v>241</v>
      </c>
      <c r="G23" s="663"/>
      <c r="H23" s="663">
        <v>11.7</v>
      </c>
      <c r="I23" s="663">
        <v>7.1</v>
      </c>
      <c r="J23" s="663">
        <v>2.2999999999999998</v>
      </c>
      <c r="K23" s="664">
        <v>6</v>
      </c>
      <c r="L23" s="665">
        <v>27.1</v>
      </c>
      <c r="M23" s="680"/>
      <c r="N23" s="694"/>
      <c r="O23" s="694"/>
      <c r="P23" s="694"/>
      <c r="Q23" s="694"/>
      <c r="R23" s="694"/>
      <c r="S23" s="694"/>
    </row>
    <row r="24" spans="1:19" ht="50.1" customHeight="1" thickBot="1">
      <c r="A24" s="637"/>
      <c r="B24" s="695"/>
      <c r="C24" s="695"/>
      <c r="D24" s="696"/>
      <c r="E24" s="675"/>
      <c r="F24" s="657" t="s">
        <v>283</v>
      </c>
      <c r="G24" s="658">
        <v>5.3823529411764701</v>
      </c>
      <c r="H24" s="658">
        <v>25.869060773480662</v>
      </c>
      <c r="I24" s="659">
        <v>1.791764705882354</v>
      </c>
      <c r="J24" s="659">
        <v>4.7</v>
      </c>
      <c r="K24" s="660">
        <v>0</v>
      </c>
      <c r="L24" s="652">
        <v>37.743178420539493</v>
      </c>
      <c r="M24" s="680"/>
      <c r="N24" s="697" t="s">
        <v>284</v>
      </c>
      <c r="O24" s="698"/>
      <c r="P24" s="698"/>
      <c r="Q24" s="698"/>
      <c r="R24" s="699"/>
      <c r="S24" s="700">
        <v>64.843178420539488</v>
      </c>
    </row>
    <row r="25" spans="1:19" ht="50.1" customHeight="1" thickBot="1">
      <c r="A25" s="637"/>
      <c r="B25" s="637"/>
      <c r="C25" s="701"/>
      <c r="D25" s="675"/>
      <c r="E25" s="675"/>
      <c r="F25" s="662" t="s">
        <v>285</v>
      </c>
      <c r="G25" s="663">
        <v>6.1</v>
      </c>
      <c r="H25" s="663">
        <v>40</v>
      </c>
      <c r="I25" s="663">
        <v>15.9</v>
      </c>
      <c r="J25" s="663">
        <v>11.9</v>
      </c>
      <c r="K25" s="664">
        <v>7.3</v>
      </c>
      <c r="L25" s="665">
        <v>81.2</v>
      </c>
      <c r="M25" s="680"/>
      <c r="N25" s="697" t="s">
        <v>286</v>
      </c>
      <c r="O25" s="698"/>
      <c r="P25" s="698"/>
      <c r="Q25" s="698"/>
      <c r="R25" s="699"/>
      <c r="S25" s="700">
        <v>64.8</v>
      </c>
    </row>
  </sheetData>
  <phoneticPr fontId="42" type="noConversion"/>
  <pageMargins left="0.78740157499999996" right="0.78740157499999996" top="0.984251969" bottom="0.984251969" header="0.4921259845" footer="0.4921259845"/>
  <pageSetup paperSize="9" orientation="portrait" horizontalDpi="300"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8"/>
  <sheetViews>
    <sheetView workbookViewId="0">
      <selection activeCell="C4" sqref="C4"/>
    </sheetView>
  </sheetViews>
  <sheetFormatPr baseColWidth="10" defaultRowHeight="13.2"/>
  <cols>
    <col min="1" max="1" width="20" customWidth="1"/>
    <col min="8" max="8" width="44.44140625" customWidth="1"/>
  </cols>
  <sheetData>
    <row r="1" spans="1:15" ht="21.6" thickBot="1">
      <c r="A1" s="497" t="s">
        <v>229</v>
      </c>
      <c r="B1" s="1"/>
      <c r="C1" s="1"/>
      <c r="D1" s="1"/>
      <c r="E1" s="1"/>
      <c r="F1" s="1"/>
      <c r="G1" s="2"/>
      <c r="H1" s="596"/>
      <c r="I1" s="15" t="s">
        <v>230</v>
      </c>
      <c r="J1" s="499"/>
      <c r="K1" s="499"/>
      <c r="L1" s="499"/>
      <c r="M1" s="499"/>
      <c r="N1" s="1"/>
      <c r="O1" s="597"/>
    </row>
    <row r="2" spans="1:15" ht="114.6" thickBot="1">
      <c r="A2" s="564" t="s">
        <v>2</v>
      </c>
      <c r="B2" s="565" t="s">
        <v>3</v>
      </c>
      <c r="C2" s="566" t="s">
        <v>4</v>
      </c>
      <c r="D2" s="566" t="s">
        <v>20</v>
      </c>
      <c r="E2" s="567" t="s">
        <v>5</v>
      </c>
      <c r="F2" s="567" t="s">
        <v>6</v>
      </c>
      <c r="G2" s="567" t="s">
        <v>14</v>
      </c>
      <c r="H2" s="568" t="s">
        <v>231</v>
      </c>
      <c r="I2" s="569" t="s">
        <v>14</v>
      </c>
      <c r="J2" s="569" t="s">
        <v>6</v>
      </c>
      <c r="K2" s="569" t="s">
        <v>5</v>
      </c>
      <c r="L2" s="501" t="s">
        <v>20</v>
      </c>
      <c r="M2" s="501" t="s">
        <v>4</v>
      </c>
      <c r="N2" s="570" t="s">
        <v>7</v>
      </c>
      <c r="O2" s="566" t="s">
        <v>2</v>
      </c>
    </row>
    <row r="3" spans="1:15" ht="18" thickTop="1">
      <c r="A3" s="598"/>
      <c r="B3" s="599">
        <v>67.099999999999994</v>
      </c>
      <c r="C3" s="600"/>
      <c r="D3" s="600"/>
      <c r="E3" s="600"/>
      <c r="F3" s="600"/>
      <c r="G3" s="600"/>
      <c r="H3" s="601" t="s">
        <v>122</v>
      </c>
      <c r="I3" s="602"/>
      <c r="J3" s="603"/>
      <c r="K3" s="603"/>
      <c r="L3" s="603"/>
      <c r="M3" s="603">
        <v>67.099999999999994</v>
      </c>
      <c r="N3" s="604"/>
      <c r="O3" s="572"/>
    </row>
    <row r="4" spans="1:15" ht="17.399999999999999">
      <c r="A4" s="605" t="s">
        <v>232</v>
      </c>
      <c r="B4" s="606"/>
      <c r="C4" s="606">
        <v>44.9</v>
      </c>
      <c r="D4" s="607"/>
      <c r="E4" s="607"/>
      <c r="F4" s="607"/>
      <c r="G4" s="607"/>
      <c r="H4" s="601" t="s">
        <v>123</v>
      </c>
      <c r="I4" s="608"/>
      <c r="J4" s="609"/>
      <c r="K4" s="609"/>
      <c r="L4" s="609"/>
      <c r="M4" s="609"/>
      <c r="N4" s="609">
        <v>44.9</v>
      </c>
      <c r="O4" s="573"/>
    </row>
    <row r="5" spans="1:15" ht="17.399999999999999">
      <c r="A5" s="610" t="s">
        <v>233</v>
      </c>
      <c r="B5" s="606">
        <v>81.2</v>
      </c>
      <c r="C5" s="607"/>
      <c r="D5" s="607"/>
      <c r="E5" s="607"/>
      <c r="F5" s="607"/>
      <c r="G5" s="607"/>
      <c r="H5" s="601" t="s">
        <v>234</v>
      </c>
      <c r="I5" s="609">
        <v>67.8</v>
      </c>
      <c r="J5" s="609">
        <v>7.3</v>
      </c>
      <c r="K5" s="609">
        <v>6.1</v>
      </c>
      <c r="L5" s="609">
        <v>81.2</v>
      </c>
      <c r="M5" s="609"/>
      <c r="N5" s="611"/>
      <c r="O5" s="573" t="s">
        <v>234</v>
      </c>
    </row>
    <row r="6" spans="1:15" ht="18" thickBot="1">
      <c r="A6" s="610" t="s">
        <v>235</v>
      </c>
      <c r="B6" s="606"/>
      <c r="C6" s="607"/>
      <c r="D6" s="606">
        <v>16.356821579460512</v>
      </c>
      <c r="E6" s="606">
        <v>0.71764705882352953</v>
      </c>
      <c r="F6" s="606">
        <v>1.3</v>
      </c>
      <c r="G6" s="606">
        <v>14.339174520636984</v>
      </c>
      <c r="H6" s="601" t="s">
        <v>236</v>
      </c>
      <c r="I6" s="612"/>
      <c r="J6" s="613"/>
      <c r="K6" s="613"/>
      <c r="L6" s="613"/>
      <c r="M6" s="613"/>
      <c r="N6" s="613">
        <v>14.339174520636984</v>
      </c>
      <c r="O6" s="592"/>
    </row>
    <row r="7" spans="1:15" ht="37.5" customHeight="1" thickTop="1" thickBot="1">
      <c r="A7" s="577" t="s">
        <v>237</v>
      </c>
      <c r="B7" s="614"/>
      <c r="C7" s="606">
        <v>22.2</v>
      </c>
      <c r="D7" s="606">
        <v>64.843178420539488</v>
      </c>
      <c r="E7" s="606">
        <v>5.3823529411764701</v>
      </c>
      <c r="F7" s="606">
        <v>6</v>
      </c>
      <c r="G7" s="606">
        <v>53.46082547936301</v>
      </c>
      <c r="H7" s="615" t="s">
        <v>238</v>
      </c>
      <c r="I7" s="603">
        <v>53.46082547936301</v>
      </c>
      <c r="J7" s="603">
        <v>6</v>
      </c>
      <c r="K7" s="603">
        <v>5.3823529411764701</v>
      </c>
      <c r="L7" s="603">
        <v>64.843178420539488</v>
      </c>
      <c r="M7" s="603">
        <v>22.2</v>
      </c>
      <c r="N7" s="603"/>
      <c r="O7" s="616" t="s">
        <v>239</v>
      </c>
    </row>
    <row r="8" spans="1:15" ht="18.600000000000001" thickTop="1" thickBot="1">
      <c r="A8" s="579" t="s">
        <v>240</v>
      </c>
      <c r="B8" s="617"/>
      <c r="C8" s="618"/>
      <c r="D8" s="599">
        <v>27.1</v>
      </c>
      <c r="E8" s="599"/>
      <c r="F8" s="599">
        <v>6</v>
      </c>
      <c r="G8" s="599">
        <v>21.1</v>
      </c>
      <c r="H8" s="619" t="s">
        <v>241</v>
      </c>
      <c r="I8" s="612"/>
      <c r="J8" s="613"/>
      <c r="K8" s="613">
        <v>27.1</v>
      </c>
      <c r="L8" s="613">
        <v>27.1</v>
      </c>
      <c r="M8" s="613"/>
      <c r="N8" s="613"/>
      <c r="O8" s="583" t="s">
        <v>242</v>
      </c>
    </row>
    <row r="9" spans="1:15" ht="42.75" customHeight="1" thickTop="1" thickBot="1">
      <c r="A9" s="584" t="s">
        <v>243</v>
      </c>
      <c r="B9" s="620"/>
      <c r="C9" s="621"/>
      <c r="D9" s="620">
        <v>37.743178420539486</v>
      </c>
      <c r="E9" s="620">
        <v>5.3823529411764701</v>
      </c>
      <c r="F9" s="620">
        <v>0</v>
      </c>
      <c r="G9" s="606">
        <v>32.360825479363008</v>
      </c>
      <c r="H9" s="615" t="s">
        <v>244</v>
      </c>
      <c r="I9" s="603">
        <v>32.360825479363008</v>
      </c>
      <c r="J9" s="603">
        <v>0</v>
      </c>
      <c r="K9" s="603">
        <v>5.3823529411764701</v>
      </c>
      <c r="L9" s="603">
        <v>37.743178420539486</v>
      </c>
      <c r="M9" s="603"/>
      <c r="N9" s="604"/>
      <c r="O9" s="573" t="s">
        <v>245</v>
      </c>
    </row>
    <row r="10" spans="1:15" ht="17.399999999999999">
      <c r="A10" s="579" t="s">
        <v>242</v>
      </c>
      <c r="B10" s="599"/>
      <c r="C10" s="600"/>
      <c r="D10" s="599">
        <v>2.8</v>
      </c>
      <c r="E10" s="599"/>
      <c r="F10" s="622"/>
      <c r="G10" s="589">
        <v>2.8</v>
      </c>
      <c r="H10" s="619" t="s">
        <v>246</v>
      </c>
      <c r="I10" s="608"/>
      <c r="J10" s="609"/>
      <c r="K10" s="609"/>
      <c r="L10" s="609"/>
      <c r="M10" s="609">
        <v>2.8</v>
      </c>
      <c r="N10" s="623"/>
      <c r="O10" s="585" t="s">
        <v>247</v>
      </c>
    </row>
    <row r="11" spans="1:15" ht="18" thickBot="1">
      <c r="A11" s="586" t="s">
        <v>245</v>
      </c>
      <c r="B11" s="606"/>
      <c r="C11" s="607"/>
      <c r="D11" s="606">
        <v>0.6</v>
      </c>
      <c r="E11" s="606"/>
      <c r="F11" s="624"/>
      <c r="G11" s="590">
        <v>0.6</v>
      </c>
      <c r="H11" s="601" t="s">
        <v>248</v>
      </c>
      <c r="I11" s="612"/>
      <c r="J11" s="613"/>
      <c r="K11" s="613"/>
      <c r="L11" s="613"/>
      <c r="M11" s="613">
        <v>0.6</v>
      </c>
      <c r="N11" s="625"/>
      <c r="O11" s="587"/>
    </row>
    <row r="12" spans="1:15" ht="37.5" customHeight="1" thickTop="1" thickBot="1">
      <c r="A12" s="588" t="s">
        <v>247</v>
      </c>
      <c r="B12" s="620"/>
      <c r="C12" s="621"/>
      <c r="D12" s="620">
        <v>61.443178420539482</v>
      </c>
      <c r="E12" s="620">
        <v>32.482352941176472</v>
      </c>
      <c r="F12" s="626">
        <v>0</v>
      </c>
      <c r="G12" s="592">
        <v>28.960825479363006</v>
      </c>
      <c r="H12" s="615" t="s">
        <v>249</v>
      </c>
      <c r="I12" s="603">
        <v>28.960825479363006</v>
      </c>
      <c r="J12" s="603">
        <v>0</v>
      </c>
      <c r="K12" s="603">
        <v>32.482352941176472</v>
      </c>
      <c r="L12" s="603">
        <v>61.443178420539482</v>
      </c>
      <c r="M12" s="603"/>
      <c r="N12" s="627"/>
      <c r="O12" s="589" t="s">
        <v>250</v>
      </c>
    </row>
    <row r="13" spans="1:15" ht="17.399999999999999">
      <c r="A13" s="583" t="s">
        <v>250</v>
      </c>
      <c r="B13" s="599"/>
      <c r="C13" s="600"/>
      <c r="D13" s="599">
        <v>14.2</v>
      </c>
      <c r="E13" s="599"/>
      <c r="F13" s="599"/>
      <c r="G13" s="606">
        <v>14.2</v>
      </c>
      <c r="H13" s="601" t="s">
        <v>251</v>
      </c>
      <c r="I13" s="608"/>
      <c r="J13" s="609">
        <v>14.2</v>
      </c>
      <c r="K13" s="609"/>
      <c r="L13" s="609">
        <v>14.2</v>
      </c>
      <c r="M13" s="609"/>
      <c r="N13" s="623"/>
      <c r="O13" s="590" t="s">
        <v>252</v>
      </c>
    </row>
    <row r="14" spans="1:15" ht="18" thickBot="1">
      <c r="A14" s="586" t="s">
        <v>253</v>
      </c>
      <c r="B14" s="606"/>
      <c r="C14" s="607"/>
      <c r="D14" s="606">
        <v>2.8</v>
      </c>
      <c r="E14" s="606"/>
      <c r="F14" s="606">
        <v>2.8</v>
      </c>
      <c r="G14" s="606"/>
      <c r="H14" s="619" t="s">
        <v>254</v>
      </c>
      <c r="I14" s="612"/>
      <c r="J14" s="613"/>
      <c r="K14" s="613">
        <v>2.8</v>
      </c>
      <c r="L14" s="613">
        <v>2.8</v>
      </c>
      <c r="M14" s="613"/>
      <c r="N14" s="625"/>
      <c r="O14" s="591" t="s">
        <v>255</v>
      </c>
    </row>
    <row r="15" spans="1:15" ht="18.600000000000001" thickTop="1" thickBot="1">
      <c r="A15" s="584" t="s">
        <v>255</v>
      </c>
      <c r="B15" s="620"/>
      <c r="C15" s="621"/>
      <c r="D15" s="620">
        <v>61.443178420539475</v>
      </c>
      <c r="E15" s="620">
        <v>35.28235294117647</v>
      </c>
      <c r="F15" s="620">
        <v>11.4</v>
      </c>
      <c r="G15" s="620">
        <v>14.760825479363007</v>
      </c>
      <c r="H15" s="628" t="s">
        <v>256</v>
      </c>
      <c r="I15" s="603">
        <v>14.760825479363007</v>
      </c>
      <c r="J15" s="603">
        <v>11.4</v>
      </c>
      <c r="K15" s="603">
        <v>35.28235294117647</v>
      </c>
      <c r="L15" s="603">
        <v>61.443178420539475</v>
      </c>
      <c r="M15" s="603"/>
      <c r="N15" s="627"/>
      <c r="O15" s="589" t="s">
        <v>257</v>
      </c>
    </row>
    <row r="16" spans="1:15" ht="34.5" customHeight="1" thickBot="1">
      <c r="A16" s="579" t="s">
        <v>257</v>
      </c>
      <c r="B16" s="599"/>
      <c r="C16" s="600"/>
      <c r="D16" s="599">
        <v>34.799999999999997</v>
      </c>
      <c r="E16" s="599">
        <v>27.5</v>
      </c>
      <c r="F16" s="599">
        <v>7.3</v>
      </c>
      <c r="G16" s="599"/>
      <c r="H16" s="629" t="s">
        <v>258</v>
      </c>
      <c r="I16" s="612"/>
      <c r="J16" s="613"/>
      <c r="K16" s="613"/>
      <c r="L16" s="613"/>
      <c r="M16" s="613"/>
      <c r="N16" s="625">
        <v>34.799999999999997</v>
      </c>
      <c r="O16" s="630" t="s">
        <v>255</v>
      </c>
    </row>
    <row r="17" spans="1:15" ht="18.600000000000001" thickTop="1" thickBot="1">
      <c r="A17" s="586" t="s">
        <v>259</v>
      </c>
      <c r="B17" s="606"/>
      <c r="C17" s="607"/>
      <c r="D17" s="620">
        <v>26.643178420539474</v>
      </c>
      <c r="E17" s="606">
        <v>7.7823529411764696</v>
      </c>
      <c r="F17" s="606">
        <v>4.0999999999999996</v>
      </c>
      <c r="G17" s="606">
        <v>14.760825479363007</v>
      </c>
      <c r="H17" s="631" t="s">
        <v>15</v>
      </c>
      <c r="I17" s="3"/>
      <c r="J17" s="3"/>
      <c r="K17" s="3"/>
      <c r="L17" s="3"/>
      <c r="M17" s="3"/>
      <c r="N17" s="8"/>
      <c r="O17" s="594"/>
    </row>
    <row r="18" spans="1:15" ht="38.25" customHeight="1" thickBot="1">
      <c r="A18" s="584" t="s">
        <v>260</v>
      </c>
      <c r="B18" s="614"/>
      <c r="C18" s="620">
        <v>25.6</v>
      </c>
      <c r="D18" s="632"/>
      <c r="E18" s="632"/>
      <c r="F18" s="632"/>
      <c r="G18" s="632"/>
      <c r="H18" s="633" t="s">
        <v>16</v>
      </c>
      <c r="I18" s="3"/>
      <c r="J18" s="3"/>
      <c r="K18" s="3"/>
      <c r="L18" s="3"/>
      <c r="M18" s="3"/>
      <c r="N18" s="8"/>
      <c r="O18" s="595"/>
    </row>
  </sheetData>
  <phoneticPr fontId="42" type="noConversion"/>
  <pageMargins left="0.78740157499999996" right="0.78740157499999996" top="0.984251969" bottom="0.984251969" header="0.4921259845" footer="0.4921259845"/>
  <headerFooter alignWithMargins="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D38"/>
  <sheetViews>
    <sheetView showGridLines="0" topLeftCell="A2" zoomScale="75" workbookViewId="0">
      <selection activeCell="G9" sqref="G9"/>
    </sheetView>
  </sheetViews>
  <sheetFormatPr baseColWidth="10" defaultColWidth="11.44140625" defaultRowHeight="27" customHeight="1"/>
  <cols>
    <col min="1" max="1" width="15.6640625" style="7" customWidth="1"/>
    <col min="2" max="2" width="10.6640625" style="8" customWidth="1"/>
    <col min="3" max="7" width="10.6640625" style="3" customWidth="1"/>
    <col min="8" max="8" width="35" style="10" customWidth="1"/>
    <col min="9" max="13" width="10.6640625" style="3" customWidth="1"/>
    <col min="14" max="14" width="10.6640625" style="8" customWidth="1"/>
    <col min="15" max="15" width="16.5546875" style="3" customWidth="1"/>
    <col min="16" max="16384" width="11.44140625" style="3"/>
  </cols>
  <sheetData>
    <row r="1" spans="1:30" s="4" customFormat="1" ht="37.200000000000003" customHeight="1" thickBot="1">
      <c r="A1" s="82" t="s">
        <v>0</v>
      </c>
      <c r="B1" s="1"/>
      <c r="C1" s="1"/>
      <c r="D1" s="1"/>
      <c r="E1" s="1"/>
      <c r="F1" s="1"/>
      <c r="G1" s="2"/>
      <c r="H1" s="83"/>
      <c r="I1" s="84" t="s">
        <v>1</v>
      </c>
      <c r="J1" s="14"/>
      <c r="K1" s="14"/>
      <c r="L1" s="14"/>
      <c r="M1" s="14"/>
      <c r="N1" s="15"/>
      <c r="O1" s="85"/>
      <c r="P1" s="3"/>
      <c r="Q1" s="3"/>
      <c r="R1" s="3"/>
      <c r="S1" s="3"/>
      <c r="T1" s="3"/>
      <c r="U1" s="3"/>
      <c r="V1" s="3"/>
      <c r="W1" s="3"/>
      <c r="X1" s="3"/>
      <c r="Y1" s="3"/>
      <c r="Z1" s="3"/>
      <c r="AA1" s="3"/>
      <c r="AB1" s="3"/>
      <c r="AC1" s="3"/>
      <c r="AD1" s="3"/>
    </row>
    <row r="2" spans="1:30" s="6" customFormat="1" ht="141" customHeight="1" thickBot="1">
      <c r="A2" s="86" t="s">
        <v>2</v>
      </c>
      <c r="B2" s="87" t="s">
        <v>3</v>
      </c>
      <c r="C2" s="88" t="s">
        <v>4</v>
      </c>
      <c r="D2" s="88" t="s">
        <v>20</v>
      </c>
      <c r="E2" s="88" t="s">
        <v>5</v>
      </c>
      <c r="F2" s="88" t="s">
        <v>6</v>
      </c>
      <c r="G2" s="88" t="s">
        <v>14</v>
      </c>
      <c r="H2" s="89" t="s">
        <v>17</v>
      </c>
      <c r="I2" s="88" t="s">
        <v>14</v>
      </c>
      <c r="J2" s="88" t="s">
        <v>6</v>
      </c>
      <c r="K2" s="88" t="s">
        <v>5</v>
      </c>
      <c r="L2" s="90" t="s">
        <v>20</v>
      </c>
      <c r="M2" s="90" t="s">
        <v>4</v>
      </c>
      <c r="N2" s="87" t="s">
        <v>7</v>
      </c>
      <c r="O2" s="86" t="s">
        <v>2</v>
      </c>
      <c r="P2" s="26"/>
      <c r="Q2" s="26"/>
      <c r="R2" s="26"/>
      <c r="S2" s="27"/>
      <c r="T2" s="27"/>
      <c r="U2" s="27"/>
      <c r="V2" s="27"/>
      <c r="W2" s="27"/>
      <c r="X2" s="27"/>
      <c r="Y2" s="27"/>
      <c r="Z2" s="27"/>
      <c r="AA2" s="27"/>
      <c r="AB2" s="27"/>
      <c r="AC2" s="27"/>
      <c r="AD2" s="27"/>
    </row>
    <row r="3" spans="1:30" s="8" customFormat="1" ht="39.9" customHeight="1">
      <c r="A3" s="91"/>
      <c r="B3" s="180"/>
      <c r="C3" s="180"/>
      <c r="D3" s="180"/>
      <c r="E3" s="180"/>
      <c r="F3" s="180"/>
      <c r="G3" s="180"/>
      <c r="H3" s="181" t="s">
        <v>15</v>
      </c>
      <c r="I3" s="94">
        <f>'CEI T2'!G17</f>
        <v>14.760825479363007</v>
      </c>
      <c r="J3" s="182">
        <f>'CEI T2'!F17</f>
        <v>4.0999999999999996</v>
      </c>
      <c r="K3" s="94">
        <f>'CEI T2'!E17</f>
        <v>7.7823529411764696</v>
      </c>
      <c r="L3" s="95">
        <f>SUM(I3:K3)</f>
        <v>26.643178420539478</v>
      </c>
      <c r="M3" s="182"/>
      <c r="N3" s="160"/>
      <c r="O3" s="91"/>
    </row>
    <row r="4" spans="1:30" s="8" customFormat="1" ht="39.9" customHeight="1">
      <c r="A4" s="97"/>
      <c r="B4" s="183"/>
      <c r="C4" s="184"/>
      <c r="D4" s="184"/>
      <c r="E4" s="184"/>
      <c r="F4" s="184"/>
      <c r="G4" s="184"/>
      <c r="H4" s="185" t="s">
        <v>16</v>
      </c>
      <c r="I4" s="186"/>
      <c r="J4" s="186"/>
      <c r="K4" s="186"/>
      <c r="L4" s="187"/>
      <c r="M4" s="186">
        <f>'CEI T2'!C18</f>
        <v>25.6</v>
      </c>
      <c r="N4" s="163"/>
      <c r="O4" s="97"/>
    </row>
    <row r="5" spans="1:30" ht="39.9" customHeight="1">
      <c r="A5" s="103" t="s">
        <v>12</v>
      </c>
      <c r="B5" s="188"/>
      <c r="C5" s="189"/>
      <c r="D5" s="105">
        <f>'énoncé T2'!B3+'énoncé T2'!B4+'énoncé T2'!B5</f>
        <v>52</v>
      </c>
      <c r="E5" s="105">
        <f>'énoncé T2'!B5</f>
        <v>6</v>
      </c>
      <c r="F5" s="105">
        <f>'énoncé T2'!B3</f>
        <v>26</v>
      </c>
      <c r="G5" s="105">
        <f>'énoncé T2'!B4</f>
        <v>20</v>
      </c>
      <c r="H5" s="190" t="s">
        <v>8</v>
      </c>
      <c r="I5" s="191"/>
      <c r="J5" s="191"/>
      <c r="K5" s="191"/>
      <c r="L5" s="191"/>
      <c r="M5" s="191"/>
      <c r="N5" s="107">
        <f>D5</f>
        <v>52</v>
      </c>
      <c r="O5" s="103" t="s">
        <v>12</v>
      </c>
    </row>
    <row r="6" spans="1:30" ht="39.9" customHeight="1" thickBot="1">
      <c r="A6" s="103"/>
      <c r="B6" s="164"/>
      <c r="C6" s="140"/>
      <c r="D6" s="634">
        <f>'énoncé T2'!B42</f>
        <v>0.19999999999999996</v>
      </c>
      <c r="E6" s="140"/>
      <c r="F6" s="140"/>
      <c r="G6" s="140">
        <f>D6</f>
        <v>0.19999999999999996</v>
      </c>
      <c r="H6" s="104" t="s">
        <v>13</v>
      </c>
      <c r="I6" s="166"/>
      <c r="J6" s="166"/>
      <c r="K6" s="166"/>
      <c r="L6" s="166"/>
      <c r="M6" s="166"/>
      <c r="N6" s="140">
        <f>G6</f>
        <v>0.19999999999999996</v>
      </c>
      <c r="O6" s="110"/>
    </row>
    <row r="7" spans="1:30" s="9" customFormat="1" ht="39.9" customHeight="1" thickTop="1" thickBot="1">
      <c r="A7" s="111"/>
      <c r="B7" s="112"/>
      <c r="C7" s="113"/>
      <c r="D7" s="167">
        <f>E7+F7+G7</f>
        <v>-25.556821579460522</v>
      </c>
      <c r="E7" s="168">
        <f>K3-E5-E6</f>
        <v>1.7823529411764696</v>
      </c>
      <c r="F7" s="168">
        <f>J3-F5-F6</f>
        <v>-21.9</v>
      </c>
      <c r="G7" s="116">
        <f>I3-G5-G6</f>
        <v>-5.4391745206369935</v>
      </c>
      <c r="H7" s="117" t="s">
        <v>19</v>
      </c>
      <c r="I7" s="118">
        <f>G7</f>
        <v>-5.4391745206369935</v>
      </c>
      <c r="J7" s="119">
        <f>F7</f>
        <v>-21.9</v>
      </c>
      <c r="K7" s="119">
        <f>E7</f>
        <v>1.7823529411764696</v>
      </c>
      <c r="L7" s="192">
        <f>SUM(I7:K7)</f>
        <v>-25.556821579460522</v>
      </c>
      <c r="M7" s="119"/>
      <c r="N7" s="120"/>
      <c r="O7" s="121"/>
      <c r="P7" s="8"/>
      <c r="Q7" s="8"/>
      <c r="R7" s="8"/>
      <c r="S7" s="8"/>
      <c r="T7" s="8"/>
      <c r="U7" s="8"/>
      <c r="V7" s="8"/>
      <c r="W7" s="8"/>
      <c r="X7" s="8"/>
      <c r="Y7" s="8"/>
      <c r="Z7" s="8"/>
      <c r="AA7" s="8"/>
      <c r="AB7" s="8"/>
      <c r="AC7" s="8"/>
      <c r="AD7" s="8"/>
    </row>
    <row r="8" spans="1:30" ht="39.9" customHeight="1" thickTop="1">
      <c r="A8" s="122"/>
      <c r="B8" s="123"/>
      <c r="C8" s="124"/>
      <c r="D8" s="193"/>
      <c r="E8" s="126"/>
      <c r="F8" s="125"/>
      <c r="G8" s="124"/>
      <c r="H8" s="127" t="s">
        <v>21</v>
      </c>
      <c r="I8" s="128"/>
      <c r="J8" s="129"/>
      <c r="K8" s="194"/>
      <c r="L8" s="195"/>
      <c r="M8" s="196"/>
      <c r="N8" s="131"/>
      <c r="O8" s="121"/>
    </row>
    <row r="9" spans="1:30" ht="39.9" customHeight="1">
      <c r="A9" s="122"/>
      <c r="B9" s="132"/>
      <c r="C9" s="133"/>
      <c r="D9" s="133">
        <f>SUM(E9:G9)</f>
        <v>1.8431784205394759</v>
      </c>
      <c r="E9" s="135">
        <f>E7-E11+K12</f>
        <v>2.7823529411764696</v>
      </c>
      <c r="F9" s="135"/>
      <c r="G9" s="136">
        <f>G7+I12+I13</f>
        <v>-0.93917452063699369</v>
      </c>
      <c r="H9" s="137" t="s">
        <v>22</v>
      </c>
      <c r="I9" s="138"/>
      <c r="J9" s="495">
        <f>'énoncé T2'!B49</f>
        <v>1.791764705882354</v>
      </c>
      <c r="K9" s="135"/>
      <c r="L9" s="135">
        <f>SUM(I9:K9)</f>
        <v>1.791764705882354</v>
      </c>
      <c r="M9" s="135"/>
      <c r="N9" s="139"/>
      <c r="O9" s="121"/>
    </row>
    <row r="10" spans="1:30" ht="39.9" customHeight="1">
      <c r="A10" s="122"/>
      <c r="B10" s="132"/>
      <c r="C10" s="133"/>
      <c r="D10" s="135">
        <f>SUM(E10:G10)</f>
        <v>-12.008235294117643</v>
      </c>
      <c r="E10" s="135"/>
      <c r="F10" s="135">
        <f>F7-F12-F13+J12+J11+J9</f>
        <v>-12.008235294117643</v>
      </c>
      <c r="G10" s="133"/>
      <c r="H10" s="137" t="s">
        <v>23</v>
      </c>
      <c r="I10" s="140"/>
      <c r="J10" s="140"/>
      <c r="K10" s="141"/>
      <c r="L10" s="133"/>
      <c r="M10" s="140">
        <f>D10</f>
        <v>-12.008235294117643</v>
      </c>
      <c r="N10" s="142"/>
      <c r="O10" s="121"/>
    </row>
    <row r="11" spans="1:30" ht="39.9" customHeight="1">
      <c r="A11" s="143" t="s">
        <v>9</v>
      </c>
      <c r="B11" s="144"/>
      <c r="C11" s="140"/>
      <c r="D11" s="135">
        <f>SUM(E11:G11)</f>
        <v>4</v>
      </c>
      <c r="E11" s="141">
        <f>J11</f>
        <v>4</v>
      </c>
      <c r="F11" s="141"/>
      <c r="G11" s="140"/>
      <c r="H11" s="104" t="s">
        <v>18</v>
      </c>
      <c r="I11" s="140"/>
      <c r="J11" s="140">
        <f>'énoncé T2'!B56</f>
        <v>4</v>
      </c>
      <c r="K11" s="141"/>
      <c r="L11" s="129"/>
      <c r="M11" s="141"/>
      <c r="N11" s="142"/>
      <c r="O11" s="145" t="s">
        <v>9</v>
      </c>
    </row>
    <row r="12" spans="1:30" ht="39.9" customHeight="1">
      <c r="A12" s="143"/>
      <c r="B12" s="144"/>
      <c r="C12" s="140">
        <f>L12-F12</f>
        <v>13.600000000000001</v>
      </c>
      <c r="D12" s="135">
        <f>SUM(E12:G12)</f>
        <v>5</v>
      </c>
      <c r="E12" s="141"/>
      <c r="F12" s="141">
        <f>'énoncé T2'!B52</f>
        <v>5</v>
      </c>
      <c r="G12" s="140"/>
      <c r="H12" s="104" t="s">
        <v>11</v>
      </c>
      <c r="I12" s="140">
        <f>'énoncé T2'!B47</f>
        <v>3.8</v>
      </c>
      <c r="J12" s="140">
        <f>'énoncé T2'!B55</f>
        <v>9.8000000000000007</v>
      </c>
      <c r="K12" s="141">
        <f>F12</f>
        <v>5</v>
      </c>
      <c r="L12" s="141">
        <f>SUM(I12:K12)</f>
        <v>18.600000000000001</v>
      </c>
      <c r="M12" s="141"/>
      <c r="N12" s="142"/>
      <c r="O12" s="145"/>
    </row>
    <row r="13" spans="1:30" ht="39.9" customHeight="1" thickBot="1">
      <c r="A13" s="146"/>
      <c r="B13" s="147"/>
      <c r="C13" s="148"/>
      <c r="D13" s="150">
        <f>SUM(E13:G13)</f>
        <v>0.7</v>
      </c>
      <c r="E13" s="150"/>
      <c r="F13" s="150">
        <f>I13</f>
        <v>0.7</v>
      </c>
      <c r="G13" s="148"/>
      <c r="H13" s="151" t="s">
        <v>10</v>
      </c>
      <c r="I13" s="152">
        <f>'énoncé T2'!B48</f>
        <v>0.7</v>
      </c>
      <c r="J13" s="152"/>
      <c r="K13" s="153"/>
      <c r="L13" s="150">
        <f>SUM(I13:K13)</f>
        <v>0.7</v>
      </c>
      <c r="M13" s="153"/>
      <c r="N13" s="154"/>
      <c r="O13" s="155"/>
    </row>
    <row r="14" spans="1:30" ht="34.950000000000003" customHeight="1">
      <c r="A14" s="3"/>
      <c r="H14" s="24"/>
      <c r="O14"/>
    </row>
    <row r="15" spans="1:30" ht="27" customHeight="1">
      <c r="A15" s="3"/>
      <c r="G15" s="24"/>
      <c r="H15" s="3"/>
      <c r="M15" s="8"/>
      <c r="N15" s="3"/>
    </row>
    <row r="16" spans="1:30" ht="27" customHeight="1">
      <c r="A16" s="3"/>
      <c r="H16" s="24"/>
    </row>
    <row r="17" spans="1:8" ht="27" customHeight="1">
      <c r="A17" s="3"/>
      <c r="H17" s="24"/>
    </row>
    <row r="18" spans="1:8" ht="27" customHeight="1">
      <c r="A18" s="3"/>
      <c r="H18" s="24"/>
    </row>
    <row r="19" spans="1:8" ht="27" customHeight="1">
      <c r="A19" s="3"/>
      <c r="H19" s="24"/>
    </row>
    <row r="20" spans="1:8" ht="27" customHeight="1">
      <c r="A20" s="3"/>
      <c r="H20" s="24"/>
    </row>
    <row r="21" spans="1:8" ht="27" customHeight="1">
      <c r="A21" s="3"/>
      <c r="H21" s="24"/>
    </row>
    <row r="22" spans="1:8" ht="27" customHeight="1">
      <c r="A22" s="3"/>
      <c r="H22" s="24"/>
    </row>
    <row r="23" spans="1:8" ht="27" customHeight="1">
      <c r="A23" s="3"/>
      <c r="H23" s="24"/>
    </row>
    <row r="24" spans="1:8" ht="27" customHeight="1">
      <c r="A24" s="3"/>
      <c r="H24" s="24"/>
    </row>
    <row r="25" spans="1:8" ht="27" customHeight="1">
      <c r="A25" s="3"/>
      <c r="H25" s="24"/>
    </row>
    <row r="26" spans="1:8" ht="27" customHeight="1">
      <c r="A26" s="3"/>
      <c r="H26" s="24"/>
    </row>
    <row r="27" spans="1:8" ht="27" customHeight="1">
      <c r="A27" s="3"/>
      <c r="H27" s="24"/>
    </row>
    <row r="28" spans="1:8" ht="27" customHeight="1">
      <c r="A28" s="3"/>
      <c r="H28" s="24"/>
    </row>
    <row r="29" spans="1:8" ht="27" customHeight="1">
      <c r="A29" s="3"/>
      <c r="H29" s="24"/>
    </row>
    <row r="30" spans="1:8" ht="27" customHeight="1">
      <c r="A30" s="3"/>
      <c r="H30" s="24"/>
    </row>
    <row r="31" spans="1:8" ht="27" customHeight="1">
      <c r="A31" s="3"/>
      <c r="H31" s="24"/>
    </row>
    <row r="32" spans="1:8" ht="27" customHeight="1">
      <c r="A32" s="3"/>
      <c r="H32" s="24"/>
    </row>
    <row r="33" spans="1:8" ht="27" customHeight="1">
      <c r="A33" s="3"/>
      <c r="H33" s="24"/>
    </row>
    <row r="34" spans="1:8" ht="27" customHeight="1">
      <c r="A34" s="3"/>
      <c r="H34" s="24"/>
    </row>
    <row r="35" spans="1:8" ht="27" customHeight="1">
      <c r="A35" s="3"/>
      <c r="H35" s="24"/>
    </row>
    <row r="36" spans="1:8" ht="27" customHeight="1">
      <c r="A36" s="3"/>
      <c r="H36" s="24"/>
    </row>
    <row r="37" spans="1:8" ht="27" customHeight="1">
      <c r="A37" s="3"/>
      <c r="H37" s="24"/>
    </row>
    <row r="38" spans="1:8" ht="27" customHeight="1">
      <c r="A38" s="3"/>
      <c r="H38" s="24"/>
    </row>
  </sheetData>
  <phoneticPr fontId="0" type="noConversion"/>
  <printOptions horizontalCentered="1" verticalCentered="1"/>
  <pageMargins left="0.78740157480314965" right="0.78740157480314965" top="0.78740157480314965" bottom="0.78740157480314965" header="0.51181102362204722" footer="0.51181102362204722"/>
  <pageSetup paperSize="9" scale="67" orientation="landscape" horizontalDpi="300" verticalDpi="300" r:id="rId1"/>
  <headerFooter alignWithMargins="0">
    <oddFooter>&amp;L&amp;8&amp;F-&amp;A</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8"/>
  <sheetViews>
    <sheetView showGridLines="0" zoomScale="60" workbookViewId="0">
      <selection activeCell="H11" sqref="H11"/>
    </sheetView>
  </sheetViews>
  <sheetFormatPr baseColWidth="10" defaultColWidth="11.44140625" defaultRowHeight="27" customHeight="1"/>
  <cols>
    <col min="1" max="1" width="15.6640625" style="7" customWidth="1"/>
    <col min="2" max="2" width="9" style="8" customWidth="1"/>
    <col min="3" max="3" width="9.33203125" style="3" customWidth="1"/>
    <col min="4" max="4" width="9" style="3" customWidth="1"/>
    <col min="5" max="5" width="8.44140625" style="3" customWidth="1"/>
    <col min="6" max="6" width="8" style="3" customWidth="1"/>
    <col min="7" max="7" width="7.33203125" style="3" customWidth="1"/>
    <col min="8" max="8" width="35" style="10" customWidth="1"/>
    <col min="9" max="9" width="8.109375" style="3" customWidth="1"/>
    <col min="10" max="10" width="8.88671875" style="3" customWidth="1"/>
    <col min="11" max="11" width="7" style="3" customWidth="1"/>
    <col min="12" max="12" width="10.109375" style="3" customWidth="1"/>
    <col min="13" max="13" width="9.109375" style="3" customWidth="1"/>
    <col min="14" max="14" width="9.88671875" style="8" customWidth="1"/>
    <col min="15" max="15" width="16.5546875" style="3" customWidth="1"/>
    <col min="16" max="16384" width="11.44140625" style="3"/>
  </cols>
  <sheetData>
    <row r="1" spans="1:30" s="4" customFormat="1" ht="37.200000000000003" customHeight="1" thickBot="1">
      <c r="A1" s="19" t="s">
        <v>0</v>
      </c>
      <c r="B1" s="1"/>
      <c r="C1" s="1"/>
      <c r="D1" s="1"/>
      <c r="E1" s="1"/>
      <c r="F1" s="1"/>
      <c r="G1" s="2"/>
      <c r="H1" s="13"/>
      <c r="I1" s="18" t="s">
        <v>1</v>
      </c>
      <c r="J1" s="14"/>
      <c r="K1" s="14"/>
      <c r="L1" s="14"/>
      <c r="M1" s="14"/>
      <c r="N1" s="15"/>
      <c r="O1" s="16"/>
      <c r="P1" s="3"/>
      <c r="Q1" s="3"/>
      <c r="R1" s="3"/>
      <c r="S1" s="3"/>
      <c r="T1" s="3"/>
      <c r="U1" s="3"/>
      <c r="V1" s="3"/>
      <c r="W1" s="3"/>
      <c r="X1" s="3"/>
      <c r="Y1" s="3"/>
      <c r="Z1" s="3"/>
      <c r="AA1" s="3"/>
      <c r="AB1" s="3"/>
      <c r="AC1" s="3"/>
      <c r="AD1" s="3"/>
    </row>
    <row r="2" spans="1:30" s="6" customFormat="1" ht="141" customHeight="1" thickBot="1">
      <c r="A2" s="17" t="s">
        <v>2</v>
      </c>
      <c r="B2" s="25" t="s">
        <v>3</v>
      </c>
      <c r="C2" s="23" t="s">
        <v>4</v>
      </c>
      <c r="D2" s="23" t="s">
        <v>20</v>
      </c>
      <c r="E2" s="23" t="s">
        <v>5</v>
      </c>
      <c r="F2" s="23" t="s">
        <v>6</v>
      </c>
      <c r="G2" s="23" t="s">
        <v>14</v>
      </c>
      <c r="H2" s="67" t="s">
        <v>17</v>
      </c>
      <c r="I2" s="23" t="s">
        <v>14</v>
      </c>
      <c r="J2" s="23" t="s">
        <v>6</v>
      </c>
      <c r="K2" s="23" t="s">
        <v>5</v>
      </c>
      <c r="L2" s="43" t="s">
        <v>20</v>
      </c>
      <c r="M2" s="43" t="s">
        <v>4</v>
      </c>
      <c r="N2" s="25" t="s">
        <v>7</v>
      </c>
      <c r="O2" s="17" t="s">
        <v>2</v>
      </c>
      <c r="P2" s="26"/>
      <c r="Q2" s="26"/>
      <c r="R2" s="26"/>
      <c r="S2" s="27"/>
      <c r="T2" s="27"/>
      <c r="U2" s="27"/>
      <c r="V2" s="27"/>
      <c r="W2" s="27"/>
      <c r="X2" s="27"/>
      <c r="Y2" s="27"/>
      <c r="Z2" s="27"/>
      <c r="AA2" s="27"/>
      <c r="AB2" s="27"/>
      <c r="AC2" s="27"/>
      <c r="AD2" s="27"/>
    </row>
    <row r="3" spans="1:30" s="8" customFormat="1" ht="34.950000000000003" customHeight="1">
      <c r="A3" s="30"/>
      <c r="B3" s="32"/>
      <c r="C3" s="32"/>
      <c r="D3" s="32"/>
      <c r="E3" s="32"/>
      <c r="F3" s="32"/>
      <c r="G3" s="32"/>
      <c r="H3" s="66" t="s">
        <v>15</v>
      </c>
      <c r="I3" s="34"/>
      <c r="J3" s="34"/>
      <c r="K3" s="34"/>
      <c r="L3" s="37"/>
      <c r="M3" s="34"/>
      <c r="N3" s="55"/>
      <c r="O3" s="30"/>
    </row>
    <row r="4" spans="1:30" s="8" customFormat="1" ht="34.950000000000003" customHeight="1">
      <c r="A4" s="39"/>
      <c r="B4" s="41"/>
      <c r="C4" s="42"/>
      <c r="D4" s="42"/>
      <c r="E4" s="42"/>
      <c r="F4" s="42"/>
      <c r="G4" s="42"/>
      <c r="H4" s="64" t="s">
        <v>16</v>
      </c>
      <c r="I4" s="36"/>
      <c r="J4" s="36"/>
      <c r="K4" s="36"/>
      <c r="L4" s="40"/>
      <c r="M4" s="36"/>
      <c r="N4" s="36"/>
      <c r="O4" s="39"/>
    </row>
    <row r="5" spans="1:30" ht="34.950000000000003" customHeight="1">
      <c r="A5" s="31" t="s">
        <v>12</v>
      </c>
      <c r="B5" s="28"/>
      <c r="C5" s="33"/>
      <c r="D5" s="33"/>
      <c r="E5" s="33"/>
      <c r="F5" s="33"/>
      <c r="G5" s="33"/>
      <c r="H5" s="29" t="s">
        <v>8</v>
      </c>
      <c r="I5" s="35"/>
      <c r="J5" s="35"/>
      <c r="K5" s="35"/>
      <c r="L5" s="35"/>
      <c r="M5" s="35"/>
      <c r="N5" s="36"/>
      <c r="O5" s="31" t="s">
        <v>12</v>
      </c>
    </row>
    <row r="6" spans="1:30" ht="34.950000000000003" customHeight="1" thickBot="1">
      <c r="A6" s="31"/>
      <c r="B6" s="28"/>
      <c r="C6" s="33"/>
      <c r="D6" s="33"/>
      <c r="E6" s="33"/>
      <c r="F6" s="33"/>
      <c r="G6" s="33"/>
      <c r="H6" s="28" t="s">
        <v>13</v>
      </c>
      <c r="I6" s="49"/>
      <c r="J6" s="49"/>
      <c r="K6" s="49"/>
      <c r="L6" s="49"/>
      <c r="M6" s="49"/>
      <c r="N6" s="50"/>
      <c r="O6" s="38"/>
    </row>
    <row r="7" spans="1:30" s="9" customFormat="1" ht="38.4" customHeight="1" thickTop="1" thickBot="1">
      <c r="A7" s="51"/>
      <c r="B7" s="52"/>
      <c r="C7" s="53"/>
      <c r="D7" s="54"/>
      <c r="E7" s="54"/>
      <c r="F7" s="54"/>
      <c r="G7" s="80"/>
      <c r="H7" s="65" t="s">
        <v>19</v>
      </c>
      <c r="I7" s="77"/>
      <c r="J7" s="78"/>
      <c r="K7" s="78"/>
      <c r="L7" s="78"/>
      <c r="M7" s="78"/>
      <c r="N7" s="79"/>
      <c r="O7" s="20"/>
      <c r="P7" s="8"/>
      <c r="Q7" s="8"/>
      <c r="R7" s="8"/>
      <c r="S7" s="8"/>
      <c r="T7" s="8"/>
      <c r="U7" s="8"/>
      <c r="V7" s="8"/>
      <c r="W7" s="8"/>
      <c r="X7" s="8"/>
      <c r="Y7" s="8"/>
      <c r="Z7" s="8"/>
      <c r="AA7" s="8"/>
      <c r="AB7" s="8"/>
      <c r="AC7" s="8"/>
      <c r="AD7" s="8"/>
    </row>
    <row r="8" spans="1:30" ht="21.75" customHeight="1" thickTop="1">
      <c r="A8" s="5"/>
      <c r="B8" s="68"/>
      <c r="C8" s="69"/>
      <c r="D8" s="70"/>
      <c r="E8" s="70"/>
      <c r="F8" s="70"/>
      <c r="G8" s="69"/>
      <c r="H8" s="81" t="s">
        <v>21</v>
      </c>
      <c r="I8" s="75"/>
      <c r="J8" s="75"/>
      <c r="K8" s="76"/>
      <c r="L8" s="76"/>
      <c r="M8" s="76"/>
      <c r="N8" s="71"/>
      <c r="O8" s="20"/>
    </row>
    <row r="9" spans="1:30" ht="17.25" customHeight="1">
      <c r="A9" s="5"/>
      <c r="B9" s="46"/>
      <c r="C9" s="56"/>
      <c r="D9" s="57"/>
      <c r="E9" s="57"/>
      <c r="F9" s="57"/>
      <c r="G9" s="56"/>
      <c r="H9" s="73" t="s">
        <v>22</v>
      </c>
      <c r="I9" s="56"/>
      <c r="J9" s="56"/>
      <c r="K9" s="57"/>
      <c r="L9" s="57"/>
      <c r="M9" s="57"/>
      <c r="N9" s="72"/>
      <c r="O9" s="20"/>
    </row>
    <row r="10" spans="1:30" ht="34.950000000000003" customHeight="1">
      <c r="A10" s="5"/>
      <c r="B10" s="46"/>
      <c r="C10" s="56"/>
      <c r="D10" s="57"/>
      <c r="E10" s="57"/>
      <c r="F10" s="57"/>
      <c r="G10" s="56"/>
      <c r="H10" s="73" t="s">
        <v>23</v>
      </c>
      <c r="I10" s="58"/>
      <c r="J10" s="58"/>
      <c r="K10" s="59"/>
      <c r="L10" s="59"/>
      <c r="M10" s="59"/>
      <c r="N10" s="47"/>
      <c r="O10" s="20"/>
    </row>
    <row r="11" spans="1:30" ht="34.950000000000003" customHeight="1">
      <c r="A11" s="11" t="s">
        <v>9</v>
      </c>
      <c r="B11" s="44"/>
      <c r="C11" s="58"/>
      <c r="D11" s="59"/>
      <c r="E11" s="59"/>
      <c r="F11" s="59"/>
      <c r="G11" s="58"/>
      <c r="H11" s="28" t="s">
        <v>18</v>
      </c>
      <c r="I11" s="58"/>
      <c r="J11" s="58"/>
      <c r="K11" s="59"/>
      <c r="L11" s="59"/>
      <c r="M11" s="59"/>
      <c r="N11" s="47"/>
      <c r="O11" s="22" t="s">
        <v>9</v>
      </c>
    </row>
    <row r="12" spans="1:30" ht="34.950000000000003" customHeight="1">
      <c r="A12" s="11"/>
      <c r="B12" s="44"/>
      <c r="C12" s="58"/>
      <c r="D12" s="59"/>
      <c r="E12" s="59"/>
      <c r="F12" s="59"/>
      <c r="G12" s="58"/>
      <c r="H12" s="28" t="s">
        <v>11</v>
      </c>
      <c r="I12" s="58"/>
      <c r="J12" s="58"/>
      <c r="K12" s="59"/>
      <c r="L12" s="59"/>
      <c r="M12" s="59"/>
      <c r="N12" s="47"/>
      <c r="O12" s="22"/>
    </row>
    <row r="13" spans="1:30" ht="34.950000000000003" customHeight="1" thickBot="1">
      <c r="A13" s="12"/>
      <c r="B13" s="45"/>
      <c r="C13" s="60"/>
      <c r="D13" s="61"/>
      <c r="E13" s="61"/>
      <c r="F13" s="61"/>
      <c r="G13" s="60"/>
      <c r="H13" s="74" t="s">
        <v>10</v>
      </c>
      <c r="I13" s="62"/>
      <c r="J13" s="62"/>
      <c r="K13" s="63"/>
      <c r="L13" s="63"/>
      <c r="M13" s="63"/>
      <c r="N13" s="48"/>
      <c r="O13" s="21"/>
    </row>
    <row r="14" spans="1:30" ht="34.950000000000003" customHeight="1">
      <c r="A14" s="3"/>
      <c r="H14" s="24"/>
      <c r="O14"/>
    </row>
    <row r="15" spans="1:30" ht="27" customHeight="1">
      <c r="A15" s="3"/>
      <c r="H15" s="24"/>
    </row>
    <row r="16" spans="1:30" ht="27" customHeight="1">
      <c r="A16" s="3"/>
      <c r="H16" s="24"/>
    </row>
    <row r="17" spans="1:8" ht="27" customHeight="1">
      <c r="A17" s="3"/>
      <c r="H17" s="24"/>
    </row>
    <row r="18" spans="1:8" ht="27" customHeight="1">
      <c r="A18" s="3"/>
      <c r="H18" s="24"/>
    </row>
    <row r="19" spans="1:8" ht="27" customHeight="1">
      <c r="A19" s="3"/>
      <c r="H19" s="24"/>
    </row>
    <row r="20" spans="1:8" ht="27" customHeight="1">
      <c r="A20" s="3"/>
      <c r="H20" s="24"/>
    </row>
    <row r="21" spans="1:8" ht="27" customHeight="1">
      <c r="A21" s="3"/>
      <c r="H21" s="24"/>
    </row>
    <row r="22" spans="1:8" ht="27" customHeight="1">
      <c r="A22" s="3"/>
      <c r="H22" s="24"/>
    </row>
    <row r="23" spans="1:8" ht="27" customHeight="1">
      <c r="A23" s="3"/>
      <c r="H23" s="24"/>
    </row>
    <row r="24" spans="1:8" ht="27" customHeight="1">
      <c r="A24" s="3"/>
      <c r="H24" s="24"/>
    </row>
    <row r="25" spans="1:8" ht="27" customHeight="1">
      <c r="A25" s="3"/>
      <c r="H25" s="24"/>
    </row>
    <row r="26" spans="1:8" ht="27" customHeight="1">
      <c r="A26" s="3"/>
      <c r="H26" s="24"/>
    </row>
    <row r="27" spans="1:8" ht="27" customHeight="1">
      <c r="A27" s="3"/>
      <c r="H27" s="24"/>
    </row>
    <row r="28" spans="1:8" ht="27" customHeight="1">
      <c r="A28" s="3"/>
      <c r="H28" s="24"/>
    </row>
    <row r="29" spans="1:8" ht="27" customHeight="1">
      <c r="A29" s="3"/>
      <c r="H29" s="24"/>
    </row>
    <row r="30" spans="1:8" ht="27" customHeight="1">
      <c r="A30" s="3"/>
      <c r="H30" s="24"/>
    </row>
    <row r="31" spans="1:8" ht="27" customHeight="1">
      <c r="A31" s="3"/>
      <c r="H31" s="24"/>
    </row>
    <row r="32" spans="1:8" ht="27" customHeight="1">
      <c r="A32" s="3"/>
      <c r="H32" s="24"/>
    </row>
    <row r="33" spans="1:8" ht="27" customHeight="1">
      <c r="A33" s="3"/>
      <c r="H33" s="24"/>
    </row>
    <row r="34" spans="1:8" ht="27" customHeight="1">
      <c r="A34" s="3"/>
      <c r="H34" s="24"/>
    </row>
    <row r="35" spans="1:8" ht="27" customHeight="1">
      <c r="A35" s="3"/>
      <c r="H35" s="24"/>
    </row>
    <row r="36" spans="1:8" ht="27" customHeight="1">
      <c r="A36" s="3"/>
      <c r="H36" s="24"/>
    </row>
    <row r="37" spans="1:8" ht="27" customHeight="1">
      <c r="A37" s="3"/>
      <c r="H37" s="24"/>
    </row>
    <row r="38" spans="1:8" ht="27" customHeight="1">
      <c r="A38" s="3"/>
      <c r="H38" s="24"/>
    </row>
  </sheetData>
  <phoneticPr fontId="0" type="noConversion"/>
  <printOptions horizontalCentered="1" verticalCentered="1"/>
  <pageMargins left="0.78740157480314965" right="0.78740157480314965" top="0.78740157480314965" bottom="0.78740157480314965" header="0.51181102362204722" footer="0.51181102362204722"/>
  <pageSetup paperSize="9" scale="67" orientation="landscape" horizontalDpi="300" verticalDpi="300" r:id="rId1"/>
  <headerFooter alignWithMargins="0">
    <oddFooter>&amp;L&amp;8&amp;F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8"/>
  <sheetViews>
    <sheetView topLeftCell="A3" workbookViewId="0">
      <selection activeCell="E12" sqref="E12"/>
    </sheetView>
  </sheetViews>
  <sheetFormatPr baseColWidth="10" defaultRowHeight="13.2"/>
  <sheetData>
    <row r="1" spans="1:15" ht="21.6" thickBot="1">
      <c r="A1" s="497" t="s">
        <v>229</v>
      </c>
      <c r="B1" s="1"/>
      <c r="C1" s="1"/>
      <c r="D1" s="1"/>
      <c r="E1" s="1"/>
      <c r="F1" s="1"/>
      <c r="G1" s="2"/>
      <c r="H1" s="498"/>
      <c r="I1" s="15" t="s">
        <v>230</v>
      </c>
      <c r="J1" s="499"/>
      <c r="K1" s="499"/>
      <c r="L1" s="499"/>
      <c r="M1" s="499"/>
      <c r="N1" s="1"/>
      <c r="O1" s="500"/>
    </row>
    <row r="2" spans="1:15" ht="91.8" thickBot="1">
      <c r="A2" s="501" t="s">
        <v>2</v>
      </c>
      <c r="B2" s="502" t="s">
        <v>3</v>
      </c>
      <c r="C2" s="503" t="s">
        <v>4</v>
      </c>
      <c r="D2" s="503" t="s">
        <v>20</v>
      </c>
      <c r="E2" s="504" t="s">
        <v>5</v>
      </c>
      <c r="F2" s="504" t="s">
        <v>6</v>
      </c>
      <c r="G2" s="504" t="s">
        <v>14</v>
      </c>
      <c r="H2" s="505" t="s">
        <v>231</v>
      </c>
      <c r="I2" s="504" t="s">
        <v>14</v>
      </c>
      <c r="J2" s="504" t="s">
        <v>6</v>
      </c>
      <c r="K2" s="504" t="s">
        <v>5</v>
      </c>
      <c r="L2" s="503" t="s">
        <v>20</v>
      </c>
      <c r="M2" s="503" t="s">
        <v>4</v>
      </c>
      <c r="N2" s="502" t="s">
        <v>7</v>
      </c>
      <c r="O2" s="503" t="s">
        <v>2</v>
      </c>
    </row>
    <row r="3" spans="1:15" ht="15.6">
      <c r="A3" s="506"/>
      <c r="B3" s="507">
        <v>27.2</v>
      </c>
      <c r="C3" s="507"/>
      <c r="D3" s="507"/>
      <c r="E3" s="507"/>
      <c r="F3" s="507"/>
      <c r="G3" s="507"/>
      <c r="H3" s="508" t="s">
        <v>122</v>
      </c>
      <c r="I3" s="509"/>
      <c r="J3" s="509"/>
      <c r="K3" s="509"/>
      <c r="L3" s="509"/>
      <c r="M3" s="509">
        <v>27.2</v>
      </c>
      <c r="N3" s="510"/>
      <c r="O3" s="506"/>
    </row>
    <row r="4" spans="1:15" ht="28.2">
      <c r="A4" s="511" t="s">
        <v>232</v>
      </c>
      <c r="B4" s="512"/>
      <c r="C4" s="513">
        <v>38.9</v>
      </c>
      <c r="D4" s="513"/>
      <c r="E4" s="513"/>
      <c r="F4" s="513"/>
      <c r="G4" s="513"/>
      <c r="H4" s="508" t="s">
        <v>123</v>
      </c>
      <c r="I4" s="514"/>
      <c r="J4" s="514"/>
      <c r="K4" s="514"/>
      <c r="L4" s="514"/>
      <c r="M4" s="514"/>
      <c r="N4" s="514">
        <v>38.9</v>
      </c>
      <c r="O4" s="515"/>
    </row>
    <row r="5" spans="1:15" ht="28.2">
      <c r="A5" s="516" t="s">
        <v>233</v>
      </c>
      <c r="B5" s="513">
        <v>56.7</v>
      </c>
      <c r="C5" s="513"/>
      <c r="D5" s="513"/>
      <c r="E5" s="513"/>
      <c r="F5" s="513"/>
      <c r="G5" s="513"/>
      <c r="H5" s="508" t="s">
        <v>234</v>
      </c>
      <c r="I5" s="514">
        <v>46.6</v>
      </c>
      <c r="J5" s="514">
        <v>5</v>
      </c>
      <c r="K5" s="514">
        <v>5.0999999999999996</v>
      </c>
      <c r="L5" s="514">
        <v>56.7</v>
      </c>
      <c r="M5" s="514"/>
      <c r="N5" s="517"/>
      <c r="O5" s="518" t="s">
        <v>234</v>
      </c>
    </row>
    <row r="6" spans="1:15" ht="16.2" thickBot="1">
      <c r="A6" s="516" t="s">
        <v>235</v>
      </c>
      <c r="B6" s="512"/>
      <c r="C6" s="513"/>
      <c r="D6" s="513">
        <v>8.9</v>
      </c>
      <c r="E6" s="513">
        <v>0.6</v>
      </c>
      <c r="F6" s="513">
        <v>1</v>
      </c>
      <c r="G6" s="513">
        <v>7.3</v>
      </c>
      <c r="H6" s="508" t="s">
        <v>236</v>
      </c>
      <c r="I6" s="519"/>
      <c r="J6" s="519"/>
      <c r="K6" s="519"/>
      <c r="L6" s="513"/>
      <c r="M6" s="520"/>
      <c r="N6" s="521">
        <v>8.9</v>
      </c>
      <c r="O6" s="522"/>
    </row>
    <row r="7" spans="1:15" ht="80.400000000000006" thickBot="1">
      <c r="A7" s="523" t="s">
        <v>237</v>
      </c>
      <c r="B7" s="524"/>
      <c r="C7" s="525">
        <v>-11.7</v>
      </c>
      <c r="D7" s="526">
        <v>47.8</v>
      </c>
      <c r="E7" s="526">
        <v>4.5</v>
      </c>
      <c r="F7" s="526">
        <v>4</v>
      </c>
      <c r="G7" s="526">
        <v>39.299999999999997</v>
      </c>
      <c r="H7" s="527" t="s">
        <v>238</v>
      </c>
      <c r="I7" s="528">
        <v>39.299999999999997</v>
      </c>
      <c r="J7" s="529">
        <v>4</v>
      </c>
      <c r="K7" s="529">
        <v>4.5</v>
      </c>
      <c r="L7" s="528">
        <v>47.8</v>
      </c>
      <c r="M7" s="530">
        <v>-11.7</v>
      </c>
      <c r="N7" s="531"/>
      <c r="O7" s="532" t="s">
        <v>239</v>
      </c>
    </row>
    <row r="8" spans="1:15" ht="16.2" thickBot="1">
      <c r="A8" s="533" t="s">
        <v>240</v>
      </c>
      <c r="B8" s="524"/>
      <c r="C8" s="534"/>
      <c r="D8" s="535">
        <v>16.100000000000001</v>
      </c>
      <c r="E8" s="535"/>
      <c r="F8" s="535">
        <v>4</v>
      </c>
      <c r="G8" s="535">
        <v>12.1</v>
      </c>
      <c r="H8" s="536" t="s">
        <v>241</v>
      </c>
      <c r="I8" s="537"/>
      <c r="J8" s="537"/>
      <c r="K8" s="537">
        <v>16.100000000000001</v>
      </c>
      <c r="L8" s="538">
        <v>16.100000000000001</v>
      </c>
      <c r="M8" s="539"/>
      <c r="N8" s="540"/>
      <c r="O8" s="541" t="s">
        <v>242</v>
      </c>
    </row>
    <row r="9" spans="1:15" ht="67.2" thickBot="1">
      <c r="A9" s="542" t="s">
        <v>243</v>
      </c>
      <c r="B9" s="524"/>
      <c r="C9" s="543"/>
      <c r="D9" s="526">
        <v>31.7</v>
      </c>
      <c r="E9" s="526">
        <v>4.5</v>
      </c>
      <c r="F9" s="526">
        <v>0</v>
      </c>
      <c r="G9" s="526">
        <v>27.2</v>
      </c>
      <c r="H9" s="527" t="s">
        <v>244</v>
      </c>
      <c r="I9" s="530">
        <v>27.2</v>
      </c>
      <c r="J9" s="530">
        <v>0</v>
      </c>
      <c r="K9" s="530">
        <v>4.5</v>
      </c>
      <c r="L9" s="530">
        <v>31.7</v>
      </c>
      <c r="M9" s="544"/>
      <c r="N9" s="545"/>
      <c r="O9" s="515" t="s">
        <v>245</v>
      </c>
    </row>
    <row r="10" spans="1:15" ht="15.6">
      <c r="A10" s="533" t="s">
        <v>242</v>
      </c>
      <c r="B10" s="546"/>
      <c r="C10" s="507"/>
      <c r="D10" s="538">
        <v>0.2</v>
      </c>
      <c r="E10" s="507"/>
      <c r="F10" s="507"/>
      <c r="G10" s="507">
        <v>0.2</v>
      </c>
      <c r="H10" s="536" t="s">
        <v>246</v>
      </c>
      <c r="I10" s="539"/>
      <c r="J10" s="539"/>
      <c r="K10" s="539"/>
      <c r="L10" s="539"/>
      <c r="M10" s="514">
        <v>0.2</v>
      </c>
      <c r="N10" s="531"/>
      <c r="O10" s="541" t="s">
        <v>247</v>
      </c>
    </row>
    <row r="11" spans="1:15" ht="16.2" thickBot="1">
      <c r="A11" s="515" t="s">
        <v>245</v>
      </c>
      <c r="B11" s="512"/>
      <c r="C11" s="513"/>
      <c r="D11" s="513">
        <v>0.6</v>
      </c>
      <c r="E11" s="513"/>
      <c r="F11" s="513"/>
      <c r="G11" s="513">
        <v>0.6</v>
      </c>
      <c r="H11" s="508" t="s">
        <v>248</v>
      </c>
      <c r="I11" s="519"/>
      <c r="J11" s="519"/>
      <c r="K11" s="519"/>
      <c r="L11" s="520"/>
      <c r="M11" s="513">
        <v>0.6</v>
      </c>
      <c r="N11" s="531"/>
      <c r="O11" s="547"/>
    </row>
    <row r="12" spans="1:15" ht="54" thickBot="1">
      <c r="A12" s="548" t="s">
        <v>247</v>
      </c>
      <c r="B12" s="524"/>
      <c r="C12" s="543"/>
      <c r="D12" s="526">
        <v>47</v>
      </c>
      <c r="E12" s="526">
        <v>20.6</v>
      </c>
      <c r="F12" s="526">
        <v>0</v>
      </c>
      <c r="G12" s="526">
        <v>26.4</v>
      </c>
      <c r="H12" s="549" t="s">
        <v>249</v>
      </c>
      <c r="I12" s="512">
        <v>26.4</v>
      </c>
      <c r="J12" s="512">
        <v>0</v>
      </c>
      <c r="K12" s="512">
        <v>20.6</v>
      </c>
      <c r="L12" s="530">
        <v>47</v>
      </c>
      <c r="M12" s="550"/>
      <c r="N12" s="540"/>
      <c r="O12" s="533" t="s">
        <v>250</v>
      </c>
    </row>
    <row r="13" spans="1:15" ht="15.6">
      <c r="A13" s="551" t="s">
        <v>250</v>
      </c>
      <c r="B13" s="546"/>
      <c r="C13" s="546"/>
      <c r="D13" s="538">
        <v>17.399999999999999</v>
      </c>
      <c r="E13" s="546"/>
      <c r="F13" s="546"/>
      <c r="G13" s="507">
        <v>17.399999999999999</v>
      </c>
      <c r="H13" s="508" t="s">
        <v>251</v>
      </c>
      <c r="I13" s="550"/>
      <c r="J13" s="539">
        <v>17.399999999999999</v>
      </c>
      <c r="K13" s="550"/>
      <c r="L13" s="513">
        <v>17.399999999999999</v>
      </c>
      <c r="M13" s="512"/>
      <c r="N13" s="540"/>
      <c r="O13" s="515" t="s">
        <v>252</v>
      </c>
    </row>
    <row r="14" spans="1:15" ht="16.2" thickBot="1">
      <c r="A14" s="515" t="s">
        <v>253</v>
      </c>
      <c r="B14" s="543"/>
      <c r="C14" s="552"/>
      <c r="D14" s="513">
        <v>3.8</v>
      </c>
      <c r="E14" s="552"/>
      <c r="F14" s="552">
        <v>3.8</v>
      </c>
      <c r="G14" s="552"/>
      <c r="H14" s="536" t="s">
        <v>254</v>
      </c>
      <c r="I14" s="519"/>
      <c r="J14" s="519"/>
      <c r="K14" s="519">
        <v>3.8</v>
      </c>
      <c r="L14" s="520">
        <v>3.8</v>
      </c>
      <c r="M14" s="513"/>
      <c r="N14" s="531"/>
      <c r="O14" s="553" t="s">
        <v>255</v>
      </c>
    </row>
    <row r="15" spans="1:15" ht="16.2" thickBot="1">
      <c r="A15" s="542" t="s">
        <v>255</v>
      </c>
      <c r="B15" s="524"/>
      <c r="C15" s="543"/>
      <c r="D15" s="526">
        <v>47</v>
      </c>
      <c r="E15" s="526">
        <v>24.4</v>
      </c>
      <c r="F15" s="526">
        <v>13.6</v>
      </c>
      <c r="G15" s="525">
        <v>9</v>
      </c>
      <c r="H15" s="554" t="s">
        <v>256</v>
      </c>
      <c r="I15" s="555">
        <v>9</v>
      </c>
      <c r="J15" s="512">
        <v>13.6</v>
      </c>
      <c r="K15" s="512">
        <v>24.4</v>
      </c>
      <c r="L15" s="530">
        <v>47</v>
      </c>
      <c r="M15" s="539"/>
      <c r="N15" s="550"/>
      <c r="O15" s="533" t="s">
        <v>257</v>
      </c>
    </row>
    <row r="16" spans="1:15" ht="69.599999999999994" thickBot="1">
      <c r="A16" s="533" t="s">
        <v>257</v>
      </c>
      <c r="B16" s="556"/>
      <c r="C16" s="534"/>
      <c r="D16" s="538">
        <v>25.5</v>
      </c>
      <c r="E16" s="557">
        <v>20.5</v>
      </c>
      <c r="F16" s="534">
        <v>5</v>
      </c>
      <c r="G16" s="534"/>
      <c r="H16" s="558" t="s">
        <v>258</v>
      </c>
      <c r="I16" s="519"/>
      <c r="J16" s="519"/>
      <c r="K16" s="519"/>
      <c r="L16" s="519"/>
      <c r="M16" s="519"/>
      <c r="N16" s="519">
        <v>25.5</v>
      </c>
      <c r="O16" s="522" t="s">
        <v>255</v>
      </c>
    </row>
    <row r="17" spans="1:15" ht="16.2" thickBot="1">
      <c r="A17" s="515" t="s">
        <v>259</v>
      </c>
      <c r="B17" s="556"/>
      <c r="C17" s="543"/>
      <c r="D17" s="526">
        <v>21.5</v>
      </c>
      <c r="E17" s="559">
        <v>3.9</v>
      </c>
      <c r="F17" s="559">
        <v>8.6</v>
      </c>
      <c r="G17" s="559">
        <v>9</v>
      </c>
      <c r="H17" s="560" t="s">
        <v>15</v>
      </c>
      <c r="I17" s="3"/>
      <c r="J17" s="3"/>
      <c r="K17" s="3"/>
      <c r="L17" s="3"/>
      <c r="M17" s="3"/>
      <c r="N17" s="8"/>
    </row>
    <row r="18" spans="1:15" ht="36.6" thickBot="1">
      <c r="A18" s="522" t="s">
        <v>260</v>
      </c>
      <c r="B18" s="561"/>
      <c r="C18" s="526">
        <v>-10.9</v>
      </c>
      <c r="D18" s="562"/>
      <c r="E18" s="559"/>
      <c r="F18" s="559"/>
      <c r="G18" s="559"/>
      <c r="H18" s="563" t="s">
        <v>16</v>
      </c>
      <c r="I18" s="3"/>
      <c r="J18" s="3"/>
      <c r="K18" s="3"/>
      <c r="L18" s="3"/>
      <c r="M18" s="3"/>
      <c r="N18" s="8"/>
      <c r="O18" s="3"/>
    </row>
  </sheetData>
  <phoneticPr fontId="42" type="noConversion"/>
  <pageMargins left="0.78740157499999996" right="0.78740157499999996" top="0.984251969" bottom="0.984251969" header="0.4921259845" footer="0.492125984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8"/>
  <sheetViews>
    <sheetView showGridLines="0" zoomScale="75" workbookViewId="0">
      <selection activeCell="I13" sqref="I13"/>
    </sheetView>
  </sheetViews>
  <sheetFormatPr baseColWidth="10" defaultColWidth="11.44140625" defaultRowHeight="27" customHeight="1"/>
  <cols>
    <col min="1" max="1" width="15.6640625" style="7" customWidth="1"/>
    <col min="2" max="2" width="10.6640625" style="8" customWidth="1"/>
    <col min="3" max="7" width="10.6640625" style="3" customWidth="1"/>
    <col min="8" max="8" width="35" style="10" customWidth="1"/>
    <col min="9" max="13" width="10.6640625" style="3" customWidth="1"/>
    <col min="14" max="14" width="10.6640625" style="8" customWidth="1"/>
    <col min="15" max="15" width="16.5546875" style="3" customWidth="1"/>
    <col min="16" max="16384" width="11.44140625" style="3"/>
  </cols>
  <sheetData>
    <row r="1" spans="1:30" s="4" customFormat="1" ht="37.200000000000003" customHeight="1" thickBot="1">
      <c r="A1" s="82" t="s">
        <v>0</v>
      </c>
      <c r="B1" s="1"/>
      <c r="C1" s="1"/>
      <c r="D1" s="1"/>
      <c r="E1" s="1"/>
      <c r="F1" s="1"/>
      <c r="G1" s="2"/>
      <c r="H1" s="83"/>
      <c r="I1" s="84" t="s">
        <v>1</v>
      </c>
      <c r="J1" s="14"/>
      <c r="K1" s="14"/>
      <c r="L1" s="14"/>
      <c r="M1" s="14"/>
      <c r="N1" s="15"/>
      <c r="O1" s="85"/>
      <c r="P1" s="3"/>
      <c r="Q1" s="3"/>
      <c r="R1" s="3"/>
      <c r="S1" s="3"/>
      <c r="T1" s="3"/>
      <c r="U1" s="3"/>
      <c r="V1" s="3"/>
      <c r="W1" s="3"/>
      <c r="X1" s="3"/>
      <c r="Y1" s="3"/>
      <c r="Z1" s="3"/>
      <c r="AA1" s="3"/>
      <c r="AB1" s="3"/>
      <c r="AC1" s="3"/>
      <c r="AD1" s="3"/>
    </row>
    <row r="2" spans="1:30" s="6" customFormat="1" ht="141" customHeight="1" thickBot="1">
      <c r="A2" s="86" t="s">
        <v>2</v>
      </c>
      <c r="B2" s="87" t="s">
        <v>3</v>
      </c>
      <c r="C2" s="88" t="s">
        <v>4</v>
      </c>
      <c r="D2" s="88" t="s">
        <v>20</v>
      </c>
      <c r="E2" s="88" t="s">
        <v>5</v>
      </c>
      <c r="F2" s="88" t="s">
        <v>6</v>
      </c>
      <c r="G2" s="88" t="s">
        <v>14</v>
      </c>
      <c r="H2" s="89" t="s">
        <v>17</v>
      </c>
      <c r="I2" s="88" t="s">
        <v>14</v>
      </c>
      <c r="J2" s="88" t="s">
        <v>6</v>
      </c>
      <c r="K2" s="88" t="s">
        <v>5</v>
      </c>
      <c r="L2" s="90" t="s">
        <v>20</v>
      </c>
      <c r="M2" s="90" t="s">
        <v>4</v>
      </c>
      <c r="N2" s="87" t="s">
        <v>7</v>
      </c>
      <c r="O2" s="86" t="s">
        <v>2</v>
      </c>
      <c r="P2" s="26"/>
      <c r="Q2" s="26"/>
      <c r="R2" s="26"/>
      <c r="S2" s="27"/>
      <c r="T2" s="27"/>
      <c r="U2" s="27"/>
      <c r="V2" s="27"/>
      <c r="W2" s="27"/>
      <c r="X2" s="27"/>
      <c r="Y2" s="27"/>
      <c r="Z2" s="27"/>
      <c r="AA2" s="27"/>
      <c r="AB2" s="27"/>
      <c r="AC2" s="27"/>
      <c r="AD2" s="27"/>
    </row>
    <row r="3" spans="1:30" s="8" customFormat="1" ht="50.1" customHeight="1">
      <c r="A3" s="91"/>
      <c r="B3" s="92"/>
      <c r="C3" s="92"/>
      <c r="D3" s="92"/>
      <c r="E3" s="92"/>
      <c r="F3" s="92"/>
      <c r="G3" s="92"/>
      <c r="H3" s="93" t="s">
        <v>15</v>
      </c>
      <c r="I3" s="94">
        <f>'CEI t0'!G17</f>
        <v>9</v>
      </c>
      <c r="J3" s="94">
        <f>'CEI t0'!F17</f>
        <v>8.6</v>
      </c>
      <c r="K3" s="94">
        <f>'CEI t0'!E17</f>
        <v>3.9</v>
      </c>
      <c r="L3" s="95">
        <f>SUM(I3:K3)</f>
        <v>21.5</v>
      </c>
      <c r="M3" s="94"/>
      <c r="N3" s="96"/>
      <c r="O3" s="91"/>
    </row>
    <row r="4" spans="1:30" s="8" customFormat="1" ht="50.1" customHeight="1">
      <c r="A4" s="97"/>
      <c r="B4" s="98"/>
      <c r="C4" s="99"/>
      <c r="D4" s="99"/>
      <c r="E4" s="99"/>
      <c r="F4" s="99"/>
      <c r="G4" s="99"/>
      <c r="H4" s="100" t="s">
        <v>16</v>
      </c>
      <c r="I4" s="101"/>
      <c r="J4" s="101"/>
      <c r="K4" s="101"/>
      <c r="L4" s="102"/>
      <c r="M4" s="101">
        <f>'CEI t0'!C18</f>
        <v>-10.9</v>
      </c>
      <c r="N4" s="101"/>
      <c r="O4" s="97"/>
    </row>
    <row r="5" spans="1:30" ht="50.1" customHeight="1">
      <c r="A5" s="103" t="s">
        <v>12</v>
      </c>
      <c r="B5" s="104"/>
      <c r="C5" s="105"/>
      <c r="D5" s="105">
        <f>SUM(E5:G5)</f>
        <v>10.6</v>
      </c>
      <c r="E5" s="105">
        <f>'énoncé T0'!B28</f>
        <v>0.4</v>
      </c>
      <c r="F5" s="105"/>
      <c r="G5" s="105">
        <f>'énoncé T0'!B47</f>
        <v>10.199999999999999</v>
      </c>
      <c r="H5" s="106" t="s">
        <v>8</v>
      </c>
      <c r="I5" s="107"/>
      <c r="J5" s="107"/>
      <c r="K5" s="107"/>
      <c r="L5" s="107"/>
      <c r="M5" s="107"/>
      <c r="N5" s="107">
        <f>D5</f>
        <v>10.6</v>
      </c>
      <c r="O5" s="103" t="s">
        <v>12</v>
      </c>
    </row>
    <row r="6" spans="1:30" ht="50.1" customHeight="1" thickBot="1">
      <c r="A6" s="103"/>
      <c r="B6" s="104"/>
      <c r="C6" s="105"/>
      <c r="D6" s="105"/>
      <c r="E6" s="105"/>
      <c r="F6" s="105"/>
      <c r="G6" s="105"/>
      <c r="H6" s="104" t="s">
        <v>13</v>
      </c>
      <c r="I6" s="108"/>
      <c r="J6" s="108"/>
      <c r="K6" s="108"/>
      <c r="L6" s="108"/>
      <c r="M6" s="108"/>
      <c r="N6" s="109"/>
      <c r="O6" s="110"/>
    </row>
    <row r="7" spans="1:30" s="9" customFormat="1" ht="50.1" customHeight="1" thickTop="1" thickBot="1">
      <c r="A7" s="111"/>
      <c r="B7" s="112"/>
      <c r="C7" s="113"/>
      <c r="D7" s="114">
        <f>SUM(E7:G7)</f>
        <v>10.9</v>
      </c>
      <c r="E7" s="115">
        <f>K3-E5-E6</f>
        <v>3.5</v>
      </c>
      <c r="F7" s="115">
        <f>J3-F5-F6</f>
        <v>8.6</v>
      </c>
      <c r="G7" s="116">
        <f>I3-G5-G6</f>
        <v>-1.1999999999999993</v>
      </c>
      <c r="H7" s="117" t="s">
        <v>19</v>
      </c>
      <c r="I7" s="118">
        <f>G7</f>
        <v>-1.1999999999999993</v>
      </c>
      <c r="J7" s="119">
        <f>F7</f>
        <v>8.6</v>
      </c>
      <c r="K7" s="119">
        <f>E7</f>
        <v>3.5</v>
      </c>
      <c r="L7" s="119">
        <f>SUM(I7:K7)</f>
        <v>10.9</v>
      </c>
      <c r="M7" s="119"/>
      <c r="N7" s="120"/>
      <c r="O7" s="121"/>
      <c r="P7" s="8"/>
      <c r="Q7" s="8"/>
      <c r="R7" s="8"/>
      <c r="S7" s="8"/>
      <c r="T7" s="8"/>
      <c r="U7" s="8"/>
      <c r="V7" s="8"/>
      <c r="W7" s="8"/>
      <c r="X7" s="8"/>
      <c r="Y7" s="8"/>
      <c r="Z7" s="8"/>
      <c r="AA7" s="8"/>
      <c r="AB7" s="8"/>
      <c r="AC7" s="8"/>
      <c r="AD7" s="8"/>
    </row>
    <row r="8" spans="1:30" ht="50.1" customHeight="1" thickTop="1">
      <c r="A8" s="122"/>
      <c r="B8" s="123"/>
      <c r="C8" s="124"/>
      <c r="D8" s="125"/>
      <c r="E8" s="126"/>
      <c r="F8" s="125"/>
      <c r="G8" s="124"/>
      <c r="H8" s="127" t="s">
        <v>21</v>
      </c>
      <c r="I8" s="128"/>
      <c r="J8" s="129"/>
      <c r="K8" s="130"/>
      <c r="L8" s="130"/>
      <c r="M8" s="130"/>
      <c r="N8" s="131"/>
      <c r="O8" s="121"/>
    </row>
    <row r="9" spans="1:30" ht="50.1" customHeight="1">
      <c r="A9" s="122"/>
      <c r="B9" s="132"/>
      <c r="C9" s="133"/>
      <c r="D9" s="134">
        <f>SUM(E9:G9)</f>
        <v>3.9</v>
      </c>
      <c r="E9" s="135">
        <f>E7-E13</f>
        <v>3.1</v>
      </c>
      <c r="F9" s="135"/>
      <c r="G9" s="406">
        <f>J9-E9</f>
        <v>0.79999999999999982</v>
      </c>
      <c r="H9" s="137" t="s">
        <v>22</v>
      </c>
      <c r="I9" s="138"/>
      <c r="J9" s="133">
        <f>'énoncé T0'!D12</f>
        <v>3.9</v>
      </c>
      <c r="K9" s="135"/>
      <c r="L9" s="133">
        <f>SUM(I9:K9)</f>
        <v>3.9</v>
      </c>
      <c r="M9" s="135"/>
      <c r="N9" s="139"/>
      <c r="O9" s="121"/>
    </row>
    <row r="10" spans="1:30" ht="50.1" customHeight="1">
      <c r="A10" s="122"/>
      <c r="B10" s="132"/>
      <c r="C10" s="133"/>
      <c r="D10" s="134">
        <f>SUM(E10:G10)</f>
        <v>10.9</v>
      </c>
      <c r="E10" s="135"/>
      <c r="F10" s="135">
        <f>M10</f>
        <v>10.9</v>
      </c>
      <c r="G10" s="133"/>
      <c r="H10" s="137" t="s">
        <v>23</v>
      </c>
      <c r="I10" s="140"/>
      <c r="J10" s="140"/>
      <c r="K10" s="141"/>
      <c r="L10" s="133"/>
      <c r="M10" s="141">
        <f>'énoncé T0'!B12</f>
        <v>10.9</v>
      </c>
      <c r="N10" s="142"/>
      <c r="O10" s="121"/>
    </row>
    <row r="11" spans="1:30" ht="50.1" customHeight="1">
      <c r="A11" s="143" t="s">
        <v>9</v>
      </c>
      <c r="B11" s="144"/>
      <c r="C11" s="140"/>
      <c r="D11" s="134">
        <f>SUM(E11:G11)</f>
        <v>0.9</v>
      </c>
      <c r="E11" s="141"/>
      <c r="F11" s="141"/>
      <c r="G11" s="140">
        <f>J11</f>
        <v>0.9</v>
      </c>
      <c r="H11" s="104" t="s">
        <v>18</v>
      </c>
      <c r="I11" s="140"/>
      <c r="J11" s="140">
        <f>'énoncé T0'!D52</f>
        <v>0.9</v>
      </c>
      <c r="K11" s="141"/>
      <c r="L11" s="133">
        <f>SUM(I11:K11)</f>
        <v>0.9</v>
      </c>
      <c r="M11" s="141"/>
      <c r="N11" s="142"/>
      <c r="O11" s="145" t="s">
        <v>9</v>
      </c>
    </row>
    <row r="12" spans="1:30" ht="50.1" customHeight="1">
      <c r="A12" s="143"/>
      <c r="B12" s="144"/>
      <c r="C12" s="140"/>
      <c r="D12" s="134">
        <f>SUM(E12:G12)</f>
        <v>2.5</v>
      </c>
      <c r="E12" s="141"/>
      <c r="F12" s="141">
        <f>'énoncé T0'!B13</f>
        <v>2.5</v>
      </c>
      <c r="G12" s="140"/>
      <c r="H12" s="104" t="s">
        <v>11</v>
      </c>
      <c r="I12" s="140">
        <f>'énoncé T0'!D50</f>
        <v>2.5</v>
      </c>
      <c r="J12" s="140"/>
      <c r="K12" s="141"/>
      <c r="L12" s="133">
        <f>SUM(I12:K12)</f>
        <v>2.5</v>
      </c>
      <c r="M12" s="141"/>
      <c r="N12" s="142"/>
      <c r="O12" s="145"/>
    </row>
    <row r="13" spans="1:30" ht="50.1" customHeight="1" thickBot="1">
      <c r="A13" s="146"/>
      <c r="B13" s="147"/>
      <c r="C13" s="148"/>
      <c r="D13" s="149">
        <f>SUM(E13:G13)</f>
        <v>0.4</v>
      </c>
      <c r="E13" s="150">
        <f>I13</f>
        <v>0.4</v>
      </c>
      <c r="F13" s="150"/>
      <c r="G13" s="148"/>
      <c r="H13" s="151" t="s">
        <v>10</v>
      </c>
      <c r="I13" s="152">
        <f>'énoncé T0'!D51</f>
        <v>0.4</v>
      </c>
      <c r="J13" s="152"/>
      <c r="K13" s="153"/>
      <c r="L13" s="148">
        <f>SUM(I13:K13)</f>
        <v>0.4</v>
      </c>
      <c r="M13" s="153"/>
      <c r="N13" s="154"/>
      <c r="O13" s="155"/>
    </row>
    <row r="14" spans="1:30" ht="34.950000000000003" customHeight="1">
      <c r="A14" s="3"/>
      <c r="H14" s="24"/>
      <c r="O14"/>
    </row>
    <row r="15" spans="1:30" ht="27" customHeight="1">
      <c r="A15" s="3"/>
      <c r="H15" s="24"/>
    </row>
    <row r="16" spans="1:30" ht="27" customHeight="1">
      <c r="A16" s="3"/>
      <c r="H16" s="24"/>
    </row>
    <row r="17" spans="1:8" ht="27" customHeight="1">
      <c r="A17" s="3"/>
      <c r="H17" s="24"/>
    </row>
    <row r="18" spans="1:8" ht="27" customHeight="1">
      <c r="A18" s="3"/>
      <c r="H18" s="24"/>
    </row>
    <row r="19" spans="1:8" ht="27" customHeight="1">
      <c r="A19" s="3"/>
      <c r="H19" s="24"/>
    </row>
    <row r="20" spans="1:8" ht="27" customHeight="1">
      <c r="A20" s="3"/>
      <c r="H20" s="24"/>
    </row>
    <row r="21" spans="1:8" ht="27" customHeight="1">
      <c r="A21" s="3"/>
      <c r="H21" s="24"/>
    </row>
    <row r="22" spans="1:8" ht="27" customHeight="1">
      <c r="A22" s="3"/>
      <c r="H22" s="24"/>
    </row>
    <row r="23" spans="1:8" ht="27" customHeight="1">
      <c r="A23" s="3"/>
      <c r="H23" s="24"/>
    </row>
    <row r="24" spans="1:8" ht="27" customHeight="1">
      <c r="A24" s="3"/>
      <c r="H24" s="24"/>
    </row>
    <row r="25" spans="1:8" ht="27" customHeight="1">
      <c r="A25" s="3"/>
      <c r="H25" s="24"/>
    </row>
    <row r="26" spans="1:8" ht="27" customHeight="1">
      <c r="A26" s="3"/>
      <c r="H26" s="24"/>
    </row>
    <row r="27" spans="1:8" ht="27" customHeight="1">
      <c r="A27" s="3"/>
      <c r="H27" s="24"/>
    </row>
    <row r="28" spans="1:8" ht="27" customHeight="1">
      <c r="A28" s="3"/>
      <c r="H28" s="24"/>
    </row>
    <row r="29" spans="1:8" ht="27" customHeight="1">
      <c r="A29" s="3"/>
      <c r="H29" s="24"/>
    </row>
    <row r="30" spans="1:8" ht="27" customHeight="1">
      <c r="A30" s="3"/>
      <c r="H30" s="24"/>
    </row>
    <row r="31" spans="1:8" ht="27" customHeight="1">
      <c r="A31" s="3"/>
      <c r="H31" s="24"/>
    </row>
    <row r="32" spans="1:8" ht="27" customHeight="1">
      <c r="A32" s="3"/>
      <c r="H32" s="24"/>
    </row>
    <row r="33" spans="1:8" ht="27" customHeight="1">
      <c r="A33" s="3"/>
      <c r="H33" s="24"/>
    </row>
    <row r="34" spans="1:8" ht="27" customHeight="1">
      <c r="A34" s="3"/>
      <c r="H34" s="24"/>
    </row>
    <row r="35" spans="1:8" ht="27" customHeight="1">
      <c r="A35" s="3"/>
      <c r="H35" s="24"/>
    </row>
    <row r="36" spans="1:8" ht="27" customHeight="1">
      <c r="A36" s="3"/>
      <c r="H36" s="24"/>
    </row>
    <row r="37" spans="1:8" ht="27" customHeight="1">
      <c r="A37" s="3"/>
      <c r="H37" s="24"/>
    </row>
    <row r="38" spans="1:8" ht="27" customHeight="1">
      <c r="A38" s="3"/>
      <c r="H38" s="24"/>
    </row>
  </sheetData>
  <phoneticPr fontId="0" type="noConversion"/>
  <printOptions horizontalCentered="1" verticalCentered="1"/>
  <pageMargins left="0.78740157480314965" right="0.78740157480314965" top="0.78740157480314965" bottom="0.78740157480314965" header="0.51181102362204722" footer="0.51181102362204722"/>
  <pageSetup paperSize="9" scale="67" orientation="landscape" horizontalDpi="300" verticalDpi="300" r:id="rId1"/>
  <headerFooter alignWithMargins="0">
    <oddFooter>&amp;L&amp;8&amp;F-&amp;A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workbookViewId="0">
      <selection activeCell="C24" sqref="C24"/>
    </sheetView>
  </sheetViews>
  <sheetFormatPr baseColWidth="10" defaultRowHeight="13.2"/>
  <cols>
    <col min="1" max="1" width="40.6640625" customWidth="1"/>
    <col min="2" max="2" width="35.109375" customWidth="1"/>
    <col min="4" max="4" width="13.6640625" bestFit="1" customWidth="1"/>
  </cols>
  <sheetData>
    <row r="1" spans="1:4">
      <c r="A1" s="430" t="s">
        <v>185</v>
      </c>
    </row>
    <row r="2" spans="1:4" ht="15">
      <c r="A2" s="337" t="s">
        <v>168</v>
      </c>
      <c r="C2" s="407">
        <v>10</v>
      </c>
    </row>
    <row r="3" spans="1:4" ht="15">
      <c r="A3" s="337" t="s">
        <v>169</v>
      </c>
      <c r="C3" s="408"/>
    </row>
    <row r="4" spans="1:4" ht="15">
      <c r="A4" s="409" t="s">
        <v>170</v>
      </c>
      <c r="C4" s="408"/>
    </row>
    <row r="5" spans="1:4" ht="15">
      <c r="A5" s="410" t="s">
        <v>171</v>
      </c>
      <c r="B5" s="411" t="s">
        <v>172</v>
      </c>
      <c r="C5" s="407">
        <v>2</v>
      </c>
    </row>
    <row r="6" spans="1:4" ht="15">
      <c r="A6" s="410" t="s">
        <v>171</v>
      </c>
      <c r="B6" s="411" t="s">
        <v>173</v>
      </c>
      <c r="C6" s="407">
        <v>1.6</v>
      </c>
    </row>
    <row r="7" spans="1:4" ht="15">
      <c r="A7" s="409" t="s">
        <v>174</v>
      </c>
      <c r="C7" s="407">
        <v>2</v>
      </c>
    </row>
    <row r="8" spans="1:4" ht="15">
      <c r="A8" s="409"/>
      <c r="C8" s="407"/>
    </row>
    <row r="9" spans="1:4" ht="15">
      <c r="A9" s="411" t="s">
        <v>175</v>
      </c>
      <c r="B9" s="337" t="s">
        <v>176</v>
      </c>
      <c r="C9" s="407">
        <v>30</v>
      </c>
    </row>
    <row r="10" spans="1:4">
      <c r="C10" s="408"/>
    </row>
    <row r="11" spans="1:4" ht="15">
      <c r="A11" s="411" t="s">
        <v>177</v>
      </c>
      <c r="D11" s="407" t="s">
        <v>188</v>
      </c>
    </row>
    <row r="12" spans="1:4" ht="15">
      <c r="A12" s="337"/>
      <c r="B12" s="337" t="s">
        <v>178</v>
      </c>
      <c r="C12" s="407">
        <v>20</v>
      </c>
      <c r="D12" s="431">
        <v>0.13</v>
      </c>
    </row>
    <row r="13" spans="1:4" ht="15">
      <c r="A13" s="337"/>
      <c r="B13" s="337" t="s">
        <v>32</v>
      </c>
      <c r="C13" s="407">
        <v>10</v>
      </c>
    </row>
    <row r="14" spans="1:4" ht="15">
      <c r="A14" s="337"/>
      <c r="B14" s="337"/>
      <c r="C14" s="407"/>
    </row>
    <row r="15" spans="1:4" ht="15">
      <c r="A15" s="337" t="s">
        <v>187</v>
      </c>
      <c r="B15" s="337"/>
      <c r="C15" s="407"/>
    </row>
    <row r="16" spans="1:4" ht="15">
      <c r="A16" s="337"/>
      <c r="B16" s="337" t="s">
        <v>179</v>
      </c>
      <c r="C16" s="407">
        <v>15</v>
      </c>
    </row>
    <row r="17" spans="1:3" ht="15">
      <c r="A17" s="337"/>
      <c r="B17" s="337" t="s">
        <v>186</v>
      </c>
      <c r="C17" s="407">
        <v>8</v>
      </c>
    </row>
    <row r="18" spans="1:3" ht="15">
      <c r="A18" s="337"/>
      <c r="B18" s="337"/>
      <c r="C18" s="407"/>
    </row>
    <row r="19" spans="1:3" ht="15">
      <c r="A19" s="337" t="s">
        <v>180</v>
      </c>
      <c r="B19" s="337"/>
      <c r="C19" s="407">
        <v>8.3000000000000007</v>
      </c>
    </row>
    <row r="20" spans="1:3" ht="15">
      <c r="A20" s="412" t="s">
        <v>181</v>
      </c>
      <c r="B20" s="412"/>
      <c r="C20" s="413">
        <f>C2-C19</f>
        <v>1.6999999999999993</v>
      </c>
    </row>
    <row r="21" spans="1:3" ht="15">
      <c r="A21" s="337" t="s">
        <v>182</v>
      </c>
      <c r="B21" s="337"/>
      <c r="C21" s="407">
        <v>-7.6</v>
      </c>
    </row>
    <row r="22" spans="1:3" ht="15">
      <c r="A22" s="412" t="s">
        <v>183</v>
      </c>
      <c r="B22" s="412"/>
      <c r="C22" s="414">
        <f>C9+C21+C6</f>
        <v>24</v>
      </c>
    </row>
    <row r="24" spans="1:3" ht="15">
      <c r="A24" s="337" t="s">
        <v>184</v>
      </c>
      <c r="C24" s="408">
        <v>-1</v>
      </c>
    </row>
  </sheetData>
  <phoneticPr fontId="42"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21"/>
  <sheetViews>
    <sheetView workbookViewId="0">
      <selection activeCell="D19" sqref="D19"/>
    </sheetView>
  </sheetViews>
  <sheetFormatPr baseColWidth="10" defaultColWidth="11.44140625" defaultRowHeight="13.2"/>
  <cols>
    <col min="1" max="1" width="31.44140625" style="220" customWidth="1"/>
    <col min="2" max="2" width="44.5546875" style="220" customWidth="1"/>
    <col min="3" max="5" width="15.6640625" style="220" customWidth="1"/>
    <col min="6" max="16384" width="11.44140625" style="220"/>
  </cols>
  <sheetData>
    <row r="1" spans="1:8">
      <c r="A1" s="219"/>
      <c r="B1" s="219"/>
      <c r="C1" s="219"/>
      <c r="D1" s="219"/>
      <c r="E1" s="219"/>
    </row>
    <row r="2" spans="1:8" ht="13.8" thickBot="1">
      <c r="B2" s="219"/>
      <c r="C2" s="219"/>
      <c r="D2" s="219"/>
      <c r="E2" s="219"/>
    </row>
    <row r="3" spans="1:8" ht="17.399999999999999">
      <c r="A3" s="233" t="s">
        <v>84</v>
      </c>
      <c r="B3" s="234"/>
      <c r="C3" s="235"/>
      <c r="D3" s="236"/>
      <c r="E3" s="236"/>
    </row>
    <row r="4" spans="1:8" ht="18" thickBot="1">
      <c r="A4" s="237"/>
      <c r="B4" s="238"/>
      <c r="C4" s="239" t="s">
        <v>25</v>
      </c>
      <c r="D4" s="240" t="s">
        <v>26</v>
      </c>
      <c r="E4" s="240"/>
    </row>
    <row r="5" spans="1:8" ht="17.399999999999999">
      <c r="A5" s="287"/>
      <c r="B5" s="234"/>
      <c r="C5" s="226" t="s">
        <v>27</v>
      </c>
      <c r="D5" s="236" t="s">
        <v>25</v>
      </c>
      <c r="E5" s="266" t="s">
        <v>28</v>
      </c>
    </row>
    <row r="6" spans="1:8" ht="17.399999999999999">
      <c r="A6" s="242" t="s">
        <v>72</v>
      </c>
      <c r="B6" s="243"/>
      <c r="C6" s="415" t="s">
        <v>30</v>
      </c>
      <c r="D6" s="419">
        <f>'énoncé T1'!C17</f>
        <v>8</v>
      </c>
      <c r="E6" s="270"/>
      <c r="G6" s="251"/>
      <c r="H6" s="298"/>
    </row>
    <row r="7" spans="1:8" ht="17.399999999999999">
      <c r="A7" s="246"/>
      <c r="B7" s="243"/>
      <c r="C7" s="415" t="s">
        <v>32</v>
      </c>
      <c r="D7" s="419">
        <f>-D6</f>
        <v>-8</v>
      </c>
      <c r="E7" s="270"/>
      <c r="G7" s="251"/>
      <c r="H7" s="298"/>
    </row>
    <row r="8" spans="1:8" ht="17.399999999999999">
      <c r="A8" s="247" t="s">
        <v>42</v>
      </c>
      <c r="B8" s="248"/>
      <c r="C8" s="416"/>
      <c r="D8" s="419"/>
      <c r="E8" s="299"/>
      <c r="G8" s="251"/>
      <c r="H8" s="298"/>
    </row>
    <row r="9" spans="1:8" ht="17.399999999999999">
      <c r="A9" s="288" t="s">
        <v>85</v>
      </c>
      <c r="B9" s="248"/>
      <c r="C9" s="416" t="s">
        <v>32</v>
      </c>
      <c r="D9" s="419">
        <f>-'énoncé T1'!C5</f>
        <v>-2</v>
      </c>
      <c r="E9" s="299"/>
      <c r="G9" s="251"/>
      <c r="H9" s="298"/>
    </row>
    <row r="10" spans="1:8" ht="18" thickBot="1">
      <c r="A10" s="289" t="s">
        <v>86</v>
      </c>
      <c r="B10" s="290"/>
      <c r="C10" s="417" t="s">
        <v>32</v>
      </c>
      <c r="D10" s="420">
        <f>-D9</f>
        <v>2</v>
      </c>
      <c r="E10" s="418"/>
      <c r="G10" s="251"/>
      <c r="H10" s="298"/>
    </row>
    <row r="11" spans="1:8" ht="17.399999999999999">
      <c r="A11" s="292"/>
      <c r="B11" s="293"/>
      <c r="C11" s="294"/>
      <c r="D11" s="295"/>
      <c r="E11" s="295"/>
      <c r="G11" s="251"/>
      <c r="H11" s="251"/>
    </row>
    <row r="12" spans="1:8" ht="17.399999999999999">
      <c r="A12" s="246" t="s">
        <v>55</v>
      </c>
      <c r="B12" s="253"/>
      <c r="C12" s="244"/>
      <c r="D12" s="245"/>
      <c r="E12" s="245"/>
      <c r="G12" s="251"/>
      <c r="H12" s="251"/>
    </row>
    <row r="13" spans="1:8" ht="18" thickBot="1">
      <c r="A13" s="423" t="s">
        <v>0</v>
      </c>
      <c r="B13" s="421" t="s">
        <v>56</v>
      </c>
      <c r="C13" s="423" t="s">
        <v>1</v>
      </c>
      <c r="D13" s="424"/>
      <c r="E13" s="424"/>
      <c r="G13" s="251"/>
      <c r="H13" s="251"/>
    </row>
    <row r="14" spans="1:8" ht="17.399999999999999">
      <c r="A14" s="428"/>
      <c r="B14" s="318" t="s">
        <v>62</v>
      </c>
      <c r="C14" s="333"/>
      <c r="D14" s="236"/>
      <c r="E14" s="266"/>
      <c r="G14" s="251"/>
      <c r="H14" s="251"/>
    </row>
    <row r="15" spans="1:8" ht="17.399999999999999">
      <c r="A15" s="419">
        <f>D7</f>
        <v>-8</v>
      </c>
      <c r="B15" s="422" t="s">
        <v>81</v>
      </c>
      <c r="C15" s="425"/>
      <c r="D15" s="250"/>
      <c r="E15" s="299"/>
      <c r="G15" s="251"/>
      <c r="H15" s="251"/>
    </row>
    <row r="16" spans="1:8" ht="17.399999999999999">
      <c r="A16" s="419"/>
      <c r="B16" s="422" t="s">
        <v>60</v>
      </c>
      <c r="C16" s="425"/>
      <c r="D16" s="250"/>
      <c r="E16" s="299"/>
      <c r="G16" s="251"/>
      <c r="H16" s="416"/>
    </row>
    <row r="17" spans="1:8" ht="17.399999999999999">
      <c r="A17" s="419">
        <f>A15+A16</f>
        <v>-8</v>
      </c>
      <c r="B17" s="422" t="s">
        <v>61</v>
      </c>
      <c r="C17" s="425"/>
      <c r="D17" s="250"/>
      <c r="E17" s="299"/>
      <c r="G17" s="251"/>
      <c r="H17" s="422"/>
    </row>
    <row r="18" spans="1:8" ht="18" thickBot="1">
      <c r="A18" s="420">
        <f>D6</f>
        <v>8</v>
      </c>
      <c r="B18" s="427" t="s">
        <v>69</v>
      </c>
      <c r="C18" s="331" t="s">
        <v>87</v>
      </c>
      <c r="D18" s="240"/>
      <c r="E18" s="426"/>
      <c r="G18" s="251"/>
      <c r="H18" s="416"/>
    </row>
    <row r="19" spans="1:8" ht="17.399999999999999">
      <c r="B19" s="296" t="s">
        <v>70</v>
      </c>
      <c r="C19" s="297"/>
      <c r="D19" s="298" t="s">
        <v>58</v>
      </c>
      <c r="E19" s="299"/>
      <c r="G19" s="251"/>
      <c r="H19" s="422"/>
    </row>
    <row r="20" spans="1:8" ht="18" thickBot="1">
      <c r="B20" s="300" t="s">
        <v>71</v>
      </c>
      <c r="C20" s="301"/>
      <c r="D20" s="302" t="s">
        <v>58</v>
      </c>
      <c r="E20" s="303"/>
      <c r="G20" s="251"/>
      <c r="H20" s="429"/>
    </row>
    <row r="21" spans="1:8" ht="17.399999999999999">
      <c r="G21" s="251"/>
      <c r="H21" s="416"/>
    </row>
  </sheetData>
  <phoneticPr fontId="42" type="noConversion"/>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7"/>
  <sheetViews>
    <sheetView topLeftCell="A5" workbookViewId="0">
      <selection activeCell="D34" sqref="D34"/>
    </sheetView>
  </sheetViews>
  <sheetFormatPr baseColWidth="10" defaultRowHeight="13.2"/>
  <cols>
    <col min="1" max="1" width="34" customWidth="1"/>
    <col min="2" max="2" width="68.5546875" customWidth="1"/>
    <col min="3" max="3" width="28.44140625" customWidth="1"/>
    <col min="4" max="4" width="20.88671875" customWidth="1"/>
    <col min="5" max="5" width="25.5546875" customWidth="1"/>
  </cols>
  <sheetData>
    <row r="1" spans="1:8" s="220" customFormat="1" ht="28.5" customHeight="1">
      <c r="A1" s="218"/>
      <c r="B1" s="218"/>
      <c r="C1" s="219"/>
      <c r="D1" s="219"/>
      <c r="E1" s="219"/>
    </row>
    <row r="2" spans="1:8" s="220" customFormat="1">
      <c r="A2" s="218"/>
      <c r="B2" s="218"/>
      <c r="C2" s="219"/>
      <c r="D2" s="219"/>
      <c r="E2" s="219"/>
    </row>
    <row r="3" spans="1:8" s="220" customFormat="1">
      <c r="A3" s="221"/>
      <c r="B3" s="221"/>
      <c r="C3" s="219"/>
      <c r="D3" s="219"/>
      <c r="E3" s="219"/>
    </row>
    <row r="4" spans="1:8" s="220" customFormat="1" ht="18" thickBot="1">
      <c r="A4" s="222" t="s">
        <v>24</v>
      </c>
      <c r="B4" s="223"/>
      <c r="C4" s="223"/>
      <c r="D4" s="223"/>
      <c r="E4" s="223"/>
    </row>
    <row r="5" spans="1:8" s="220" customFormat="1" ht="18" thickBot="1">
      <c r="A5" s="224"/>
      <c r="B5" s="225"/>
      <c r="C5" s="226" t="s">
        <v>25</v>
      </c>
      <c r="D5" s="227" t="s">
        <v>26</v>
      </c>
      <c r="E5" s="228"/>
    </row>
    <row r="6" spans="1:8" s="220" customFormat="1" ht="18" thickBot="1">
      <c r="A6" s="229"/>
      <c r="B6" s="230"/>
      <c r="C6" s="231" t="s">
        <v>27</v>
      </c>
      <c r="D6" s="232" t="s">
        <v>25</v>
      </c>
      <c r="E6" s="232" t="s">
        <v>28</v>
      </c>
    </row>
    <row r="7" spans="1:8" s="220" customFormat="1" ht="17.399999999999999">
      <c r="A7" s="233" t="s">
        <v>29</v>
      </c>
      <c r="B7" s="234"/>
      <c r="C7" s="235" t="s">
        <v>30</v>
      </c>
      <c r="D7" s="235"/>
      <c r="E7" s="235">
        <f>'énoncé T1'!C16+'énoncé T1'!C17</f>
        <v>23</v>
      </c>
      <c r="G7" s="236"/>
      <c r="H7" s="236" t="s">
        <v>31</v>
      </c>
    </row>
    <row r="8" spans="1:8" s="220" customFormat="1" ht="18" thickBot="1">
      <c r="A8" s="237"/>
      <c r="B8" s="238"/>
      <c r="C8" s="239" t="s">
        <v>32</v>
      </c>
      <c r="D8" s="239">
        <f>E7</f>
        <v>23</v>
      </c>
      <c r="E8" s="239"/>
      <c r="G8" s="240" t="s">
        <v>31</v>
      </c>
      <c r="H8" s="240"/>
    </row>
    <row r="9" spans="1:8" s="220" customFormat="1" ht="17.399999999999999">
      <c r="A9" s="241" t="s">
        <v>33</v>
      </c>
      <c r="B9" s="234"/>
      <c r="C9" s="235"/>
      <c r="D9" s="235"/>
      <c r="E9" s="235"/>
      <c r="G9" s="236"/>
      <c r="H9" s="236"/>
    </row>
    <row r="10" spans="1:8" s="220" customFormat="1" ht="17.399999999999999">
      <c r="A10" s="242" t="s">
        <v>34</v>
      </c>
      <c r="B10" s="243"/>
      <c r="C10" s="244" t="s">
        <v>35</v>
      </c>
      <c r="D10" s="244"/>
      <c r="E10" s="244">
        <f>'énoncé T1'!C12</f>
        <v>20</v>
      </c>
      <c r="G10" s="245"/>
      <c r="H10" s="245" t="s">
        <v>36</v>
      </c>
    </row>
    <row r="11" spans="1:8" s="220" customFormat="1" ht="17.399999999999999">
      <c r="A11" s="246" t="s">
        <v>37</v>
      </c>
      <c r="B11" s="243"/>
      <c r="C11" s="244" t="s">
        <v>38</v>
      </c>
      <c r="D11" s="244">
        <f>-'énoncé T1'!C13</f>
        <v>-10</v>
      </c>
      <c r="E11" s="244"/>
      <c r="G11" s="245" t="s">
        <v>39</v>
      </c>
      <c r="H11" s="245"/>
    </row>
    <row r="12" spans="1:8" s="220" customFormat="1" ht="17.399999999999999">
      <c r="A12" s="247" t="s">
        <v>40</v>
      </c>
      <c r="B12" s="248"/>
      <c r="C12" s="249" t="s">
        <v>38</v>
      </c>
      <c r="D12" s="249">
        <f>-D11</f>
        <v>10</v>
      </c>
      <c r="E12" s="249"/>
      <c r="G12" s="250" t="s">
        <v>41</v>
      </c>
      <c r="H12" s="250"/>
    </row>
    <row r="13" spans="1:8" s="220" customFormat="1" ht="18" thickBot="1">
      <c r="A13" s="237"/>
      <c r="B13" s="238"/>
      <c r="C13" s="239" t="s">
        <v>32</v>
      </c>
      <c r="D13" s="249">
        <f>-D12</f>
        <v>-10</v>
      </c>
      <c r="E13" s="249"/>
      <c r="F13" s="251"/>
      <c r="G13" s="240" t="s">
        <v>39</v>
      </c>
      <c r="H13" s="240"/>
    </row>
    <row r="14" spans="1:8" s="220" customFormat="1" ht="17.399999999999999">
      <c r="A14" s="252" t="s">
        <v>42</v>
      </c>
      <c r="B14" s="234"/>
      <c r="C14" s="226"/>
      <c r="D14" s="333"/>
      <c r="E14" s="432"/>
      <c r="G14" s="236"/>
      <c r="H14" s="236"/>
    </row>
    <row r="15" spans="1:8" s="220" customFormat="1" ht="17.399999999999999">
      <c r="A15" s="246" t="s">
        <v>43</v>
      </c>
      <c r="B15" s="253"/>
      <c r="C15" s="415" t="s">
        <v>32</v>
      </c>
      <c r="D15" s="425">
        <f>'énoncé T1'!C19</f>
        <v>8.3000000000000007</v>
      </c>
      <c r="E15" s="433"/>
      <c r="G15" s="245" t="s">
        <v>44</v>
      </c>
      <c r="H15" s="245"/>
    </row>
    <row r="16" spans="1:8" s="220" customFormat="1" ht="17.399999999999999">
      <c r="A16" s="246" t="s">
        <v>45</v>
      </c>
      <c r="B16" s="253"/>
      <c r="C16" s="415" t="s">
        <v>32</v>
      </c>
      <c r="D16" s="425">
        <f>-'énoncé T1'!C5</f>
        <v>-2</v>
      </c>
      <c r="E16" s="433"/>
      <c r="G16" s="245" t="s">
        <v>46</v>
      </c>
      <c r="H16" s="245"/>
    </row>
    <row r="17" spans="1:8" s="220" customFormat="1" ht="17.399999999999999">
      <c r="A17" s="246" t="s">
        <v>47</v>
      </c>
      <c r="B17" s="253"/>
      <c r="C17" s="415" t="s">
        <v>38</v>
      </c>
      <c r="D17" s="425">
        <f>-'énoncé T1'!C6</f>
        <v>-1.6</v>
      </c>
      <c r="E17" s="433"/>
      <c r="G17" s="245" t="s">
        <v>48</v>
      </c>
      <c r="H17" s="245"/>
    </row>
    <row r="18" spans="1:8" s="220" customFormat="1" ht="17.399999999999999">
      <c r="A18" s="246" t="s">
        <v>49</v>
      </c>
      <c r="B18" s="253"/>
      <c r="C18" s="415" t="s">
        <v>38</v>
      </c>
      <c r="D18" s="425">
        <f>-'énoncé T1'!D12*'énoncé T1'!C12</f>
        <v>-2.6</v>
      </c>
      <c r="E18" s="433"/>
      <c r="G18" s="245" t="s">
        <v>50</v>
      </c>
      <c r="H18" s="245"/>
    </row>
    <row r="19" spans="1:8" s="220" customFormat="1" ht="17.399999999999999">
      <c r="A19" s="246" t="s">
        <v>51</v>
      </c>
      <c r="B19" s="243"/>
      <c r="C19" s="415" t="s">
        <v>38</v>
      </c>
      <c r="D19" s="425">
        <f>-(D17+D18)</f>
        <v>4.2</v>
      </c>
      <c r="E19" s="433"/>
      <c r="G19" s="245" t="s">
        <v>52</v>
      </c>
      <c r="H19" s="245"/>
    </row>
    <row r="20" spans="1:8" s="220" customFormat="1" ht="17.399999999999999">
      <c r="A20" s="254"/>
      <c r="B20" s="243"/>
      <c r="C20" s="415" t="s">
        <v>32</v>
      </c>
      <c r="D20" s="425">
        <f>-D19</f>
        <v>-4.2</v>
      </c>
      <c r="E20" s="433"/>
      <c r="G20" s="245" t="s">
        <v>53</v>
      </c>
      <c r="H20" s="245"/>
    </row>
    <row r="21" spans="1:8" s="220" customFormat="1" ht="18" thickBot="1">
      <c r="A21" s="255" t="s">
        <v>54</v>
      </c>
      <c r="B21" s="238"/>
      <c r="C21" s="231" t="s">
        <v>32</v>
      </c>
      <c r="D21" s="300">
        <f>-'énoncé T1'!C7</f>
        <v>-2</v>
      </c>
      <c r="E21" s="275"/>
      <c r="G21" s="240" t="s">
        <v>46</v>
      </c>
      <c r="H21" s="240"/>
    </row>
    <row r="22" spans="1:8" s="220" customFormat="1" ht="17.399999999999999">
      <c r="A22" s="256"/>
      <c r="B22" s="256"/>
      <c r="C22" s="223"/>
      <c r="D22" s="223"/>
      <c r="E22" s="223"/>
    </row>
    <row r="23" spans="1:8" s="220" customFormat="1" ht="18" thickBot="1">
      <c r="A23" s="257" t="s">
        <v>55</v>
      </c>
      <c r="B23" s="256"/>
      <c r="C23" s="223"/>
      <c r="D23" s="223"/>
      <c r="E23" s="223"/>
    </row>
    <row r="24" spans="1:8" s="261" customFormat="1" ht="18" thickBot="1">
      <c r="A24" s="232" t="s">
        <v>0</v>
      </c>
      <c r="B24" s="448" t="s">
        <v>56</v>
      </c>
      <c r="C24" s="258" t="s">
        <v>1</v>
      </c>
      <c r="D24" s="259"/>
      <c r="E24" s="260"/>
      <c r="G24" s="262"/>
    </row>
    <row r="25" spans="1:8" s="220" customFormat="1" ht="17.399999999999999">
      <c r="A25" s="446"/>
      <c r="B25" s="263" t="s">
        <v>57</v>
      </c>
      <c r="C25" s="264"/>
      <c r="D25" s="265"/>
      <c r="E25" s="266"/>
      <c r="G25" s="267" t="s">
        <v>58</v>
      </c>
    </row>
    <row r="26" spans="1:8" s="220" customFormat="1" ht="17.399999999999999">
      <c r="A26" s="434">
        <f>D11+D12</f>
        <v>0</v>
      </c>
      <c r="B26" s="268" t="s">
        <v>59</v>
      </c>
      <c r="C26" s="267"/>
      <c r="D26" s="269"/>
      <c r="E26" s="270"/>
      <c r="G26" s="271">
        <v>0</v>
      </c>
    </row>
    <row r="27" spans="1:8" s="220" customFormat="1" ht="18" thickBot="1">
      <c r="A27" s="434">
        <v>0</v>
      </c>
      <c r="B27" s="268" t="s">
        <v>60</v>
      </c>
      <c r="C27" s="271"/>
      <c r="D27" s="272"/>
      <c r="E27" s="273"/>
      <c r="G27" s="274">
        <v>0</v>
      </c>
    </row>
    <row r="28" spans="1:8" s="220" customFormat="1" ht="18" thickBot="1">
      <c r="A28" s="434"/>
      <c r="B28" s="275" t="s">
        <v>61</v>
      </c>
      <c r="C28" s="276"/>
      <c r="D28" s="277"/>
      <c r="E28" s="278"/>
      <c r="G28" s="279"/>
    </row>
    <row r="29" spans="1:8" s="220" customFormat="1" ht="17.399999999999999">
      <c r="A29" s="434"/>
      <c r="B29" s="263" t="s">
        <v>62</v>
      </c>
      <c r="C29" s="264"/>
      <c r="D29" s="265"/>
      <c r="E29" s="266"/>
      <c r="G29" s="267" t="s">
        <v>31</v>
      </c>
    </row>
    <row r="30" spans="1:8" s="220" customFormat="1" ht="17.399999999999999">
      <c r="A30" s="434">
        <f>D8</f>
        <v>23</v>
      </c>
      <c r="B30" s="268" t="s">
        <v>63</v>
      </c>
      <c r="C30" s="267"/>
      <c r="D30" s="269"/>
      <c r="E30" s="270"/>
      <c r="G30" s="271" t="s">
        <v>39</v>
      </c>
    </row>
    <row r="31" spans="1:8" s="220" customFormat="1" ht="17.399999999999999">
      <c r="A31" s="434">
        <f>D13</f>
        <v>-10</v>
      </c>
      <c r="B31" s="280" t="s">
        <v>64</v>
      </c>
      <c r="C31" s="271"/>
      <c r="D31" s="272"/>
      <c r="E31" s="273"/>
      <c r="G31" s="267" t="s">
        <v>65</v>
      </c>
    </row>
    <row r="32" spans="1:8" s="220" customFormat="1" ht="18" thickBot="1">
      <c r="A32" s="434">
        <f>SUM(D15:D21)</f>
        <v>0.10000000000000053</v>
      </c>
      <c r="B32" s="280" t="s">
        <v>66</v>
      </c>
      <c r="C32" s="271"/>
      <c r="D32" s="269"/>
      <c r="E32" s="273"/>
      <c r="G32" s="274" t="s">
        <v>67</v>
      </c>
    </row>
    <row r="33" spans="1:7" s="220" customFormat="1" ht="18" thickBot="1">
      <c r="A33" s="447">
        <f>SUM(A30:A32)</f>
        <v>13.100000000000001</v>
      </c>
      <c r="B33" s="275" t="s">
        <v>61</v>
      </c>
      <c r="C33" s="437"/>
      <c r="D33" s="438"/>
      <c r="E33" s="439"/>
      <c r="G33" s="281"/>
    </row>
    <row r="34" spans="1:7" s="220" customFormat="1" ht="18" thickBot="1">
      <c r="B34" s="435" t="s">
        <v>68</v>
      </c>
      <c r="C34" s="440"/>
      <c r="D34" s="470">
        <f>E10</f>
        <v>20</v>
      </c>
      <c r="E34" s="441"/>
      <c r="G34" s="282"/>
    </row>
    <row r="35" spans="1:7" s="220" customFormat="1" ht="18" thickBot="1">
      <c r="B35" s="435" t="s">
        <v>69</v>
      </c>
      <c r="C35" s="437"/>
      <c r="D35" s="471">
        <f>E7</f>
        <v>23</v>
      </c>
      <c r="E35" s="439"/>
      <c r="G35" s="283" t="s">
        <v>67</v>
      </c>
    </row>
    <row r="36" spans="1:7" s="220" customFormat="1" ht="18" thickBot="1">
      <c r="B36" s="436" t="s">
        <v>70</v>
      </c>
      <c r="C36" s="442"/>
      <c r="D36" s="472">
        <f>D34+D35</f>
        <v>43</v>
      </c>
      <c r="E36" s="443"/>
      <c r="G36" s="284"/>
    </row>
    <row r="37" spans="1:7" s="220" customFormat="1" ht="18" thickBot="1">
      <c r="B37" s="300" t="s">
        <v>71</v>
      </c>
      <c r="C37" s="444"/>
      <c r="D37" s="473">
        <f>A33-D36</f>
        <v>-29.9</v>
      </c>
      <c r="E37" s="445"/>
    </row>
  </sheetData>
  <phoneticPr fontId="42"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workbookViewId="0">
      <selection activeCell="A14" sqref="A14"/>
    </sheetView>
  </sheetViews>
  <sheetFormatPr baseColWidth="10" defaultRowHeight="13.2"/>
  <cols>
    <col min="1" max="1" width="42.33203125" customWidth="1"/>
    <col min="2" max="2" width="48.5546875" customWidth="1"/>
    <col min="3" max="3" width="35.88671875" customWidth="1"/>
    <col min="4" max="4" width="13.33203125" customWidth="1"/>
    <col min="5" max="5" width="13.88671875" customWidth="1"/>
  </cols>
  <sheetData>
    <row r="1" spans="1:8">
      <c r="A1" s="219"/>
      <c r="B1" s="219"/>
      <c r="C1" s="219"/>
      <c r="D1" s="219"/>
      <c r="E1" s="219"/>
    </row>
    <row r="2" spans="1:8" ht="13.8" thickBot="1">
      <c r="A2" s="220"/>
      <c r="B2" s="219"/>
      <c r="C2" s="219"/>
      <c r="D2" s="219"/>
      <c r="E2" s="219"/>
    </row>
    <row r="3" spans="1:8" ht="17.399999999999999">
      <c r="A3" s="233" t="s">
        <v>24</v>
      </c>
      <c r="B3" s="234"/>
      <c r="C3" s="235"/>
      <c r="D3" s="236"/>
      <c r="E3" s="236"/>
    </row>
    <row r="4" spans="1:8" ht="18" thickBot="1">
      <c r="A4" s="237"/>
      <c r="B4" s="238"/>
      <c r="C4" s="239" t="s">
        <v>25</v>
      </c>
      <c r="D4" s="240" t="s">
        <v>26</v>
      </c>
      <c r="E4" s="240"/>
    </row>
    <row r="5" spans="1:8" ht="18" thickBot="1">
      <c r="A5" s="252"/>
      <c r="B5" s="234"/>
      <c r="C5" s="235" t="s">
        <v>27</v>
      </c>
      <c r="D5" s="236" t="s">
        <v>25</v>
      </c>
      <c r="E5" s="236" t="s">
        <v>28</v>
      </c>
    </row>
    <row r="6" spans="1:8" ht="17.399999999999999">
      <c r="A6" s="287" t="s">
        <v>88</v>
      </c>
      <c r="B6" s="304"/>
      <c r="C6" s="305" t="s">
        <v>32</v>
      </c>
      <c r="D6" s="305">
        <f>-'énoncé T1'!C19</f>
        <v>-8.3000000000000007</v>
      </c>
      <c r="E6" s="306"/>
      <c r="H6" s="298"/>
    </row>
    <row r="7" spans="1:8" ht="17.399999999999999">
      <c r="A7" s="246" t="s">
        <v>89</v>
      </c>
      <c r="B7" s="243"/>
      <c r="C7" s="244" t="s">
        <v>90</v>
      </c>
      <c r="D7" s="244">
        <f>-'énoncé T1'!C21</f>
        <v>7.6</v>
      </c>
      <c r="E7" s="245"/>
      <c r="H7" s="298"/>
    </row>
    <row r="8" spans="1:8" ht="17.399999999999999">
      <c r="A8" s="247" t="s">
        <v>91</v>
      </c>
      <c r="B8" s="248"/>
      <c r="C8" s="249" t="s">
        <v>32</v>
      </c>
      <c r="D8" s="249">
        <f>'énoncé T1'!C7</f>
        <v>2</v>
      </c>
      <c r="E8" s="250"/>
      <c r="H8" s="298"/>
    </row>
    <row r="9" spans="1:8" ht="18" thickBot="1">
      <c r="A9" s="237" t="s">
        <v>92</v>
      </c>
      <c r="B9" s="238"/>
      <c r="C9" s="239" t="s">
        <v>32</v>
      </c>
      <c r="D9" s="239">
        <f>'énoncé T1'!C24</f>
        <v>-1</v>
      </c>
      <c r="E9" s="240"/>
      <c r="H9" s="298"/>
    </row>
    <row r="10" spans="1:8" ht="18" thickBot="1">
      <c r="A10" s="307"/>
      <c r="B10" s="308"/>
      <c r="C10" s="309"/>
      <c r="D10" s="310"/>
      <c r="E10" s="265"/>
    </row>
    <row r="11" spans="1:8" ht="18" thickBot="1">
      <c r="A11" s="449" t="s">
        <v>55</v>
      </c>
      <c r="B11" s="451"/>
      <c r="C11" s="455"/>
      <c r="D11" s="282"/>
      <c r="E11" s="298"/>
    </row>
    <row r="12" spans="1:8" ht="17.399999999999999">
      <c r="A12" s="450" t="s">
        <v>0</v>
      </c>
      <c r="B12" s="452" t="s">
        <v>56</v>
      </c>
      <c r="C12" s="450" t="s">
        <v>1</v>
      </c>
      <c r="D12" s="306"/>
      <c r="E12" s="298"/>
    </row>
    <row r="13" spans="1:8" ht="17.399999999999999">
      <c r="A13" s="245">
        <f>SUM(D6:D9)</f>
        <v>0.29999999999999893</v>
      </c>
      <c r="B13" s="453" t="s">
        <v>73</v>
      </c>
      <c r="C13" s="268"/>
      <c r="D13" s="245"/>
      <c r="E13" s="298"/>
      <c r="G13" s="416"/>
    </row>
    <row r="14" spans="1:8" ht="18" thickBot="1">
      <c r="A14" s="312">
        <f>A13</f>
        <v>0.29999999999999893</v>
      </c>
      <c r="B14" s="454" t="s">
        <v>70</v>
      </c>
      <c r="C14" s="447"/>
      <c r="D14" s="312" t="s">
        <v>58</v>
      </c>
      <c r="E14" s="298"/>
      <c r="G14" s="416"/>
    </row>
    <row r="15" spans="1:8" ht="18" thickBot="1">
      <c r="A15" s="300"/>
      <c r="B15" s="448" t="s">
        <v>71</v>
      </c>
      <c r="C15" s="316"/>
      <c r="D15" s="282">
        <f>A14-D14</f>
        <v>0.29999999999999893</v>
      </c>
      <c r="E15" s="298"/>
      <c r="G15" s="298"/>
    </row>
  </sheetData>
  <phoneticPr fontId="42"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workbookViewId="0">
      <selection activeCell="D27" sqref="D27"/>
    </sheetView>
  </sheetViews>
  <sheetFormatPr baseColWidth="10" defaultColWidth="11.44140625" defaultRowHeight="13.2"/>
  <cols>
    <col min="1" max="1" width="33.88671875" style="220" customWidth="1"/>
    <col min="2" max="2" width="33.6640625" style="220" customWidth="1"/>
    <col min="3" max="5" width="15.6640625" style="220" customWidth="1"/>
    <col min="6" max="16384" width="11.44140625" style="220"/>
  </cols>
  <sheetData>
    <row r="1" spans="1:10" ht="21.9" customHeight="1" thickBot="1">
      <c r="A1" s="224"/>
      <c r="B1" s="225"/>
      <c r="C1" s="226"/>
      <c r="D1" s="227"/>
      <c r="E1" s="228"/>
    </row>
    <row r="2" spans="1:10" ht="21.9" customHeight="1" thickBot="1">
      <c r="A2" s="229"/>
      <c r="B2" s="230"/>
      <c r="C2" s="231"/>
      <c r="D2" s="232"/>
      <c r="E2" s="232"/>
    </row>
    <row r="3" spans="1:10" ht="21.9" customHeight="1">
      <c r="A3" s="233" t="s">
        <v>24</v>
      </c>
      <c r="B3" s="234"/>
      <c r="C3" s="235"/>
      <c r="D3" s="236"/>
      <c r="E3" s="236"/>
    </row>
    <row r="4" spans="1:10" ht="21.9" customHeight="1" thickBot="1">
      <c r="A4" s="237"/>
      <c r="B4" s="238"/>
      <c r="C4" s="239" t="s">
        <v>25</v>
      </c>
      <c r="D4" s="240" t="s">
        <v>26</v>
      </c>
      <c r="E4" s="240"/>
    </row>
    <row r="5" spans="1:10" ht="21.9" customHeight="1">
      <c r="A5" s="241"/>
      <c r="B5" s="234"/>
      <c r="C5" s="235" t="s">
        <v>27</v>
      </c>
      <c r="D5" s="236" t="s">
        <v>25</v>
      </c>
      <c r="E5" s="236" t="s">
        <v>28</v>
      </c>
    </row>
    <row r="6" spans="1:10" ht="21.9" customHeight="1">
      <c r="A6" s="242" t="s">
        <v>72</v>
      </c>
      <c r="B6" s="243"/>
      <c r="C6" s="244" t="s">
        <v>10</v>
      </c>
      <c r="D6" s="245">
        <f>'énoncé T1'!C16</f>
        <v>15</v>
      </c>
      <c r="E6" s="245"/>
      <c r="G6" s="298"/>
      <c r="H6" s="298"/>
    </row>
    <row r="7" spans="1:10" ht="21.9" customHeight="1">
      <c r="A7" s="246"/>
      <c r="B7" s="243"/>
      <c r="C7" s="244" t="s">
        <v>73</v>
      </c>
      <c r="D7" s="245"/>
      <c r="E7" s="245">
        <f>D6</f>
        <v>15</v>
      </c>
      <c r="G7" s="298"/>
      <c r="H7" s="298"/>
    </row>
    <row r="8" spans="1:10" ht="21.9" customHeight="1">
      <c r="A8" s="247" t="s">
        <v>74</v>
      </c>
      <c r="B8" s="248"/>
      <c r="C8" s="249"/>
      <c r="D8" s="245"/>
      <c r="E8" s="245"/>
      <c r="G8" s="298"/>
      <c r="H8" s="298"/>
    </row>
    <row r="9" spans="1:10" ht="21.9" customHeight="1" thickBot="1">
      <c r="A9" s="237" t="s">
        <v>75</v>
      </c>
      <c r="B9" s="238"/>
      <c r="C9" s="239" t="s">
        <v>76</v>
      </c>
      <c r="D9" s="312">
        <f>-'SNI T1'!D12-'SNI T1'!D19</f>
        <v>-14.2</v>
      </c>
      <c r="E9" s="312"/>
      <c r="G9" s="298"/>
      <c r="H9" s="298"/>
      <c r="J9" s="219"/>
    </row>
    <row r="10" spans="1:10" ht="21.9" customHeight="1">
      <c r="A10" s="252"/>
      <c r="B10" s="234"/>
      <c r="C10" s="235" t="s">
        <v>73</v>
      </c>
      <c r="D10" s="306"/>
      <c r="E10" s="306">
        <f>D9</f>
        <v>-14.2</v>
      </c>
      <c r="G10" s="298"/>
      <c r="H10" s="298"/>
    </row>
    <row r="11" spans="1:10" ht="21.9" customHeight="1">
      <c r="A11" s="246" t="s">
        <v>77</v>
      </c>
      <c r="B11" s="253"/>
      <c r="C11" s="244" t="s">
        <v>76</v>
      </c>
      <c r="D11" s="245">
        <f>'CIP T1'!D9</f>
        <v>-2</v>
      </c>
      <c r="E11" s="245"/>
      <c r="G11" s="298"/>
      <c r="H11" s="298"/>
    </row>
    <row r="12" spans="1:10" ht="21.9" customHeight="1">
      <c r="A12" s="246"/>
      <c r="B12" s="253"/>
      <c r="C12" s="244" t="s">
        <v>73</v>
      </c>
      <c r="D12" s="245"/>
      <c r="E12" s="245">
        <f>D11</f>
        <v>-2</v>
      </c>
      <c r="G12" s="298"/>
      <c r="H12" s="298"/>
      <c r="J12" s="219"/>
    </row>
    <row r="13" spans="1:10" ht="21.9" customHeight="1">
      <c r="A13" s="246"/>
      <c r="B13" s="253"/>
      <c r="C13" s="244" t="s">
        <v>76</v>
      </c>
      <c r="D13" s="245">
        <f>-'énoncé T1'!C21</f>
        <v>7.6</v>
      </c>
      <c r="E13" s="245"/>
      <c r="G13" s="298"/>
      <c r="H13" s="298"/>
    </row>
    <row r="14" spans="1:10" ht="21.9" customHeight="1">
      <c r="A14" s="246" t="s">
        <v>78</v>
      </c>
      <c r="B14" s="253"/>
      <c r="C14" s="244" t="s">
        <v>73</v>
      </c>
      <c r="D14" s="245"/>
      <c r="E14" s="245" t="s">
        <v>79</v>
      </c>
      <c r="G14" s="298"/>
      <c r="H14" s="251"/>
    </row>
    <row r="15" spans="1:10" ht="21.9" customHeight="1" thickBot="1">
      <c r="A15" s="456" t="s">
        <v>80</v>
      </c>
      <c r="B15" s="457"/>
      <c r="C15" s="311" t="s">
        <v>73</v>
      </c>
      <c r="D15" s="312"/>
      <c r="E15" s="312">
        <f>'énoncé T1'!C24</f>
        <v>-1</v>
      </c>
      <c r="G15" s="298"/>
      <c r="H15" s="298"/>
    </row>
    <row r="16" spans="1:10" ht="21.9" customHeight="1">
      <c r="A16" s="458"/>
      <c r="B16" s="458"/>
      <c r="C16" s="416"/>
      <c r="G16" s="298"/>
      <c r="H16" s="298"/>
    </row>
    <row r="17" spans="1:10" ht="21.9" customHeight="1">
      <c r="A17" s="324" t="s">
        <v>55</v>
      </c>
      <c r="B17" s="458"/>
      <c r="C17" s="416"/>
      <c r="G17" s="298"/>
      <c r="H17" s="298"/>
    </row>
    <row r="18" spans="1:10" ht="21.9" customHeight="1" thickBot="1">
      <c r="A18" s="256" t="s">
        <v>0</v>
      </c>
      <c r="B18" s="256" t="s">
        <v>56</v>
      </c>
      <c r="C18" s="223" t="s">
        <v>1</v>
      </c>
      <c r="D18" s="223"/>
      <c r="E18" s="223"/>
    </row>
    <row r="19" spans="1:10" ht="21.9" customHeight="1">
      <c r="A19" s="264">
        <f>D13+D11+D9</f>
        <v>-8.6</v>
      </c>
      <c r="B19" s="333" t="s">
        <v>57</v>
      </c>
      <c r="C19" s="224"/>
      <c r="D19" s="459"/>
      <c r="E19" s="225"/>
      <c r="H19" s="429"/>
      <c r="I19" s="251"/>
      <c r="J19" s="251"/>
    </row>
    <row r="20" spans="1:10" ht="21.9" customHeight="1">
      <c r="A20" s="297"/>
      <c r="B20" s="425" t="s">
        <v>62</v>
      </c>
      <c r="C20" s="467"/>
      <c r="D20" s="462"/>
      <c r="E20" s="468"/>
      <c r="H20" s="416"/>
      <c r="I20" s="251"/>
      <c r="J20" s="251"/>
    </row>
    <row r="21" spans="1:10" ht="21.9" customHeight="1">
      <c r="A21" s="297"/>
      <c r="B21" s="233" t="s">
        <v>81</v>
      </c>
      <c r="C21" s="460"/>
      <c r="D21" s="298">
        <f>E7</f>
        <v>15</v>
      </c>
      <c r="E21" s="461"/>
      <c r="H21" s="465"/>
      <c r="I21" s="251"/>
      <c r="J21" s="463"/>
    </row>
    <row r="22" spans="1:10" ht="21.9" customHeight="1">
      <c r="A22" s="297"/>
      <c r="B22" s="247" t="s">
        <v>82</v>
      </c>
      <c r="C22" s="460"/>
      <c r="D22" s="298">
        <f>A19</f>
        <v>-8.6</v>
      </c>
      <c r="E22" s="461"/>
      <c r="H22" s="298"/>
      <c r="I22" s="251"/>
      <c r="J22" s="463"/>
    </row>
    <row r="23" spans="1:10" ht="21.9" customHeight="1">
      <c r="A23" s="297"/>
      <c r="B23" s="247" t="s">
        <v>83</v>
      </c>
      <c r="C23" s="460"/>
      <c r="D23" s="298">
        <f>E15</f>
        <v>-1</v>
      </c>
      <c r="E23" s="461"/>
      <c r="H23" s="438"/>
      <c r="I23" s="251"/>
      <c r="J23" s="463"/>
    </row>
    <row r="24" spans="1:10" ht="21.9" customHeight="1">
      <c r="A24" s="297"/>
      <c r="B24" s="425" t="s">
        <v>61</v>
      </c>
      <c r="C24" s="460"/>
      <c r="D24" s="298">
        <f>SUM(D21:D23)</f>
        <v>5.4</v>
      </c>
      <c r="E24" s="461"/>
      <c r="H24" s="466"/>
      <c r="I24" s="251"/>
      <c r="J24" s="463"/>
    </row>
    <row r="25" spans="1:10" ht="21.9" customHeight="1" thickBot="1">
      <c r="A25" s="331">
        <f>D6</f>
        <v>15</v>
      </c>
      <c r="B25" s="300" t="s">
        <v>69</v>
      </c>
      <c r="C25" s="285"/>
      <c r="D25" s="332"/>
      <c r="E25" s="286"/>
      <c r="H25" s="298"/>
      <c r="I25" s="251"/>
      <c r="J25" s="463"/>
    </row>
    <row r="26" spans="1:10" ht="21.9" customHeight="1">
      <c r="A26" s="295">
        <f>A25+A19</f>
        <v>6.4</v>
      </c>
      <c r="B26" s="450" t="s">
        <v>70</v>
      </c>
      <c r="C26" s="460"/>
      <c r="D26" s="298">
        <f>D24</f>
        <v>5.4</v>
      </c>
      <c r="E26" s="461"/>
      <c r="H26" s="298"/>
      <c r="I26" s="251"/>
      <c r="J26" s="463"/>
    </row>
    <row r="27" spans="1:10" ht="21.9" customHeight="1" thickBot="1">
      <c r="A27" s="464"/>
      <c r="B27" s="469" t="s">
        <v>71</v>
      </c>
      <c r="C27" s="285"/>
      <c r="D27" s="332">
        <f>A26-D26</f>
        <v>1</v>
      </c>
      <c r="E27" s="286"/>
      <c r="H27" s="251"/>
      <c r="I27" s="251"/>
      <c r="J27" s="463"/>
    </row>
  </sheetData>
  <phoneticPr fontId="4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17</vt:i4>
      </vt:variant>
      <vt:variant>
        <vt:lpstr>Plages nommées</vt:lpstr>
      </vt:variant>
      <vt:variant>
        <vt:i4>5</vt:i4>
      </vt:variant>
    </vt:vector>
  </HeadingPairs>
  <TitlesOfParts>
    <vt:vector size="22" baseType="lpstr">
      <vt:lpstr>énoncé T0</vt:lpstr>
      <vt:lpstr>Accu vide</vt:lpstr>
      <vt:lpstr>CEI t0</vt:lpstr>
      <vt:lpstr>AccuT0</vt:lpstr>
      <vt:lpstr>énoncé T1</vt:lpstr>
      <vt:lpstr>CIP T1</vt:lpstr>
      <vt:lpstr>SNI T1</vt:lpstr>
      <vt:lpstr>ménages T1</vt:lpstr>
      <vt:lpstr>Trèsor T1</vt:lpstr>
      <vt:lpstr>RDM T1</vt:lpstr>
      <vt:lpstr>CEI variation T1</vt:lpstr>
      <vt:lpstr>Accu.varT0T1</vt:lpstr>
      <vt:lpstr>Accu T1</vt:lpstr>
      <vt:lpstr>énoncé T2</vt:lpstr>
      <vt:lpstr>TRE T2</vt:lpstr>
      <vt:lpstr>CEI T2</vt:lpstr>
      <vt:lpstr>AccuT2</vt:lpstr>
      <vt:lpstr>'Accu T1'!Zone_d_impression</vt:lpstr>
      <vt:lpstr>'Accu vide'!Zone_d_impression</vt:lpstr>
      <vt:lpstr>Accu.varT0T1!Zone_d_impression</vt:lpstr>
      <vt:lpstr>AccuT0!Zone_d_impression</vt:lpstr>
      <vt:lpstr>AccuT2!Zone_d_impression</vt:lpstr>
    </vt:vector>
  </TitlesOfParts>
  <Company>CERFO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NGO</dc:creator>
  <cp:lastModifiedBy>Jeremy Schilliger</cp:lastModifiedBy>
  <cp:lastPrinted>2001-10-24T17:07:32Z</cp:lastPrinted>
  <dcterms:created xsi:type="dcterms:W3CDTF">1998-04-24T09:12:41Z</dcterms:created>
  <dcterms:modified xsi:type="dcterms:W3CDTF">2019-09-24T18:06:33Z</dcterms:modified>
</cp:coreProperties>
</file>