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75" activeTab="1"/>
  </bookViews>
  <sheets>
    <sheet name="FBCF Ménages" sheetId="2" r:id="rId1"/>
    <sheet name="FBCF PM" sheetId="1" r:id="rId2"/>
    <sheet name="Menages 2019" sheetId="3" r:id="rId3"/>
    <sheet name="PM 2019" sheetId="4" r:id="rId4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7" i="1"/>
  <c r="AN37"/>
  <c r="AM38"/>
  <c r="AL46"/>
  <c r="AL45"/>
  <c r="AN38" l="1"/>
  <c r="AN43" s="1"/>
  <c r="AM40"/>
  <c r="AM34"/>
  <c r="AN34"/>
  <c r="AL33"/>
  <c r="C25"/>
  <c r="C31" s="1"/>
  <c r="D25"/>
  <c r="D31" s="1"/>
  <c r="E25"/>
  <c r="E31" s="1"/>
  <c r="F25"/>
  <c r="F31" s="1"/>
  <c r="G25"/>
  <c r="G31" s="1"/>
  <c r="H25"/>
  <c r="H31" s="1"/>
  <c r="I25"/>
  <c r="I31" s="1"/>
  <c r="J25"/>
  <c r="J31" s="1"/>
  <c r="K25"/>
  <c r="K31" s="1"/>
  <c r="L25"/>
  <c r="L31" s="1"/>
  <c r="M25"/>
  <c r="M31" s="1"/>
  <c r="N25"/>
  <c r="N31" s="1"/>
  <c r="O25"/>
  <c r="O31" s="1"/>
  <c r="P25"/>
  <c r="P31" s="1"/>
  <c r="Q25"/>
  <c r="Q31" s="1"/>
  <c r="R25"/>
  <c r="R31" s="1"/>
  <c r="S25"/>
  <c r="S31" s="1"/>
  <c r="T25"/>
  <c r="T31" s="1"/>
  <c r="U25"/>
  <c r="U31" s="1"/>
  <c r="V25"/>
  <c r="V31" s="1"/>
  <c r="W25"/>
  <c r="X25"/>
  <c r="Y25"/>
  <c r="Z25"/>
  <c r="AA25"/>
  <c r="AB25"/>
  <c r="AC25"/>
  <c r="AD25"/>
  <c r="AE25"/>
  <c r="AF25"/>
  <c r="AG25"/>
  <c r="AH25"/>
  <c r="AI25"/>
  <c r="AJ25"/>
  <c r="AK25"/>
  <c r="AL25"/>
  <c r="AL28" s="1"/>
  <c r="C26"/>
  <c r="C32" s="1"/>
  <c r="D26"/>
  <c r="D32" s="1"/>
  <c r="E26"/>
  <c r="E32" s="1"/>
  <c r="F26"/>
  <c r="F32" s="1"/>
  <c r="G26"/>
  <c r="G32" s="1"/>
  <c r="H26"/>
  <c r="H32" s="1"/>
  <c r="I26"/>
  <c r="I32" s="1"/>
  <c r="J26"/>
  <c r="J32" s="1"/>
  <c r="K26"/>
  <c r="K32" s="1"/>
  <c r="L26"/>
  <c r="L32" s="1"/>
  <c r="M26"/>
  <c r="M32" s="1"/>
  <c r="N26"/>
  <c r="N32" s="1"/>
  <c r="O26"/>
  <c r="O32" s="1"/>
  <c r="P26"/>
  <c r="P32" s="1"/>
  <c r="Q26"/>
  <c r="Q32" s="1"/>
  <c r="R26"/>
  <c r="R32" s="1"/>
  <c r="S26"/>
  <c r="S32" s="1"/>
  <c r="T26"/>
  <c r="T32" s="1"/>
  <c r="U26"/>
  <c r="U32" s="1"/>
  <c r="V26"/>
  <c r="V32" s="1"/>
  <c r="W26"/>
  <c r="X26"/>
  <c r="Y26"/>
  <c r="Z26"/>
  <c r="AA26"/>
  <c r="AB26"/>
  <c r="AC26"/>
  <c r="AD26"/>
  <c r="AE26"/>
  <c r="AF26"/>
  <c r="AG26"/>
  <c r="AH26"/>
  <c r="AI26"/>
  <c r="AJ26"/>
  <c r="AK26"/>
  <c r="AL26"/>
  <c r="C27"/>
  <c r="C33" s="1"/>
  <c r="C37" s="1"/>
  <c r="C38" s="1"/>
  <c r="D27"/>
  <c r="D33" s="1"/>
  <c r="D37" s="1"/>
  <c r="D38" s="1"/>
  <c r="E27"/>
  <c r="E33" s="1"/>
  <c r="E37" s="1"/>
  <c r="E38" s="1"/>
  <c r="F27"/>
  <c r="F33" s="1"/>
  <c r="F37" s="1"/>
  <c r="F38" s="1"/>
  <c r="G27"/>
  <c r="G33" s="1"/>
  <c r="G37" s="1"/>
  <c r="G38" s="1"/>
  <c r="H27"/>
  <c r="H33" s="1"/>
  <c r="H37" s="1"/>
  <c r="H38" s="1"/>
  <c r="I27"/>
  <c r="I33" s="1"/>
  <c r="I37" s="1"/>
  <c r="I38" s="1"/>
  <c r="J27"/>
  <c r="J33" s="1"/>
  <c r="J37" s="1"/>
  <c r="J38" s="1"/>
  <c r="K27"/>
  <c r="K33" s="1"/>
  <c r="K37" s="1"/>
  <c r="K38" s="1"/>
  <c r="L27"/>
  <c r="L33" s="1"/>
  <c r="L37" s="1"/>
  <c r="L38" s="1"/>
  <c r="M27"/>
  <c r="M33" s="1"/>
  <c r="M37" s="1"/>
  <c r="M38" s="1"/>
  <c r="N27"/>
  <c r="N33" s="1"/>
  <c r="N37" s="1"/>
  <c r="N38" s="1"/>
  <c r="O27"/>
  <c r="O33" s="1"/>
  <c r="O37" s="1"/>
  <c r="O38" s="1"/>
  <c r="P27"/>
  <c r="P33" s="1"/>
  <c r="P37" s="1"/>
  <c r="P38" s="1"/>
  <c r="Q27"/>
  <c r="Q33" s="1"/>
  <c r="Q37" s="1"/>
  <c r="Q38" s="1"/>
  <c r="R27"/>
  <c r="R33" s="1"/>
  <c r="R37" s="1"/>
  <c r="R38" s="1"/>
  <c r="S27"/>
  <c r="S33" s="1"/>
  <c r="S37" s="1"/>
  <c r="S38" s="1"/>
  <c r="T27"/>
  <c r="T33" s="1"/>
  <c r="T37" s="1"/>
  <c r="T38" s="1"/>
  <c r="U27"/>
  <c r="U33" s="1"/>
  <c r="U37" s="1"/>
  <c r="U38" s="1"/>
  <c r="V27"/>
  <c r="V33" s="1"/>
  <c r="V37" s="1"/>
  <c r="V38" s="1"/>
  <c r="W27"/>
  <c r="W33" s="1"/>
  <c r="W37" s="1"/>
  <c r="W38" s="1"/>
  <c r="X27"/>
  <c r="X33" s="1"/>
  <c r="X37" s="1"/>
  <c r="X38" s="1"/>
  <c r="Y27"/>
  <c r="Y33" s="1"/>
  <c r="Y37" s="1"/>
  <c r="Y38" s="1"/>
  <c r="Z27"/>
  <c r="Z33" s="1"/>
  <c r="Z37" s="1"/>
  <c r="Z38" s="1"/>
  <c r="AA27"/>
  <c r="AA33" s="1"/>
  <c r="AA37" s="1"/>
  <c r="AA38" s="1"/>
  <c r="AB27"/>
  <c r="AB33" s="1"/>
  <c r="AB37" s="1"/>
  <c r="AB38" s="1"/>
  <c r="AC27"/>
  <c r="AC33" s="1"/>
  <c r="AC37" s="1"/>
  <c r="AC38" s="1"/>
  <c r="AD27"/>
  <c r="AD33" s="1"/>
  <c r="AD37" s="1"/>
  <c r="AD38" s="1"/>
  <c r="AE27"/>
  <c r="AE33" s="1"/>
  <c r="AE37" s="1"/>
  <c r="AE38" s="1"/>
  <c r="AF27"/>
  <c r="AF33" s="1"/>
  <c r="AF37" s="1"/>
  <c r="AF38" s="1"/>
  <c r="AG27"/>
  <c r="AG33" s="1"/>
  <c r="AG37" s="1"/>
  <c r="AG38" s="1"/>
  <c r="AH27"/>
  <c r="AH28" s="1"/>
  <c r="AI27"/>
  <c r="AI33" s="1"/>
  <c r="AI37" s="1"/>
  <c r="AI38" s="1"/>
  <c r="AJ27"/>
  <c r="AJ33" s="1"/>
  <c r="AJ37" s="1"/>
  <c r="AJ38" s="1"/>
  <c r="AK27"/>
  <c r="AK33" s="1"/>
  <c r="AK37" s="1"/>
  <c r="AK38" s="1"/>
  <c r="C28"/>
  <c r="D28"/>
  <c r="E28"/>
  <c r="G28"/>
  <c r="H28"/>
  <c r="I28"/>
  <c r="K28"/>
  <c r="L28"/>
  <c r="M28"/>
  <c r="O28"/>
  <c r="P28"/>
  <c r="Q28"/>
  <c r="S28"/>
  <c r="T28"/>
  <c r="U28"/>
  <c r="W28"/>
  <c r="X28"/>
  <c r="Y28"/>
  <c r="AA28"/>
  <c r="AB28"/>
  <c r="AC28"/>
  <c r="AE28"/>
  <c r="AF28"/>
  <c r="AG28"/>
  <c r="AJ28"/>
  <c r="AK28"/>
  <c r="B26"/>
  <c r="B32" s="1"/>
  <c r="B27"/>
  <c r="B33" s="1"/>
  <c r="B25"/>
  <c r="B31" s="1"/>
  <c r="AL34" l="1"/>
  <c r="AL37"/>
  <c r="AI28"/>
  <c r="B37"/>
  <c r="B38" s="1"/>
  <c r="AN40"/>
  <c r="V34"/>
  <c r="N34"/>
  <c r="F34"/>
  <c r="AD34"/>
  <c r="J34"/>
  <c r="AI34"/>
  <c r="AA34"/>
  <c r="W34"/>
  <c r="S34"/>
  <c r="O34"/>
  <c r="G34"/>
  <c r="C34"/>
  <c r="K34"/>
  <c r="Z34"/>
  <c r="R34"/>
  <c r="AE34"/>
  <c r="AG34"/>
  <c r="AC34"/>
  <c r="Y34"/>
  <c r="M34"/>
  <c r="U34"/>
  <c r="Q34"/>
  <c r="I34"/>
  <c r="E34"/>
  <c r="B28"/>
  <c r="AD28"/>
  <c r="Z28"/>
  <c r="V28"/>
  <c r="R28"/>
  <c r="N28"/>
  <c r="J28"/>
  <c r="F28"/>
  <c r="AH33"/>
  <c r="AH37" s="1"/>
  <c r="AH38" s="1"/>
  <c r="B34"/>
  <c r="AK34"/>
  <c r="D34"/>
  <c r="H34"/>
  <c r="L34"/>
  <c r="P34"/>
  <c r="T34"/>
  <c r="X34"/>
  <c r="AB34"/>
  <c r="AF34"/>
  <c r="AJ34"/>
  <c r="AL38" l="1"/>
  <c r="AL40" s="1"/>
  <c r="Q40"/>
  <c r="K40"/>
  <c r="AJ40"/>
  <c r="M40"/>
  <c r="V40"/>
  <c r="S40"/>
  <c r="Z40"/>
  <c r="G40"/>
  <c r="J40"/>
  <c r="I40"/>
  <c r="F40"/>
  <c r="U40"/>
  <c r="L40"/>
  <c r="C40"/>
  <c r="AH34"/>
  <c r="AB40"/>
  <c r="AI40"/>
  <c r="AD40"/>
  <c r="E40"/>
  <c r="O40"/>
  <c r="W40"/>
  <c r="N40"/>
  <c r="Y40" l="1"/>
  <c r="H40"/>
  <c r="AE40"/>
  <c r="AK40"/>
  <c r="AG40"/>
  <c r="P40"/>
  <c r="R40"/>
  <c r="AF40"/>
  <c r="D40"/>
  <c r="T40"/>
  <c r="AC40"/>
  <c r="X40"/>
  <c r="B40"/>
  <c r="AA40"/>
  <c r="AH40" l="1"/>
  <c r="AJ24" i="4" l="1"/>
  <c r="AP29" i="3"/>
  <c r="AK35" i="4"/>
  <c r="AJ35"/>
  <c r="AI35"/>
  <c r="AH35"/>
  <c r="AG35"/>
  <c r="AK34"/>
  <c r="AJ34"/>
  <c r="AI34"/>
  <c r="AH34"/>
  <c r="AG34"/>
  <c r="AK33"/>
  <c r="AJ33"/>
  <c r="AI33"/>
  <c r="AH33"/>
  <c r="AG33"/>
  <c r="AK32"/>
  <c r="AJ32"/>
  <c r="AI32"/>
  <c r="AH32"/>
  <c r="AG32"/>
  <c r="AJ23"/>
  <c r="AJ22"/>
  <c r="AJ11"/>
  <c r="AJ6"/>
  <c r="AL35" i="3"/>
  <c r="AK35"/>
  <c r="AJ35"/>
  <c r="AI35"/>
  <c r="AH35"/>
  <c r="AL34"/>
  <c r="AK34"/>
  <c r="AJ34"/>
  <c r="AI34"/>
  <c r="AH34"/>
  <c r="AL33"/>
  <c r="AK33"/>
  <c r="AJ33"/>
  <c r="AI33"/>
  <c r="AH33"/>
  <c r="AL32"/>
  <c r="AK32"/>
  <c r="AJ32"/>
  <c r="AI32"/>
  <c r="AH32"/>
  <c r="AK23"/>
  <c r="AK22"/>
</calcChain>
</file>

<file path=xl/sharedStrings.xml><?xml version="1.0" encoding="utf-8"?>
<sst xmlns="http://schemas.openxmlformats.org/spreadsheetml/2006/main" count="106" uniqueCount="19">
  <si>
    <t>FBCF</t>
  </si>
  <si>
    <t>Neuf</t>
  </si>
  <si>
    <t xml:space="preserve">Ancien </t>
  </si>
  <si>
    <t>Travaux</t>
  </si>
  <si>
    <t>Total</t>
  </si>
  <si>
    <t>Évolution</t>
  </si>
  <si>
    <t xml:space="preserve">Parts </t>
  </si>
  <si>
    <t xml:space="preserve">Volume </t>
  </si>
  <si>
    <t>Évolution volume</t>
  </si>
  <si>
    <t>Tvx</t>
  </si>
  <si>
    <t>MAJ oct2020</t>
  </si>
  <si>
    <t>neuf</t>
  </si>
  <si>
    <t>tvx</t>
  </si>
  <si>
    <t>TV total</t>
  </si>
  <si>
    <t>X</t>
  </si>
  <si>
    <t>Source : Compte satellite du logement</t>
  </si>
  <si>
    <t>CERC</t>
  </si>
  <si>
    <t>Travaux sur immeubles existants</t>
  </si>
  <si>
    <t>Neuf (y comrpis architecture)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</si>
</sst>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" fillId="2" borderId="0" xfId="1" applyFont="1" applyFill="1"/>
    <xf numFmtId="0" fontId="0" fillId="2" borderId="0" xfId="1" applyFont="1" applyFill="1"/>
    <xf numFmtId="164" fontId="3" fillId="2" borderId="0" xfId="1" applyNumberFormat="1" applyFont="1" applyFill="1"/>
    <xf numFmtId="0" fontId="3" fillId="0" borderId="0" xfId="1" applyFont="1"/>
    <xf numFmtId="165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0" fontId="4" fillId="3" borderId="0" xfId="1" applyFont="1" applyFill="1"/>
    <xf numFmtId="165" fontId="3" fillId="3" borderId="0" xfId="1" applyNumberFormat="1" applyFont="1" applyFill="1"/>
    <xf numFmtId="1" fontId="2" fillId="4" borderId="0" xfId="1" applyNumberFormat="1" applyFont="1" applyFill="1" applyAlignment="1">
      <alignment horizontal="center"/>
    </xf>
    <xf numFmtId="0" fontId="2" fillId="5" borderId="0" xfId="1" applyFont="1" applyFill="1"/>
    <xf numFmtId="165" fontId="2" fillId="5" borderId="0" xfId="1" applyNumberFormat="1" applyFont="1" applyFill="1"/>
    <xf numFmtId="0" fontId="3" fillId="3" borderId="0" xfId="1" applyFont="1" applyFill="1"/>
    <xf numFmtId="165" fontId="4" fillId="3" borderId="0" xfId="1" applyNumberFormat="1" applyFont="1" applyFill="1"/>
    <xf numFmtId="165" fontId="4" fillId="0" borderId="0" xfId="1" applyNumberFormat="1" applyFont="1"/>
    <xf numFmtId="0" fontId="4" fillId="0" borderId="0" xfId="1" applyFont="1"/>
    <xf numFmtId="0" fontId="5" fillId="0" borderId="0" xfId="1" applyFont="1"/>
    <xf numFmtId="165" fontId="5" fillId="0" borderId="0" xfId="1" applyNumberFormat="1" applyFont="1"/>
    <xf numFmtId="0" fontId="4" fillId="6" borderId="0" xfId="1" applyFont="1" applyFill="1"/>
    <xf numFmtId="165" fontId="4" fillId="6" borderId="0" xfId="1" applyNumberFormat="1" applyFont="1" applyFill="1"/>
    <xf numFmtId="2" fontId="0" fillId="0" borderId="0" xfId="0" applyNumberFormat="1"/>
    <xf numFmtId="0" fontId="0" fillId="0" borderId="1" xfId="0" applyBorder="1"/>
    <xf numFmtId="1" fontId="2" fillId="4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/>
    <xf numFmtId="0" fontId="3" fillId="0" borderId="1" xfId="1" applyFont="1" applyBorder="1"/>
    <xf numFmtId="165" fontId="3" fillId="0" borderId="1" xfId="1" applyNumberFormat="1" applyFont="1" applyBorder="1"/>
    <xf numFmtId="0" fontId="2" fillId="0" borderId="1" xfId="1" applyFont="1" applyBorder="1"/>
    <xf numFmtId="165" fontId="2" fillId="0" borderId="1" xfId="1" applyNumberFormat="1" applyFont="1" applyBorder="1"/>
    <xf numFmtId="165" fontId="0" fillId="0" borderId="1" xfId="0" applyNumberFormat="1" applyBorder="1"/>
    <xf numFmtId="165" fontId="6" fillId="0" borderId="1" xfId="0" applyNumberFormat="1" applyFont="1" applyBorder="1"/>
    <xf numFmtId="165" fontId="0" fillId="0" borderId="0" xfId="0" applyNumberFormat="1"/>
    <xf numFmtId="0" fontId="7" fillId="0" borderId="0" xfId="1" applyFont="1"/>
    <xf numFmtId="0" fontId="8" fillId="0" borderId="0" xfId="1" applyFont="1"/>
    <xf numFmtId="1" fontId="7" fillId="4" borderId="0" xfId="1" applyNumberFormat="1" applyFont="1" applyFill="1" applyAlignment="1">
      <alignment horizontal="center"/>
    </xf>
    <xf numFmtId="165" fontId="8" fillId="0" borderId="0" xfId="1" applyNumberFormat="1" applyFont="1"/>
    <xf numFmtId="165" fontId="7" fillId="0" borderId="0" xfId="1" applyNumberFormat="1" applyFont="1"/>
    <xf numFmtId="0" fontId="10" fillId="3" borderId="0" xfId="1" applyFont="1" applyFill="1"/>
    <xf numFmtId="165" fontId="10" fillId="3" borderId="0" xfId="1" applyNumberFormat="1" applyFont="1" applyFill="1"/>
    <xf numFmtId="0" fontId="9" fillId="0" borderId="0" xfId="0" applyFont="1"/>
    <xf numFmtId="2" fontId="9" fillId="0" borderId="0" xfId="0" applyNumberFormat="1" applyFont="1"/>
    <xf numFmtId="0" fontId="10" fillId="0" borderId="0" xfId="1" applyFont="1"/>
    <xf numFmtId="165" fontId="10" fillId="0" borderId="0" xfId="1" applyNumberFormat="1" applyFont="1"/>
    <xf numFmtId="0" fontId="11" fillId="0" borderId="0" xfId="1" applyFont="1"/>
    <xf numFmtId="165" fontId="11" fillId="0" borderId="0" xfId="1" applyNumberFormat="1" applyFont="1"/>
    <xf numFmtId="0" fontId="8" fillId="3" borderId="0" xfId="1" applyFont="1" applyFill="1"/>
    <xf numFmtId="165" fontId="8" fillId="3" borderId="0" xfId="1" applyNumberFormat="1" applyFont="1" applyFill="1"/>
    <xf numFmtId="0" fontId="7" fillId="5" borderId="0" xfId="1" applyFont="1" applyFill="1"/>
    <xf numFmtId="165" fontId="7" fillId="5" borderId="0" xfId="1" applyNumberFormat="1" applyFont="1" applyFill="1"/>
    <xf numFmtId="0" fontId="10" fillId="6" borderId="0" xfId="1" applyFont="1" applyFill="1"/>
    <xf numFmtId="165" fontId="10" fillId="6" borderId="0" xfId="1" applyNumberFormat="1" applyFont="1" applyFill="1"/>
    <xf numFmtId="165" fontId="9" fillId="0" borderId="0" xfId="0" applyNumberFormat="1" applyFont="1"/>
    <xf numFmtId="0" fontId="9" fillId="0" borderId="1" xfId="0" applyFont="1" applyBorder="1"/>
    <xf numFmtId="1" fontId="7" fillId="4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/>
    <xf numFmtId="0" fontId="8" fillId="0" borderId="1" xfId="1" applyFont="1" applyBorder="1"/>
    <xf numFmtId="165" fontId="8" fillId="0" borderId="1" xfId="1" applyNumberFormat="1" applyFont="1" applyBorder="1"/>
    <xf numFmtId="0" fontId="7" fillId="0" borderId="1" xfId="1" applyFont="1" applyBorder="1"/>
    <xf numFmtId="165" fontId="7" fillId="0" borderId="1" xfId="1" applyNumberFormat="1" applyFont="1" applyBorder="1"/>
    <xf numFmtId="165" fontId="9" fillId="0" borderId="1" xfId="0" applyNumberFormat="1" applyFont="1" applyBorder="1"/>
    <xf numFmtId="165" fontId="12" fillId="0" borderId="1" xfId="0" applyNumberFormat="1" applyFont="1" applyBorder="1"/>
    <xf numFmtId="0" fontId="1" fillId="0" borderId="0" xfId="1" applyFont="1"/>
    <xf numFmtId="165" fontId="1" fillId="0" borderId="0" xfId="1" applyNumberFormat="1" applyFont="1"/>
    <xf numFmtId="0" fontId="13" fillId="0" borderId="0" xfId="1" applyFont="1"/>
    <xf numFmtId="165" fontId="13" fillId="0" borderId="0" xfId="1" applyNumberFormat="1" applyFont="1"/>
    <xf numFmtId="1" fontId="14" fillId="7" borderId="2" xfId="2" applyNumberFormat="1" applyFont="1" applyFill="1" applyBorder="1" applyAlignment="1">
      <alignment horizontal="center"/>
    </xf>
    <xf numFmtId="1" fontId="14" fillId="7" borderId="3" xfId="2" applyNumberFormat="1" applyFont="1" applyFill="1" applyBorder="1" applyAlignment="1">
      <alignment horizontal="center"/>
    </xf>
    <xf numFmtId="165" fontId="15" fillId="7" borderId="4" xfId="2" applyNumberFormat="1" applyFont="1" applyFill="1" applyBorder="1" applyAlignment="1">
      <alignment horizontal="center"/>
    </xf>
    <xf numFmtId="165" fontId="15" fillId="7" borderId="2" xfId="2" applyNumberFormat="1" applyFont="1" applyFill="1" applyBorder="1" applyAlignment="1">
      <alignment horizontal="center"/>
    </xf>
    <xf numFmtId="165" fontId="15" fillId="7" borderId="3" xfId="2" applyNumberFormat="1" applyFont="1" applyFill="1" applyBorder="1" applyAlignment="1">
      <alignment horizontal="center"/>
    </xf>
    <xf numFmtId="165" fontId="15" fillId="7" borderId="5" xfId="2" applyNumberFormat="1" applyFont="1" applyFill="1" applyBorder="1" applyAlignment="1">
      <alignment horizontal="center"/>
    </xf>
    <xf numFmtId="165" fontId="15" fillId="7" borderId="0" xfId="2" applyNumberFormat="1" applyFont="1" applyFill="1" applyBorder="1" applyAlignment="1">
      <alignment horizontal="center"/>
    </xf>
    <xf numFmtId="165" fontId="15" fillId="7" borderId="6" xfId="2" applyNumberFormat="1" applyFont="1" applyFill="1" applyBorder="1" applyAlignment="1">
      <alignment horizontal="center"/>
    </xf>
    <xf numFmtId="165" fontId="14" fillId="7" borderId="7" xfId="2" applyNumberFormat="1" applyFont="1" applyFill="1" applyBorder="1" applyAlignment="1">
      <alignment horizontal="center"/>
    </xf>
    <xf numFmtId="165" fontId="14" fillId="7" borderId="8" xfId="2" applyNumberFormat="1" applyFont="1" applyFill="1" applyBorder="1" applyAlignment="1">
      <alignment horizontal="center"/>
    </xf>
    <xf numFmtId="165" fontId="14" fillId="7" borderId="9" xfId="2" applyNumberFormat="1" applyFont="1" applyFill="1" applyBorder="1" applyAlignment="1">
      <alignment horizontal="center"/>
    </xf>
    <xf numFmtId="1" fontId="13" fillId="4" borderId="0" xfId="1" applyNumberFormat="1" applyFont="1" applyFill="1" applyAlignment="1">
      <alignment horizontal="center"/>
    </xf>
    <xf numFmtId="1" fontId="13" fillId="7" borderId="2" xfId="2" applyNumberFormat="1" applyFont="1" applyFill="1" applyBorder="1" applyAlignment="1">
      <alignment horizontal="center"/>
    </xf>
    <xf numFmtId="165" fontId="1" fillId="7" borderId="4" xfId="2" applyNumberFormat="1" applyFont="1" applyFill="1" applyBorder="1" applyAlignment="1">
      <alignment horizontal="center"/>
    </xf>
    <xf numFmtId="165" fontId="1" fillId="7" borderId="2" xfId="2" applyNumberFormat="1" applyFont="1" applyFill="1" applyBorder="1" applyAlignment="1">
      <alignment horizontal="center"/>
    </xf>
    <xf numFmtId="165" fontId="1" fillId="7" borderId="5" xfId="2" applyNumberFormat="1" applyFont="1" applyFill="1" applyBorder="1" applyAlignment="1">
      <alignment horizontal="center"/>
    </xf>
    <xf numFmtId="165" fontId="1" fillId="7" borderId="0" xfId="2" applyNumberFormat="1" applyFont="1" applyFill="1" applyBorder="1" applyAlignment="1">
      <alignment horizontal="center"/>
    </xf>
    <xf numFmtId="165" fontId="13" fillId="7" borderId="7" xfId="2" applyNumberFormat="1" applyFont="1" applyFill="1" applyBorder="1" applyAlignment="1">
      <alignment horizontal="center"/>
    </xf>
    <xf numFmtId="165" fontId="13" fillId="7" borderId="8" xfId="2" applyNumberFormat="1" applyFont="1" applyFill="1" applyBorder="1" applyAlignment="1">
      <alignment horizontal="center"/>
    </xf>
    <xf numFmtId="1" fontId="13" fillId="7" borderId="3" xfId="2" applyNumberFormat="1" applyFont="1" applyFill="1" applyBorder="1" applyAlignment="1">
      <alignment horizontal="center"/>
    </xf>
    <xf numFmtId="165" fontId="16" fillId="0" borderId="0" xfId="0" applyNumberFormat="1" applyFont="1"/>
    <xf numFmtId="0" fontId="16" fillId="0" borderId="0" xfId="0" applyFont="1"/>
    <xf numFmtId="166" fontId="13" fillId="0" borderId="0" xfId="1" applyNumberFormat="1" applyFont="1"/>
    <xf numFmtId="166" fontId="1" fillId="0" borderId="0" xfId="1" applyNumberFormat="1" applyFont="1"/>
    <xf numFmtId="0" fontId="17" fillId="0" borderId="0" xfId="0" applyFont="1"/>
    <xf numFmtId="9" fontId="16" fillId="0" borderId="0" xfId="0" applyNumberFormat="1" applyFont="1"/>
    <xf numFmtId="166" fontId="1" fillId="8" borderId="0" xfId="1" applyNumberFormat="1" applyFont="1" applyFill="1"/>
    <xf numFmtId="9" fontId="16" fillId="8" borderId="0" xfId="0" applyNumberFormat="1" applyFont="1" applyFill="1"/>
    <xf numFmtId="0" fontId="0" fillId="8" borderId="0" xfId="0" applyFill="1"/>
    <xf numFmtId="166" fontId="16" fillId="0" borderId="0" xfId="0" applyNumberFormat="1" applyFont="1"/>
  </cellXfs>
  <cellStyles count="3">
    <cellStyle name="Motif" xfId="1"/>
    <cellStyle name="Motif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'FBCF PM'!$A$37</c:f>
              <c:strCache>
                <c:ptCount val="1"/>
                <c:pt idx="0">
                  <c:v>Travaux sur immeubles existants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'FBCF PM'!$B$36:$AN$36</c:f>
              <c:numCache>
                <c:formatCode>0</c:formatCode>
                <c:ptCount val="39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  <c:pt idx="37" formatCode="General">
                  <c:v>2021</c:v>
                </c:pt>
                <c:pt idx="38" formatCode="General">
                  <c:v>2022</c:v>
                </c:pt>
              </c:numCache>
            </c:numRef>
          </c:cat>
          <c:val>
            <c:numRef>
              <c:f>'FBCF PM'!$B$37:$AN$37</c:f>
              <c:numCache>
                <c:formatCode>0%</c:formatCode>
                <c:ptCount val="39"/>
                <c:pt idx="0" formatCode="0.0%">
                  <c:v>0.38619389715880048</c:v>
                </c:pt>
                <c:pt idx="1">
                  <c:v>0.40916979848653751</c:v>
                </c:pt>
                <c:pt idx="2">
                  <c:v>0.41886700422876477</c:v>
                </c:pt>
                <c:pt idx="3">
                  <c:v>0.41731908243010873</c:v>
                </c:pt>
                <c:pt idx="4">
                  <c:v>0.41170348437333243</c:v>
                </c:pt>
                <c:pt idx="5">
                  <c:v>0.40267921080956531</c:v>
                </c:pt>
                <c:pt idx="6">
                  <c:v>0.42001027872775176</c:v>
                </c:pt>
                <c:pt idx="7">
                  <c:v>0.44637144837791581</c:v>
                </c:pt>
                <c:pt idx="8">
                  <c:v>0.47948919416500374</c:v>
                </c:pt>
                <c:pt idx="9">
                  <c:v>0.48319013888567725</c:v>
                </c:pt>
                <c:pt idx="10">
                  <c:v>0.47174590745863271</c:v>
                </c:pt>
                <c:pt idx="11">
                  <c:v>0.4726998525680754</c:v>
                </c:pt>
                <c:pt idx="12">
                  <c:v>0.47042305178943811</c:v>
                </c:pt>
                <c:pt idx="13">
                  <c:v>0.46810253509259414</c:v>
                </c:pt>
                <c:pt idx="14">
                  <c:v>0.47220875125304745</c:v>
                </c:pt>
                <c:pt idx="15">
                  <c:v>0.44487859069436692</c:v>
                </c:pt>
                <c:pt idx="16">
                  <c:v>0.47394339390983947</c:v>
                </c:pt>
                <c:pt idx="17">
                  <c:v>0.4779913189586294</c:v>
                </c:pt>
                <c:pt idx="18">
                  <c:v>0.46484733636919356</c:v>
                </c:pt>
                <c:pt idx="19">
                  <c:v>0.45555979324077484</c:v>
                </c:pt>
                <c:pt idx="20">
                  <c:v>0.43392517921070151</c:v>
                </c:pt>
                <c:pt idx="21">
                  <c:v>0.4240414386225399</c:v>
                </c:pt>
                <c:pt idx="22">
                  <c:v>0.40239618890065926</c:v>
                </c:pt>
                <c:pt idx="23">
                  <c:v>0.4078719214067314</c:v>
                </c:pt>
                <c:pt idx="24">
                  <c:v>0.41131036188295772</c:v>
                </c:pt>
                <c:pt idx="25">
                  <c:v>0.44138635872280074</c:v>
                </c:pt>
                <c:pt idx="26">
                  <c:v>0.45850415665827188</c:v>
                </c:pt>
                <c:pt idx="27">
                  <c:v>0.44197873794814146</c:v>
                </c:pt>
                <c:pt idx="28">
                  <c:v>0.44830511682558538</c:v>
                </c:pt>
                <c:pt idx="29">
                  <c:v>0.46231311087127691</c:v>
                </c:pt>
                <c:pt idx="30">
                  <c:v>0.49445298154440537</c:v>
                </c:pt>
                <c:pt idx="31">
                  <c:v>0.51051310677818518</c:v>
                </c:pt>
                <c:pt idx="32">
                  <c:v>0.5109096282927712</c:v>
                </c:pt>
                <c:pt idx="33">
                  <c:v>0.49134085086275292</c:v>
                </c:pt>
                <c:pt idx="34">
                  <c:v>0.4785995519422151</c:v>
                </c:pt>
                <c:pt idx="35">
                  <c:v>0.47254459121191805</c:v>
                </c:pt>
                <c:pt idx="36">
                  <c:v>0.47346102698536274</c:v>
                </c:pt>
                <c:pt idx="37">
                  <c:v>0.48519498836771391</c:v>
                </c:pt>
                <c:pt idx="38" formatCode="0.0%">
                  <c:v>0.51321968505641979</c:v>
                </c:pt>
              </c:numCache>
            </c:numRef>
          </c:val>
        </c:ser>
        <c:ser>
          <c:idx val="1"/>
          <c:order val="1"/>
          <c:tx>
            <c:strRef>
              <c:f>'FBCF PM'!$A$38</c:f>
              <c:strCache>
                <c:ptCount val="1"/>
                <c:pt idx="0">
                  <c:v>Neuf (y comrpis architecture)</c:v>
                </c:pt>
              </c:strCache>
            </c:strRef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'FBCF PM'!$B$36:$AN$36</c:f>
              <c:numCache>
                <c:formatCode>0</c:formatCode>
                <c:ptCount val="39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  <c:pt idx="32">
                  <c:v>2016</c:v>
                </c:pt>
                <c:pt idx="33">
                  <c:v>2017</c:v>
                </c:pt>
                <c:pt idx="34">
                  <c:v>2018</c:v>
                </c:pt>
                <c:pt idx="35">
                  <c:v>2019</c:v>
                </c:pt>
                <c:pt idx="36">
                  <c:v>2020</c:v>
                </c:pt>
                <c:pt idx="37" formatCode="General">
                  <c:v>2021</c:v>
                </c:pt>
                <c:pt idx="38" formatCode="General">
                  <c:v>2022</c:v>
                </c:pt>
              </c:numCache>
            </c:numRef>
          </c:cat>
          <c:val>
            <c:numRef>
              <c:f>'FBCF PM'!$B$38:$AN$38</c:f>
              <c:numCache>
                <c:formatCode>0%</c:formatCode>
                <c:ptCount val="39"/>
                <c:pt idx="0" formatCode="0.0%">
                  <c:v>0.61380610284119952</c:v>
                </c:pt>
                <c:pt idx="1">
                  <c:v>0.59083020151346255</c:v>
                </c:pt>
                <c:pt idx="2">
                  <c:v>0.58113299577123523</c:v>
                </c:pt>
                <c:pt idx="3">
                  <c:v>0.58268091756989127</c:v>
                </c:pt>
                <c:pt idx="4">
                  <c:v>0.58829651562666752</c:v>
                </c:pt>
                <c:pt idx="5">
                  <c:v>0.59732078919043463</c:v>
                </c:pt>
                <c:pt idx="6">
                  <c:v>0.57998972127224824</c:v>
                </c:pt>
                <c:pt idx="7">
                  <c:v>0.55362855162208424</c:v>
                </c:pt>
                <c:pt idx="8">
                  <c:v>0.52051080583499632</c:v>
                </c:pt>
                <c:pt idx="9">
                  <c:v>0.51680986111432281</c:v>
                </c:pt>
                <c:pt idx="10">
                  <c:v>0.52825409254136724</c:v>
                </c:pt>
                <c:pt idx="11">
                  <c:v>0.52730014743192455</c:v>
                </c:pt>
                <c:pt idx="12">
                  <c:v>0.52957694821056189</c:v>
                </c:pt>
                <c:pt idx="13">
                  <c:v>0.53189746490740586</c:v>
                </c:pt>
                <c:pt idx="14">
                  <c:v>0.52779124874695249</c:v>
                </c:pt>
                <c:pt idx="15">
                  <c:v>0.55512140930563314</c:v>
                </c:pt>
                <c:pt idx="16">
                  <c:v>0.52605660609016058</c:v>
                </c:pt>
                <c:pt idx="17">
                  <c:v>0.52200868104137066</c:v>
                </c:pt>
                <c:pt idx="18">
                  <c:v>0.53515266363080638</c:v>
                </c:pt>
                <c:pt idx="19">
                  <c:v>0.54444020675922511</c:v>
                </c:pt>
                <c:pt idx="20">
                  <c:v>0.56607482078929849</c:v>
                </c:pt>
                <c:pt idx="21">
                  <c:v>0.57595856137746004</c:v>
                </c:pt>
                <c:pt idx="22">
                  <c:v>0.59760381109934069</c:v>
                </c:pt>
                <c:pt idx="23">
                  <c:v>0.59212807859326855</c:v>
                </c:pt>
                <c:pt idx="24">
                  <c:v>0.58868963811704234</c:v>
                </c:pt>
                <c:pt idx="25">
                  <c:v>0.55861364127719926</c:v>
                </c:pt>
                <c:pt idx="26">
                  <c:v>0.54149584334172807</c:v>
                </c:pt>
                <c:pt idx="27">
                  <c:v>0.55802126205185854</c:v>
                </c:pt>
                <c:pt idx="28">
                  <c:v>0.55169488317441462</c:v>
                </c:pt>
                <c:pt idx="29">
                  <c:v>0.53768688912872309</c:v>
                </c:pt>
                <c:pt idx="30">
                  <c:v>0.50554701845559458</c:v>
                </c:pt>
                <c:pt idx="31">
                  <c:v>0.48948689322181482</c:v>
                </c:pt>
                <c:pt idx="32">
                  <c:v>0.4890903717072288</c:v>
                </c:pt>
                <c:pt idx="33">
                  <c:v>0.50865914913724708</c:v>
                </c:pt>
                <c:pt idx="34">
                  <c:v>0.52140044805778496</c:v>
                </c:pt>
                <c:pt idx="35">
                  <c:v>0.52745540878808195</c:v>
                </c:pt>
                <c:pt idx="36">
                  <c:v>0.52653897301463726</c:v>
                </c:pt>
                <c:pt idx="37">
                  <c:v>0.51480501163228609</c:v>
                </c:pt>
                <c:pt idx="38">
                  <c:v>0.48678031494358021</c:v>
                </c:pt>
              </c:numCache>
            </c:numRef>
          </c:val>
        </c:ser>
        <c:marker val="1"/>
        <c:axId val="151633280"/>
        <c:axId val="67765376"/>
      </c:lineChart>
      <c:catAx>
        <c:axId val="151633280"/>
        <c:scaling>
          <c:orientation val="minMax"/>
        </c:scaling>
        <c:axPos val="b"/>
        <c:numFmt formatCode="0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67765376"/>
        <c:crosses val="autoZero"/>
        <c:auto val="1"/>
        <c:lblAlgn val="ctr"/>
        <c:lblOffset val="100"/>
      </c:catAx>
      <c:valAx>
        <c:axId val="67765376"/>
        <c:scaling>
          <c:orientation val="minMax"/>
          <c:min val="0.30000000000000004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516332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323849</xdr:colOff>
      <xdr:row>41</xdr:row>
      <xdr:rowOff>57149</xdr:rowOff>
    </xdr:from>
    <xdr:to>
      <xdr:col>17</xdr:col>
      <xdr:colOff>371474</xdr:colOff>
      <xdr:row>65</xdr:row>
      <xdr:rowOff>123824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"/>
  <sheetViews>
    <sheetView workbookViewId="0">
      <pane xSplit="3" ySplit="2" topLeftCell="G3" activePane="bottomRight" state="frozen"/>
      <selection pane="topRight" activeCell="D1" sqref="D1"/>
      <selection pane="bottomLeft" activeCell="A3" sqref="A3"/>
      <selection pane="bottomRight" activeCell="N37" sqref="N37"/>
    </sheetView>
  </sheetViews>
  <sheetFormatPr baseColWidth="10" defaultRowHeight="15"/>
  <cols>
    <col min="1" max="1" width="8.28515625" customWidth="1"/>
    <col min="2" max="3" width="3.28515625" customWidth="1"/>
    <col min="4" max="39" width="4.85546875" customWidth="1"/>
  </cols>
  <sheetData>
    <row r="1" spans="1:39" s="4" customFormat="1" ht="12.2" customHeight="1">
      <c r="A1" s="6"/>
      <c r="D1" s="10">
        <v>1984</v>
      </c>
      <c r="E1" s="10">
        <v>1985</v>
      </c>
      <c r="F1" s="10">
        <v>1986</v>
      </c>
      <c r="G1" s="10">
        <v>1987</v>
      </c>
      <c r="H1" s="10">
        <v>1988</v>
      </c>
      <c r="I1" s="10">
        <v>1989</v>
      </c>
      <c r="J1" s="10">
        <v>1990</v>
      </c>
      <c r="K1" s="10">
        <v>1991</v>
      </c>
      <c r="L1" s="10">
        <v>1992</v>
      </c>
      <c r="M1" s="10">
        <v>1993</v>
      </c>
      <c r="N1" s="10">
        <v>1994</v>
      </c>
      <c r="O1" s="10">
        <v>1995</v>
      </c>
      <c r="P1" s="10">
        <v>1996</v>
      </c>
      <c r="Q1" s="10">
        <v>1997</v>
      </c>
      <c r="R1" s="10">
        <v>1998</v>
      </c>
      <c r="S1" s="10">
        <v>1999</v>
      </c>
      <c r="T1" s="10">
        <v>2000</v>
      </c>
      <c r="U1" s="10">
        <v>2001</v>
      </c>
      <c r="V1" s="10">
        <v>2002</v>
      </c>
      <c r="W1" s="10">
        <v>2003</v>
      </c>
      <c r="X1" s="10">
        <v>2004</v>
      </c>
      <c r="Y1" s="10">
        <v>2005</v>
      </c>
      <c r="Z1" s="10">
        <v>2006</v>
      </c>
      <c r="AA1" s="10">
        <v>2007</v>
      </c>
      <c r="AB1" s="10">
        <v>2008</v>
      </c>
      <c r="AC1" s="10">
        <v>2009</v>
      </c>
      <c r="AD1" s="10">
        <v>2010</v>
      </c>
      <c r="AE1" s="10">
        <v>2011</v>
      </c>
      <c r="AF1" s="10">
        <v>2012</v>
      </c>
      <c r="AG1" s="10">
        <v>2013</v>
      </c>
      <c r="AH1" s="10">
        <v>2014</v>
      </c>
      <c r="AI1" s="10">
        <v>2015</v>
      </c>
      <c r="AJ1" s="10">
        <v>2016</v>
      </c>
      <c r="AK1" s="10">
        <v>2017</v>
      </c>
      <c r="AL1" s="10">
        <v>2018</v>
      </c>
      <c r="AM1" s="10">
        <v>2019</v>
      </c>
    </row>
    <row r="2" spans="1:39" s="2" customFormat="1" ht="12.2" customHeight="1">
      <c r="A2" s="1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s="4" customFormat="1" ht="12.2" customHeight="1">
      <c r="A3" s="4" t="s">
        <v>1</v>
      </c>
      <c r="D3" s="5">
        <v>22.697946285615288</v>
      </c>
      <c r="E3" s="5">
        <v>21.549774759180455</v>
      </c>
      <c r="F3" s="5">
        <v>21.833699589341169</v>
      </c>
      <c r="G3" s="5">
        <v>22.978225636019456</v>
      </c>
      <c r="H3" s="5">
        <v>24.609686643906723</v>
      </c>
      <c r="I3" s="5">
        <v>26.957525175155336</v>
      </c>
      <c r="J3" s="5">
        <v>26.585806211912914</v>
      </c>
      <c r="K3" s="5">
        <v>24.388358021405224</v>
      </c>
      <c r="L3" s="5">
        <v>21.621740492420038</v>
      </c>
      <c r="M3" s="5">
        <v>20.626305257935645</v>
      </c>
      <c r="N3" s="5">
        <v>22.280887177458286</v>
      </c>
      <c r="O3" s="5">
        <v>23.064716354920005</v>
      </c>
      <c r="P3" s="5">
        <v>23.852386175227718</v>
      </c>
      <c r="Q3" s="5">
        <v>25.901452151554391</v>
      </c>
      <c r="R3" s="5">
        <v>26.979316643078178</v>
      </c>
      <c r="S3" s="5">
        <v>31.738293158509133</v>
      </c>
      <c r="T3" s="5">
        <v>30.654552883008105</v>
      </c>
      <c r="U3" s="5">
        <v>31.371660809746132</v>
      </c>
      <c r="V3" s="5">
        <v>32.935658247250664</v>
      </c>
      <c r="W3" s="5">
        <v>35.048363038723693</v>
      </c>
      <c r="X3" s="5">
        <v>40.488315543070271</v>
      </c>
      <c r="Y3" s="5">
        <v>42.996571084099102</v>
      </c>
      <c r="Z3" s="5">
        <v>49.247712983231672</v>
      </c>
      <c r="AA3" s="5">
        <v>49.915884908484195</v>
      </c>
      <c r="AB3" s="5">
        <v>49.9047221341214</v>
      </c>
      <c r="AC3" s="5">
        <v>41.186321041735333</v>
      </c>
      <c r="AD3" s="5">
        <v>37.219719158362921</v>
      </c>
      <c r="AE3" s="5">
        <v>42.266664212782374</v>
      </c>
      <c r="AF3" s="5">
        <v>40.379829919362152</v>
      </c>
      <c r="AG3" s="5">
        <v>38.036824748117724</v>
      </c>
      <c r="AH3" s="5">
        <v>32.338868477323516</v>
      </c>
      <c r="AI3" s="5">
        <v>29.249210279971983</v>
      </c>
      <c r="AJ3" s="5">
        <v>31.543663576771774</v>
      </c>
      <c r="AK3" s="5">
        <v>38.194843879017661</v>
      </c>
      <c r="AL3" s="5">
        <v>40.318146499591329</v>
      </c>
      <c r="AM3" s="5">
        <v>43.361173437064764</v>
      </c>
    </row>
    <row r="4" spans="1:39" s="4" customFormat="1" ht="12.2" customHeight="1">
      <c r="A4" s="4" t="s">
        <v>2</v>
      </c>
      <c r="D4" s="5">
        <v>1.9781383032511404</v>
      </c>
      <c r="E4" s="5">
        <v>2.2170382400639737</v>
      </c>
      <c r="F4" s="5">
        <v>2.5134529054524064</v>
      </c>
      <c r="G4" s="5">
        <v>3.2323388092790846</v>
      </c>
      <c r="H4" s="5">
        <v>3.5876887805968072</v>
      </c>
      <c r="I4" s="5">
        <v>4.0819703750666303</v>
      </c>
      <c r="J4" s="5">
        <v>4.6187418633590278</v>
      </c>
      <c r="K4" s="5">
        <v>4.4524662563530288</v>
      </c>
      <c r="L4" s="5">
        <v>4.1797489291824057</v>
      </c>
      <c r="M4" s="5">
        <v>3.9667161149822605</v>
      </c>
      <c r="N4" s="5">
        <v>4.5414974840846991</v>
      </c>
      <c r="O4" s="5">
        <v>3.7358899058451787</v>
      </c>
      <c r="P4" s="5">
        <v>3.6764979922605163</v>
      </c>
      <c r="Q4" s="5">
        <v>4.8775511930794453</v>
      </c>
      <c r="R4" s="5">
        <v>5.4440733120555382</v>
      </c>
      <c r="S4" s="5">
        <v>5.0584258244421214</v>
      </c>
      <c r="T4" s="5">
        <v>5.9841457796596949</v>
      </c>
      <c r="U4" s="5">
        <v>6.3092156524814857</v>
      </c>
      <c r="V4" s="5">
        <v>6.8845318481208526</v>
      </c>
      <c r="W4" s="5">
        <v>7.7306446971655678</v>
      </c>
      <c r="X4" s="5">
        <v>9.0903873946014357</v>
      </c>
      <c r="Y4" s="5">
        <v>10.218539082875607</v>
      </c>
      <c r="Z4" s="5">
        <v>11.592508122914442</v>
      </c>
      <c r="AA4" s="5">
        <v>12.147514171301504</v>
      </c>
      <c r="AB4" s="5">
        <v>10.827514874901404</v>
      </c>
      <c r="AC4" s="5">
        <v>7.9849266557011873</v>
      </c>
      <c r="AD4" s="5">
        <v>10.618299209069898</v>
      </c>
      <c r="AE4" s="5">
        <v>12.194628054715359</v>
      </c>
      <c r="AF4" s="5">
        <v>10.788809432933631</v>
      </c>
      <c r="AG4" s="5">
        <v>10.117895762353713</v>
      </c>
      <c r="AH4" s="5">
        <v>10.623435543495681</v>
      </c>
      <c r="AI4" s="5">
        <v>12.223264054683968</v>
      </c>
      <c r="AJ4" s="5">
        <v>13.130956172274207</v>
      </c>
      <c r="AK4" s="5">
        <v>15.304859225724126</v>
      </c>
      <c r="AL4" s="5">
        <v>15.871030511518009</v>
      </c>
      <c r="AM4" s="5">
        <v>17.586841178717062</v>
      </c>
    </row>
    <row r="5" spans="1:39" s="4" customFormat="1" ht="12.2" customHeight="1">
      <c r="A5" s="4" t="s">
        <v>3</v>
      </c>
      <c r="D5" s="5">
        <v>14.463567333618851</v>
      </c>
      <c r="E5" s="5">
        <v>15.27943204816369</v>
      </c>
      <c r="F5" s="5">
        <v>16.193780061797622</v>
      </c>
      <c r="G5" s="5">
        <v>16.906440701841557</v>
      </c>
      <c r="H5" s="5">
        <v>17.972412757713208</v>
      </c>
      <c r="I5" s="5">
        <v>18.82173782152076</v>
      </c>
      <c r="J5" s="5">
        <v>19.909612648456907</v>
      </c>
      <c r="K5" s="5">
        <v>20.539802160225101</v>
      </c>
      <c r="L5" s="5">
        <v>21.578863200195606</v>
      </c>
      <c r="M5" s="5">
        <v>21.250431003745806</v>
      </c>
      <c r="N5" s="5">
        <v>22.144391530927745</v>
      </c>
      <c r="O5" s="5">
        <v>22.966083074885397</v>
      </c>
      <c r="P5" s="5">
        <v>22.956170253997648</v>
      </c>
      <c r="Q5" s="5">
        <v>24.04343587001696</v>
      </c>
      <c r="R5" s="5">
        <v>24.983749228967774</v>
      </c>
      <c r="S5" s="5">
        <v>25.823725870874082</v>
      </c>
      <c r="T5" s="5">
        <v>28.500212003528524</v>
      </c>
      <c r="U5" s="5">
        <v>29.568642005522783</v>
      </c>
      <c r="V5" s="5">
        <v>30.288951768758075</v>
      </c>
      <c r="W5" s="5">
        <v>31.034441059334259</v>
      </c>
      <c r="X5" s="5">
        <v>32.677044392307963</v>
      </c>
      <c r="Y5" s="5">
        <v>34.314866762335406</v>
      </c>
      <c r="Z5" s="5">
        <v>36.21229709041301</v>
      </c>
      <c r="AA5" s="5">
        <v>38.555312219130954</v>
      </c>
      <c r="AB5" s="5">
        <v>40.390605930110219</v>
      </c>
      <c r="AC5" s="5">
        <v>39.897759853811564</v>
      </c>
      <c r="AD5" s="5">
        <v>39.677292446151135</v>
      </c>
      <c r="AE5" s="5">
        <v>40.798786685292285</v>
      </c>
      <c r="AF5" s="5">
        <v>41.088976591403508</v>
      </c>
      <c r="AG5" s="5">
        <v>41.039146097952163</v>
      </c>
      <c r="AH5" s="5">
        <v>42.215627911877625</v>
      </c>
      <c r="AI5" s="5">
        <v>42.034781714301992</v>
      </c>
      <c r="AJ5" s="5">
        <v>42.660909087221576</v>
      </c>
      <c r="AK5" s="5">
        <v>43.577947077351347</v>
      </c>
      <c r="AL5" s="5">
        <v>44.517823450148498</v>
      </c>
      <c r="AM5" s="5">
        <v>45.786445949837862</v>
      </c>
    </row>
    <row r="6" spans="1:39" s="6" customFormat="1" ht="12.2" customHeight="1">
      <c r="A6" s="6" t="s">
        <v>4</v>
      </c>
      <c r="D6" s="7">
        <v>39.139651922485278</v>
      </c>
      <c r="E6" s="7">
        <v>39.046245047408121</v>
      </c>
      <c r="F6" s="7">
        <v>40.540932556591201</v>
      </c>
      <c r="G6" s="7">
        <v>43.117005147140098</v>
      </c>
      <c r="H6" s="7">
        <v>46.169788182216735</v>
      </c>
      <c r="I6" s="7">
        <v>49.861233371742728</v>
      </c>
      <c r="J6" s="7">
        <v>51.114160723728844</v>
      </c>
      <c r="K6" s="7">
        <v>49.380626437983352</v>
      </c>
      <c r="L6" s="7">
        <v>47.380352621798053</v>
      </c>
      <c r="M6" s="7">
        <v>45.843452376663713</v>
      </c>
      <c r="N6" s="7">
        <v>48.966776192470732</v>
      </c>
      <c r="O6" s="7">
        <v>49.766689335650582</v>
      </c>
      <c r="P6" s="7">
        <v>50.485054421485884</v>
      </c>
      <c r="Q6" s="7">
        <v>54.822439214650799</v>
      </c>
      <c r="R6" s="7">
        <v>57.407139184101489</v>
      </c>
      <c r="S6" s="7">
        <v>62.620444853825333</v>
      </c>
      <c r="T6" s="7">
        <v>65.138910666196324</v>
      </c>
      <c r="U6" s="7">
        <v>67.249518467750391</v>
      </c>
      <c r="V6" s="7">
        <v>70.109141864129583</v>
      </c>
      <c r="W6" s="7">
        <v>73.813448795223522</v>
      </c>
      <c r="X6" s="7">
        <v>82.25574732997967</v>
      </c>
      <c r="Y6" s="7">
        <v>87.529976929310124</v>
      </c>
      <c r="Z6" s="7">
        <v>97.052518196559134</v>
      </c>
      <c r="AA6" s="7">
        <v>100.61871129891665</v>
      </c>
      <c r="AB6" s="7">
        <v>101.12284293913302</v>
      </c>
      <c r="AC6" s="7">
        <v>89.069007551248092</v>
      </c>
      <c r="AD6" s="7">
        <v>87.515310813583952</v>
      </c>
      <c r="AE6" s="7">
        <v>95.260078952790025</v>
      </c>
      <c r="AF6" s="7">
        <v>92.257615943699292</v>
      </c>
      <c r="AG6" s="7">
        <v>89.193866608423605</v>
      </c>
      <c r="AH6" s="7">
        <v>85.177931932696822</v>
      </c>
      <c r="AI6" s="7">
        <v>83.507256048957942</v>
      </c>
      <c r="AJ6" s="7">
        <v>87.335528836267557</v>
      </c>
      <c r="AK6" s="7">
        <v>97.077650182093123</v>
      </c>
      <c r="AL6" s="7">
        <v>100.70700046125783</v>
      </c>
      <c r="AM6" s="7">
        <v>106.73446056561968</v>
      </c>
    </row>
    <row r="7" spans="1:39" s="16" customFormat="1" ht="12.2" customHeight="1">
      <c r="A7" s="8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s="16" customFormat="1" ht="12.2" customHeight="1">
      <c r="A8" s="16" t="s">
        <v>1</v>
      </c>
      <c r="E8" s="15">
        <v>-5.0584819965076804</v>
      </c>
      <c r="F8" s="15">
        <v>1.3175303841157726</v>
      </c>
      <c r="G8" s="15">
        <v>5.2420160953255301</v>
      </c>
      <c r="H8" s="15">
        <v>7.1000304102240008</v>
      </c>
      <c r="I8" s="15">
        <v>9.5403024232733493</v>
      </c>
      <c r="J8" s="15">
        <v>-1.3789061155547233</v>
      </c>
      <c r="K8" s="15">
        <v>-8.2654938992334444</v>
      </c>
      <c r="L8" s="15">
        <v>-11.344009000347521</v>
      </c>
      <c r="M8" s="15">
        <v>-4.6038626484919849</v>
      </c>
      <c r="N8" s="15">
        <v>8.0217077117389568</v>
      </c>
      <c r="O8" s="15">
        <v>3.5179441968303804</v>
      </c>
      <c r="P8" s="15">
        <v>3.4150423017870413</v>
      </c>
      <c r="Q8" s="15">
        <v>8.5906121143332967</v>
      </c>
      <c r="R8" s="15">
        <v>4.1614056432704771</v>
      </c>
      <c r="S8" s="15">
        <v>17.639351575837338</v>
      </c>
      <c r="T8" s="15">
        <v>-3.4146142329978257</v>
      </c>
      <c r="U8" s="15">
        <v>2.3393194788220883</v>
      </c>
      <c r="V8" s="15">
        <v>4.9853829766597801</v>
      </c>
      <c r="W8" s="15">
        <v>6.4146426818397995</v>
      </c>
      <c r="X8" s="15">
        <v>15.521274127228612</v>
      </c>
      <c r="Y8" s="15">
        <v>6.195010850378857</v>
      </c>
      <c r="Z8" s="15">
        <v>14.538698648563519</v>
      </c>
      <c r="AA8" s="15">
        <v>1.3567572680583728</v>
      </c>
      <c r="AB8" s="15">
        <v>-2.2363170327965864E-2</v>
      </c>
      <c r="AC8" s="15">
        <v>-17.4700924472737</v>
      </c>
      <c r="AD8" s="15">
        <v>-9.6308720542262911</v>
      </c>
      <c r="AE8" s="15">
        <v>13.747001570815565</v>
      </c>
      <c r="AF8" s="15">
        <v>-4.4641192499161093</v>
      </c>
      <c r="AG8" s="15">
        <v>-5.8024146607931986</v>
      </c>
      <c r="AH8" s="15">
        <v>-14.980104960196961</v>
      </c>
      <c r="AI8" s="15">
        <v>-9.5540083584496607</v>
      </c>
      <c r="AJ8" s="15">
        <v>7.8444965687531232</v>
      </c>
      <c r="AK8" s="15">
        <v>21.085630355072983</v>
      </c>
      <c r="AL8" s="15">
        <v>5.5591341786845216</v>
      </c>
      <c r="AM8" s="15">
        <v>7.54753678347857</v>
      </c>
    </row>
    <row r="9" spans="1:39" s="16" customFormat="1" ht="12.2" customHeight="1">
      <c r="A9" s="16" t="s">
        <v>2</v>
      </c>
      <c r="E9" s="15">
        <v>12.077008792569899</v>
      </c>
      <c r="F9" s="15">
        <v>13.369849018927148</v>
      </c>
      <c r="G9" s="15">
        <v>28.601526699275205</v>
      </c>
      <c r="H9" s="15">
        <v>10.993586758220353</v>
      </c>
      <c r="I9" s="15">
        <v>13.777159187915956</v>
      </c>
      <c r="J9" s="15">
        <v>13.149813422730583</v>
      </c>
      <c r="K9" s="15">
        <v>-3.6000194842037203</v>
      </c>
      <c r="L9" s="15">
        <v>-6.1250846490188415</v>
      </c>
      <c r="M9" s="15">
        <v>-5.0967849459277463</v>
      </c>
      <c r="N9" s="15">
        <v>14.490105982918555</v>
      </c>
      <c r="O9" s="15">
        <v>-17.738809303818957</v>
      </c>
      <c r="P9" s="15">
        <v>-1.5897661623201942</v>
      </c>
      <c r="Q9" s="15">
        <v>32.668403555429506</v>
      </c>
      <c r="R9" s="15">
        <v>11.614888220546149</v>
      </c>
      <c r="S9" s="15">
        <v>-7.0838040839645959</v>
      </c>
      <c r="T9" s="15">
        <v>18.300554112003176</v>
      </c>
      <c r="U9" s="15">
        <v>5.4321850568332497</v>
      </c>
      <c r="V9" s="15">
        <v>9.1186643051753826</v>
      </c>
      <c r="W9" s="15">
        <v>12.290056429554653</v>
      </c>
      <c r="X9" s="15">
        <v>17.588994847149241</v>
      </c>
      <c r="Y9" s="15">
        <v>12.410380760496009</v>
      </c>
      <c r="Z9" s="15">
        <v>13.445846112595049</v>
      </c>
      <c r="AA9" s="15">
        <v>4.7876269958353923</v>
      </c>
      <c r="AB9" s="15">
        <v>-10.866414953592706</v>
      </c>
      <c r="AC9" s="15">
        <v>-26.253376255242511</v>
      </c>
      <c r="AD9" s="15">
        <v>32.979295451492959</v>
      </c>
      <c r="AE9" s="15">
        <v>14.845398633135144</v>
      </c>
      <c r="AF9" s="15">
        <v>-11.528179584273035</v>
      </c>
      <c r="AG9" s="15">
        <v>-6.218607110919061</v>
      </c>
      <c r="AH9" s="15">
        <v>4.9964912963717412</v>
      </c>
      <c r="AI9" s="15">
        <v>15.059426911737607</v>
      </c>
      <c r="AJ9" s="15">
        <v>7.4259388779416069</v>
      </c>
      <c r="AK9" s="15">
        <v>16.555557911617115</v>
      </c>
      <c r="AL9" s="15">
        <v>3.6992910385106548</v>
      </c>
      <c r="AM9" s="15">
        <v>10.81095941409631</v>
      </c>
    </row>
    <row r="10" spans="1:39" s="16" customFormat="1" ht="12.2" customHeight="1">
      <c r="A10" s="16" t="s">
        <v>3</v>
      </c>
      <c r="E10" s="15">
        <v>5.6408263309180917</v>
      </c>
      <c r="F10" s="15">
        <v>5.984175398350744</v>
      </c>
      <c r="G10" s="15">
        <v>4.4008294377491097</v>
      </c>
      <c r="H10" s="15">
        <v>6.3051240333249936</v>
      </c>
      <c r="I10" s="15">
        <v>4.7257153241322403</v>
      </c>
      <c r="J10" s="15">
        <v>5.779885137345131</v>
      </c>
      <c r="K10" s="15">
        <v>3.165252498355553</v>
      </c>
      <c r="L10" s="15">
        <v>5.0587684918534714</v>
      </c>
      <c r="M10" s="15">
        <v>-1.5220087981595909</v>
      </c>
      <c r="N10" s="15">
        <v>4.2067877447961477</v>
      </c>
      <c r="O10" s="15">
        <v>3.7106079108565559</v>
      </c>
      <c r="P10" s="15">
        <v>-4.3162871332591557E-2</v>
      </c>
      <c r="Q10" s="15">
        <v>4.7362674348086164</v>
      </c>
      <c r="R10" s="15">
        <v>3.9108942833059102</v>
      </c>
      <c r="S10" s="15">
        <v>3.3620920311367319</v>
      </c>
      <c r="T10" s="15">
        <v>10.364446037096386</v>
      </c>
      <c r="U10" s="15">
        <v>3.7488493133383649</v>
      </c>
      <c r="V10" s="15">
        <v>2.4360596712583282</v>
      </c>
      <c r="W10" s="15">
        <v>2.461258138834399</v>
      </c>
      <c r="X10" s="15">
        <v>5.2928400734952419</v>
      </c>
      <c r="Y10" s="15">
        <v>5.0121496618983574</v>
      </c>
      <c r="Z10" s="15">
        <v>5.529470189172514</v>
      </c>
      <c r="AA10" s="15">
        <v>6.4702195579253718</v>
      </c>
      <c r="AB10" s="15">
        <v>4.7601578235141329</v>
      </c>
      <c r="AC10" s="15">
        <v>-1.2201997592000691</v>
      </c>
      <c r="AD10" s="15">
        <v>-0.55258091799699205</v>
      </c>
      <c r="AE10" s="15">
        <v>2.8265392369280606</v>
      </c>
      <c r="AF10" s="15">
        <v>0.71127092173022266</v>
      </c>
      <c r="AG10" s="15">
        <v>-0.12127460351926134</v>
      </c>
      <c r="AH10" s="15">
        <v>2.8667307334256931</v>
      </c>
      <c r="AI10" s="15">
        <v>-0.42838684752750655</v>
      </c>
      <c r="AJ10" s="15">
        <v>1.4895459126567756</v>
      </c>
      <c r="AK10" s="15">
        <v>2.1495978631277168</v>
      </c>
      <c r="AL10" s="15">
        <v>2.1567706508268003</v>
      </c>
      <c r="AM10" s="15">
        <v>2.849695697971355</v>
      </c>
    </row>
    <row r="11" spans="1:39" s="16" customFormat="1" ht="12.2" customHeight="1">
      <c r="A11" s="17" t="s">
        <v>4</v>
      </c>
      <c r="E11" s="18">
        <v>-0.23865024467296658</v>
      </c>
      <c r="F11" s="18">
        <v>3.8279929539147828</v>
      </c>
      <c r="G11" s="18">
        <v>6.3542509461343766</v>
      </c>
      <c r="H11" s="18">
        <v>7.0802297716614948</v>
      </c>
      <c r="I11" s="18">
        <v>7.9953695584590756</v>
      </c>
      <c r="J11" s="18">
        <v>2.512828639125031</v>
      </c>
      <c r="K11" s="18">
        <v>-3.3914951575067742</v>
      </c>
      <c r="L11" s="18">
        <v>-4.0507258827455761</v>
      </c>
      <c r="M11" s="18">
        <v>-3.2437501202286612</v>
      </c>
      <c r="N11" s="18">
        <v>6.8130205163102531</v>
      </c>
      <c r="O11" s="18">
        <v>1.6335834322351195</v>
      </c>
      <c r="P11" s="18">
        <v>1.4434656904547261</v>
      </c>
      <c r="Q11" s="18">
        <v>8.5914234279184534</v>
      </c>
      <c r="R11" s="18">
        <v>4.714675243344435</v>
      </c>
      <c r="S11" s="18">
        <v>9.081284564634128</v>
      </c>
      <c r="T11" s="18">
        <v>4.0217948279508864</v>
      </c>
      <c r="U11" s="18">
        <v>3.2401644116676342</v>
      </c>
      <c r="V11" s="18">
        <v>4.2522585462831719</v>
      </c>
      <c r="W11" s="18">
        <v>5.2836289713441786</v>
      </c>
      <c r="X11" s="18">
        <v>11.43734464728392</v>
      </c>
      <c r="Y11" s="18">
        <v>6.4119891564199172</v>
      </c>
      <c r="Z11" s="18">
        <v>10.879177170284748</v>
      </c>
      <c r="AA11" s="18">
        <v>3.6744982702406004</v>
      </c>
      <c r="AB11" s="18">
        <v>0.50103170047437473</v>
      </c>
      <c r="AC11" s="18">
        <v>-11.919992592712481</v>
      </c>
      <c r="AD11" s="18">
        <v>-1.7443741435764659</v>
      </c>
      <c r="AE11" s="18">
        <v>8.9258282425110025</v>
      </c>
      <c r="AF11" s="18">
        <v>-3.1518586191585318</v>
      </c>
      <c r="AG11" s="18">
        <v>-3.3208633281238908</v>
      </c>
      <c r="AH11" s="18">
        <v>-4.5024785093771396</v>
      </c>
      <c r="AI11" s="18">
        <v>-1.9613952180230876</v>
      </c>
      <c r="AJ11" s="18">
        <v>4.5843594538242272</v>
      </c>
      <c r="AK11" s="18">
        <v>11.154820352768024</v>
      </c>
      <c r="AL11" s="18">
        <v>3.7386054074825426</v>
      </c>
      <c r="AM11" s="18">
        <v>5.9851451008915868</v>
      </c>
    </row>
    <row r="12" spans="1:39" s="4" customFormat="1" ht="12.2" customHeight="1">
      <c r="A12" s="13" t="s">
        <v>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s="4" customFormat="1" ht="12.2" customHeight="1">
      <c r="A13" s="4" t="s">
        <v>1</v>
      </c>
      <c r="D13" s="5">
        <v>57.992202716998563</v>
      </c>
      <c r="E13" s="5">
        <v>55.190389582956648</v>
      </c>
      <c r="F13" s="5">
        <v>53.855938214700529</v>
      </c>
      <c r="G13" s="5">
        <v>53.29272187992764</v>
      </c>
      <c r="H13" s="5">
        <v>53.302576452767134</v>
      </c>
      <c r="I13" s="5">
        <v>54.065098980148086</v>
      </c>
      <c r="J13" s="5">
        <v>52.012604404499051</v>
      </c>
      <c r="K13" s="5">
        <v>49.388514850119059</v>
      </c>
      <c r="L13" s="5">
        <v>45.634401805765847</v>
      </c>
      <c r="M13" s="5">
        <v>44.992914339137599</v>
      </c>
      <c r="N13" s="5">
        <v>45.502050390003532</v>
      </c>
      <c r="O13" s="5">
        <v>46.345691591740049</v>
      </c>
      <c r="P13" s="5">
        <v>47.246430549704236</v>
      </c>
      <c r="Q13" s="5">
        <v>47.246077559847912</v>
      </c>
      <c r="R13" s="5">
        <v>46.996448571591451</v>
      </c>
      <c r="S13" s="5">
        <v>50.683595801013091</v>
      </c>
      <c r="T13" s="5">
        <v>47.060278671372089</v>
      </c>
      <c r="U13" s="5">
        <v>46.649643781152811</v>
      </c>
      <c r="V13" s="5">
        <v>46.977694165875619</v>
      </c>
      <c r="W13" s="5">
        <v>47.482353975840347</v>
      </c>
      <c r="X13" s="5">
        <v>49.222476066804319</v>
      </c>
      <c r="Y13" s="5">
        <v>49.122109467506725</v>
      </c>
      <c r="Z13" s="5">
        <v>50.743364415842308</v>
      </c>
      <c r="AA13" s="5">
        <v>49.608948737372302</v>
      </c>
      <c r="AB13" s="5">
        <v>49.350592490916831</v>
      </c>
      <c r="AC13" s="5">
        <v>46.240911596592952</v>
      </c>
      <c r="AD13" s="5">
        <v>42.529380073441672</v>
      </c>
      <c r="AE13" s="5">
        <v>44.369755596916235</v>
      </c>
      <c r="AF13" s="5">
        <v>43.768559924639895</v>
      </c>
      <c r="AG13" s="5">
        <v>42.645112488626509</v>
      </c>
      <c r="AH13" s="5">
        <v>37.966252224667777</v>
      </c>
      <c r="AI13" s="5">
        <v>35.025950634546057</v>
      </c>
      <c r="AJ13" s="5">
        <v>36.117790774368949</v>
      </c>
      <c r="AK13" s="5">
        <v>39.344631650409532</v>
      </c>
      <c r="AL13" s="5">
        <v>40.035098170858333</v>
      </c>
      <c r="AM13" s="5">
        <v>40.625279977319586</v>
      </c>
    </row>
    <row r="14" spans="1:39" s="4" customFormat="1" ht="12.2" customHeight="1">
      <c r="A14" s="4" t="s">
        <v>2</v>
      </c>
      <c r="D14" s="5">
        <v>5.054051853012834</v>
      </c>
      <c r="E14" s="5">
        <v>5.6779806544064604</v>
      </c>
      <c r="F14" s="5">
        <v>6.1997905498199151</v>
      </c>
      <c r="G14" s="5">
        <v>7.4966681898440761</v>
      </c>
      <c r="H14" s="5">
        <v>7.7706416291913616</v>
      </c>
      <c r="I14" s="5">
        <v>8.1866614582782411</v>
      </c>
      <c r="J14" s="5">
        <v>9.0361297103619638</v>
      </c>
      <c r="K14" s="5">
        <v>9.0166257043029585</v>
      </c>
      <c r="L14" s="5">
        <v>8.8216923215962897</v>
      </c>
      <c r="M14" s="5">
        <v>8.6527429967327016</v>
      </c>
      <c r="N14" s="5">
        <v>9.274650767764884</v>
      </c>
      <c r="O14" s="5">
        <v>7.5068081797616344</v>
      </c>
      <c r="P14" s="5">
        <v>7.2823492702740147</v>
      </c>
      <c r="Q14" s="5">
        <v>8.8969977676147689</v>
      </c>
      <c r="R14" s="5">
        <v>9.4832687875225758</v>
      </c>
      <c r="S14" s="5">
        <v>8.0779142279330429</v>
      </c>
      <c r="T14" s="5">
        <v>9.1867452471309932</v>
      </c>
      <c r="U14" s="5">
        <v>9.3818004890355891</v>
      </c>
      <c r="V14" s="5">
        <v>9.8197348663359296</v>
      </c>
      <c r="W14" s="5">
        <v>10.473219749712898</v>
      </c>
      <c r="X14" s="5">
        <v>11.05137049953988</v>
      </c>
      <c r="Y14" s="5">
        <v>11.674330830828593</v>
      </c>
      <c r="Z14" s="5">
        <v>11.944572215464099</v>
      </c>
      <c r="AA14" s="5">
        <v>12.072818280502361</v>
      </c>
      <c r="AB14" s="5">
        <v>10.707288838208996</v>
      </c>
      <c r="AC14" s="5">
        <v>8.9648766447822581</v>
      </c>
      <c r="AD14" s="5">
        <v>12.133076041617333</v>
      </c>
      <c r="AE14" s="5">
        <v>12.801404521991735</v>
      </c>
      <c r="AF14" s="5">
        <v>11.694220929703581</v>
      </c>
      <c r="AG14" s="5">
        <v>11.343712462621465</v>
      </c>
      <c r="AH14" s="5">
        <v>12.472051507296241</v>
      </c>
      <c r="AI14" s="5">
        <v>14.637367616914407</v>
      </c>
      <c r="AJ14" s="5">
        <v>15.035068027001349</v>
      </c>
      <c r="AK14" s="5">
        <v>15.765584763347773</v>
      </c>
      <c r="AL14" s="5">
        <v>15.759609996152774</v>
      </c>
      <c r="AM14" s="5">
        <v>16.477191232820989</v>
      </c>
    </row>
    <row r="15" spans="1:39" s="4" customFormat="1" ht="12.2" customHeight="1">
      <c r="A15" s="4" t="s">
        <v>3</v>
      </c>
      <c r="D15" s="5">
        <v>36.953745429988608</v>
      </c>
      <c r="E15" s="5">
        <v>39.131629762636891</v>
      </c>
      <c r="F15" s="5">
        <v>39.944271235479547</v>
      </c>
      <c r="G15" s="5">
        <v>39.210609930228287</v>
      </c>
      <c r="H15" s="5">
        <v>38.926781918041506</v>
      </c>
      <c r="I15" s="5">
        <v>37.748239561573662</v>
      </c>
      <c r="J15" s="5">
        <v>38.951265885138994</v>
      </c>
      <c r="K15" s="5">
        <v>41.594859445577995</v>
      </c>
      <c r="L15" s="5">
        <v>45.543905872637851</v>
      </c>
      <c r="M15" s="5">
        <v>46.354342664129696</v>
      </c>
      <c r="N15" s="5">
        <v>45.223298842231578</v>
      </c>
      <c r="O15" s="5">
        <v>46.147500228498309</v>
      </c>
      <c r="P15" s="5">
        <v>45.471220180021746</v>
      </c>
      <c r="Q15" s="5">
        <v>43.856924672537318</v>
      </c>
      <c r="R15" s="5">
        <v>43.520282640885981</v>
      </c>
      <c r="S15" s="5">
        <v>41.238489971053873</v>
      </c>
      <c r="T15" s="5">
        <v>43.752976081496918</v>
      </c>
      <c r="U15" s="5">
        <v>43.968555729811612</v>
      </c>
      <c r="V15" s="5">
        <v>43.202570967788461</v>
      </c>
      <c r="W15" s="5">
        <v>42.044426274446757</v>
      </c>
      <c r="X15" s="5">
        <v>39.72615343365581</v>
      </c>
      <c r="Y15" s="5">
        <v>39.203559701664673</v>
      </c>
      <c r="Z15" s="5">
        <v>37.312063368693579</v>
      </c>
      <c r="AA15" s="5">
        <v>38.318232982125338</v>
      </c>
      <c r="AB15" s="5">
        <v>39.94211867087418</v>
      </c>
      <c r="AC15" s="5">
        <v>44.794211758624783</v>
      </c>
      <c r="AD15" s="5">
        <v>45.337543884940992</v>
      </c>
      <c r="AE15" s="5">
        <v>42.828839881092023</v>
      </c>
      <c r="AF15" s="5">
        <v>44.537219145656529</v>
      </c>
      <c r="AG15" s="5">
        <v>46.011175048752023</v>
      </c>
      <c r="AH15" s="5">
        <v>49.561696268035973</v>
      </c>
      <c r="AI15" s="5">
        <v>50.336681748539533</v>
      </c>
      <c r="AJ15" s="5">
        <v>48.847141198629707</v>
      </c>
      <c r="AK15" s="5">
        <v>44.889783586242707</v>
      </c>
      <c r="AL15" s="5">
        <v>44.205291832988898</v>
      </c>
      <c r="AM15" s="5">
        <v>42.897528789859429</v>
      </c>
    </row>
    <row r="16" spans="1:39" ht="12.2" customHeight="1"/>
    <row r="17" spans="1:39" s="11" customFormat="1" ht="11.25">
      <c r="A17" s="11" t="s">
        <v>7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s="4" customFormat="1" ht="11.25">
      <c r="A18" s="4" t="s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v>29.942630206763379</v>
      </c>
      <c r="U18" s="5">
        <v>30.288928176831174</v>
      </c>
      <c r="V18" s="5">
        <v>32.12356547314392</v>
      </c>
      <c r="W18" s="5">
        <v>34.041142276677903</v>
      </c>
      <c r="X18" s="5">
        <v>38.63002011480696</v>
      </c>
      <c r="Y18" s="5">
        <v>41.970857693225526</v>
      </c>
      <c r="Z18" s="5">
        <v>46.041923507079325</v>
      </c>
      <c r="AA18" s="5">
        <v>47.984330707737556</v>
      </c>
      <c r="AB18" s="5">
        <v>46.357414326984205</v>
      </c>
      <c r="AC18" s="5">
        <v>42.323913270175943</v>
      </c>
      <c r="AD18" s="5">
        <v>36.803309006541809</v>
      </c>
      <c r="AE18" s="5">
        <v>40.083754889263737</v>
      </c>
      <c r="AF18" s="5">
        <v>39.390308973088587</v>
      </c>
      <c r="AG18" s="5">
        <v>38.387394561464433</v>
      </c>
      <c r="AH18" s="5">
        <v>32.284317403370054</v>
      </c>
      <c r="AI18" s="5">
        <v>29.420654054557659</v>
      </c>
      <c r="AJ18" s="5">
        <v>31.340623903174166</v>
      </c>
      <c r="AK18" s="5">
        <v>37.471260909726396</v>
      </c>
      <c r="AL18" s="5">
        <v>39.399940107079331</v>
      </c>
      <c r="AM18" s="5">
        <v>42.22580432288779</v>
      </c>
    </row>
    <row r="19" spans="1:39" s="4" customFormat="1" ht="11.25">
      <c r="A19" s="4" t="s">
        <v>2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v>5.5055360560699995</v>
      </c>
      <c r="U19" s="5">
        <v>5.8474930716813773</v>
      </c>
      <c r="V19" s="5">
        <v>6.3342478081320444</v>
      </c>
      <c r="W19" s="5">
        <v>6.9056826126795245</v>
      </c>
      <c r="X19" s="5">
        <v>7.9008189935540978</v>
      </c>
      <c r="Y19" s="5">
        <v>8.8564654722964544</v>
      </c>
      <c r="Z19" s="5">
        <v>10.346457158489514</v>
      </c>
      <c r="AA19" s="5">
        <v>11.395355315369228</v>
      </c>
      <c r="AB19" s="5">
        <v>10.738161596807558</v>
      </c>
      <c r="AC19" s="5">
        <v>8.5962628224428776</v>
      </c>
      <c r="AD19" s="5">
        <v>10.098466966478751</v>
      </c>
      <c r="AE19" s="5">
        <v>11.510950807453579</v>
      </c>
      <c r="AF19" s="5">
        <v>10.847333635046242</v>
      </c>
      <c r="AG19" s="5">
        <v>10.337320007802349</v>
      </c>
      <c r="AH19" s="5">
        <v>10.816304589182304</v>
      </c>
      <c r="AI19" s="5">
        <v>12.455506071722965</v>
      </c>
      <c r="AJ19" s="5">
        <v>13.010608047831761</v>
      </c>
      <c r="AK19" s="5">
        <v>14.85590687527009</v>
      </c>
      <c r="AL19" s="5">
        <v>15.407940218814982</v>
      </c>
      <c r="AM19" s="5">
        <v>17.034145966453515</v>
      </c>
    </row>
    <row r="20" spans="1:39" s="4" customFormat="1" ht="11.25">
      <c r="A20" s="4" t="s">
        <v>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v>27.352226778945489</v>
      </c>
      <c r="U20" s="5">
        <v>28.289138061684241</v>
      </c>
      <c r="V20" s="5">
        <v>29.243186419488403</v>
      </c>
      <c r="W20" s="5">
        <v>30.108360870646631</v>
      </c>
      <c r="X20" s="5">
        <v>31.40740945357939</v>
      </c>
      <c r="Y20" s="5">
        <v>33.019422372741836</v>
      </c>
      <c r="Z20" s="5">
        <v>34.773558132933346</v>
      </c>
      <c r="AA20" s="5">
        <v>36.94455017900583</v>
      </c>
      <c r="AB20" s="5">
        <v>38.707497172705551</v>
      </c>
      <c r="AC20" s="5">
        <v>39.374435803847007</v>
      </c>
      <c r="AD20" s="5">
        <v>39.351676957111678</v>
      </c>
      <c r="AE20" s="5">
        <v>40.056821116432054</v>
      </c>
      <c r="AF20" s="5">
        <v>40.447216995461247</v>
      </c>
      <c r="AG20" s="5">
        <v>40.592627632201363</v>
      </c>
      <c r="AH20" s="5">
        <v>40.734271021723799</v>
      </c>
      <c r="AI20" s="5">
        <v>41.866621485636102</v>
      </c>
      <c r="AJ20" s="5">
        <v>42.353864618628286</v>
      </c>
      <c r="AK20" s="5">
        <v>43.107252563842025</v>
      </c>
      <c r="AL20" s="5">
        <v>44.009752230748369</v>
      </c>
      <c r="AM20" s="5">
        <v>45.140085027659431</v>
      </c>
    </row>
    <row r="21" spans="1:39" s="6" customFormat="1" ht="11.25">
      <c r="A21" s="6" t="s">
        <v>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v>62.800393041778875</v>
      </c>
      <c r="U21" s="7">
        <v>64.425559310196789</v>
      </c>
      <c r="V21" s="7">
        <v>67.700999700764356</v>
      </c>
      <c r="W21" s="7">
        <v>71.055185760004065</v>
      </c>
      <c r="X21" s="7">
        <v>77.938248561940441</v>
      </c>
      <c r="Y21" s="7">
        <v>83.846745538263818</v>
      </c>
      <c r="Z21" s="7">
        <v>91.161938798502177</v>
      </c>
      <c r="AA21" s="7">
        <v>96.324236202112616</v>
      </c>
      <c r="AB21" s="7">
        <v>95.803073096497315</v>
      </c>
      <c r="AC21" s="7">
        <v>90.294611896465824</v>
      </c>
      <c r="AD21" s="7">
        <v>86.253452930132241</v>
      </c>
      <c r="AE21" s="7">
        <v>91.65152681314936</v>
      </c>
      <c r="AF21" s="7">
        <v>90.684859603596067</v>
      </c>
      <c r="AG21" s="7">
        <v>89.317342201468136</v>
      </c>
      <c r="AH21" s="7">
        <v>83.834893014276162</v>
      </c>
      <c r="AI21" s="7">
        <v>83.742781611916726</v>
      </c>
      <c r="AJ21" s="7">
        <v>86.705096569634208</v>
      </c>
      <c r="AK21" s="7">
        <v>95.434420348838515</v>
      </c>
      <c r="AL21" s="7">
        <v>98.817632556642678</v>
      </c>
      <c r="AM21" s="7">
        <v>104.40003531700074</v>
      </c>
    </row>
    <row r="22" spans="1:39" s="19" customFormat="1" ht="11.25">
      <c r="A22" s="19" t="s">
        <v>8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>
        <v>-1.0951232507634301</v>
      </c>
      <c r="V22" s="20">
        <v>0.67135236549014099</v>
      </c>
      <c r="W22" s="20">
        <v>1.3493873562279601</v>
      </c>
      <c r="X22" s="20">
        <v>5.5881412317694501</v>
      </c>
      <c r="Y22" s="20">
        <v>1.934209170699841</v>
      </c>
      <c r="Z22" s="20">
        <v>4.149392010151276</v>
      </c>
      <c r="AA22" s="20">
        <v>-0.7503998947987478</v>
      </c>
      <c r="AB22" s="20">
        <v>-4.7860265155981851</v>
      </c>
      <c r="AC22" s="20">
        <v>-10.707997053825746</v>
      </c>
      <c r="AD22" s="20">
        <v>-3.1610935144818497</v>
      </c>
      <c r="AE22" s="20">
        <v>4.7996031239968318</v>
      </c>
      <c r="AF22" s="20">
        <v>-4.8028716745672551</v>
      </c>
      <c r="AG22" s="20">
        <v>-3.1870254961124056</v>
      </c>
      <c r="AH22" s="20">
        <v>-6.0082310565974906</v>
      </c>
      <c r="AI22" s="20">
        <v>-1.6848851436239154</v>
      </c>
      <c r="AJ22" s="20">
        <v>3.8294163549110749</v>
      </c>
      <c r="AK22" s="20">
        <v>9.2733067750174989</v>
      </c>
      <c r="AL22" s="20">
        <v>1.7923614460030546</v>
      </c>
      <c r="AM22" s="20">
        <v>3.6671083825633666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7"/>
  <sheetViews>
    <sheetView tabSelected="1" topLeftCell="A36" workbookViewId="0">
      <selection activeCell="D49" sqref="D49"/>
    </sheetView>
  </sheetViews>
  <sheetFormatPr baseColWidth="10" defaultRowHeight="15"/>
  <cols>
    <col min="1" max="1" width="8.7109375" customWidth="1"/>
    <col min="2" max="2" width="6.140625" customWidth="1"/>
    <col min="3" max="6" width="5" customWidth="1"/>
    <col min="7" max="38" width="8.7109375" customWidth="1"/>
    <col min="39" max="39" width="9.5703125" customWidth="1"/>
    <col min="40" max="40" width="7.5703125" customWidth="1"/>
  </cols>
  <sheetData>
    <row r="1" spans="1:38" s="4" customFormat="1" ht="12.2" customHeight="1">
      <c r="A1" s="6"/>
      <c r="B1" s="76">
        <v>1984</v>
      </c>
      <c r="C1" s="76">
        <v>1985</v>
      </c>
      <c r="D1" s="76">
        <v>1986</v>
      </c>
      <c r="E1" s="76">
        <v>1987</v>
      </c>
      <c r="F1" s="76">
        <v>1988</v>
      </c>
      <c r="G1" s="76">
        <v>1989</v>
      </c>
      <c r="H1" s="76">
        <v>1990</v>
      </c>
      <c r="I1" s="76">
        <v>1991</v>
      </c>
      <c r="J1" s="76">
        <v>1992</v>
      </c>
      <c r="K1" s="76">
        <v>1993</v>
      </c>
      <c r="L1" s="76">
        <v>1994</v>
      </c>
      <c r="M1" s="76">
        <v>1995</v>
      </c>
      <c r="N1" s="76">
        <v>1996</v>
      </c>
      <c r="O1" s="76">
        <v>1997</v>
      </c>
      <c r="P1" s="76">
        <v>1998</v>
      </c>
      <c r="Q1" s="76">
        <v>1999</v>
      </c>
      <c r="R1" s="76">
        <v>2000</v>
      </c>
      <c r="S1" s="76">
        <v>2001</v>
      </c>
      <c r="T1" s="76">
        <v>2002</v>
      </c>
      <c r="U1" s="76">
        <v>2003</v>
      </c>
      <c r="V1" s="76">
        <v>2004</v>
      </c>
      <c r="W1" s="76">
        <v>2005</v>
      </c>
      <c r="X1" s="76">
        <v>2006</v>
      </c>
      <c r="Y1" s="76">
        <v>2007</v>
      </c>
      <c r="Z1" s="76">
        <v>2008</v>
      </c>
      <c r="AA1" s="76">
        <v>2009</v>
      </c>
      <c r="AB1" s="76">
        <v>2010</v>
      </c>
      <c r="AC1" s="76">
        <v>2011</v>
      </c>
      <c r="AD1" s="76">
        <v>2012</v>
      </c>
      <c r="AE1" s="76">
        <v>2013</v>
      </c>
      <c r="AF1" s="65">
        <v>2014</v>
      </c>
      <c r="AG1" s="65">
        <v>2015</v>
      </c>
      <c r="AH1" s="65">
        <v>2016</v>
      </c>
      <c r="AI1" s="65">
        <v>2017</v>
      </c>
      <c r="AJ1" s="65">
        <v>2018</v>
      </c>
      <c r="AK1" s="65">
        <v>2019</v>
      </c>
      <c r="AL1" s="66">
        <v>2020</v>
      </c>
    </row>
    <row r="2" spans="1:38" s="4" customFormat="1" ht="12.2" customHeight="1">
      <c r="A2" s="4" t="s">
        <v>1</v>
      </c>
      <c r="B2" s="62">
        <v>3.4625194854490751</v>
      </c>
      <c r="C2" s="62">
        <v>3.6660317065947585</v>
      </c>
      <c r="D2" s="62">
        <v>3.9809898193974798</v>
      </c>
      <c r="E2" s="62">
        <v>4.1731599989971819</v>
      </c>
      <c r="F2" s="62">
        <v>4.9344132194242381</v>
      </c>
      <c r="G2" s="62">
        <v>5.1678547788256859</v>
      </c>
      <c r="H2" s="62">
        <v>5.0263629697802168</v>
      </c>
      <c r="I2" s="62">
        <v>5.2488054684509047</v>
      </c>
      <c r="J2" s="62">
        <v>5.8074317611648256</v>
      </c>
      <c r="K2" s="62">
        <v>6.3442157607035661</v>
      </c>
      <c r="L2" s="62">
        <v>6.8614171986554267</v>
      </c>
      <c r="M2" s="62">
        <v>6.4257741781438513</v>
      </c>
      <c r="N2" s="62">
        <v>5.4895401106187824</v>
      </c>
      <c r="O2" s="62">
        <v>4.9160040008842376</v>
      </c>
      <c r="P2" s="62">
        <v>4.4488326045289179</v>
      </c>
      <c r="Q2" s="62">
        <v>4.49937716128992</v>
      </c>
      <c r="R2" s="62">
        <v>4.5056062408732576</v>
      </c>
      <c r="S2" s="62">
        <v>4.2232781869263949</v>
      </c>
      <c r="T2" s="62">
        <v>5.2576264524507952</v>
      </c>
      <c r="U2" s="62">
        <v>5.6343096896125839</v>
      </c>
      <c r="V2" s="62">
        <v>6.1717285833997115</v>
      </c>
      <c r="W2" s="62">
        <v>8.0543202393958353</v>
      </c>
      <c r="X2" s="62">
        <v>9.7033062209593552</v>
      </c>
      <c r="Y2" s="62">
        <v>11.538957160417485</v>
      </c>
      <c r="Z2" s="62">
        <v>13.539104127547974</v>
      </c>
      <c r="AA2" s="62">
        <v>14.661247257628567</v>
      </c>
      <c r="AB2" s="62">
        <v>15.910419588873626</v>
      </c>
      <c r="AC2" s="62">
        <v>15.979694633366364</v>
      </c>
      <c r="AD2" s="62">
        <v>17.329406238963362</v>
      </c>
      <c r="AE2" s="62">
        <v>16.318812674186564</v>
      </c>
      <c r="AF2" s="67">
        <v>16.853686025121991</v>
      </c>
      <c r="AG2" s="68">
        <v>16.772588115428089</v>
      </c>
      <c r="AH2" s="68">
        <v>16.260243544477543</v>
      </c>
      <c r="AI2" s="68">
        <v>16.100375288453133</v>
      </c>
      <c r="AJ2" s="68">
        <v>16.386904665000579</v>
      </c>
      <c r="AK2" s="68">
        <v>16.664540381472282</v>
      </c>
      <c r="AL2" s="69">
        <v>14.556650839866126</v>
      </c>
    </row>
    <row r="3" spans="1:38" s="4" customFormat="1" ht="12.2" customHeight="1">
      <c r="A3" s="4" t="s">
        <v>2</v>
      </c>
      <c r="B3" s="62">
        <v>4.1538906042274448E-2</v>
      </c>
      <c r="C3" s="62">
        <v>4.4993292649201468E-2</v>
      </c>
      <c r="D3" s="62">
        <v>5.5591206909434678E-2</v>
      </c>
      <c r="E3" s="62">
        <v>6.959981317557834E-2</v>
      </c>
      <c r="F3" s="62">
        <v>7.7829400527797923E-2</v>
      </c>
      <c r="G3" s="62">
        <v>8.6984700839369225E-2</v>
      </c>
      <c r="H3" s="62">
        <v>9.726783943063913E-2</v>
      </c>
      <c r="I3" s="62">
        <v>9.5263052138779808E-2</v>
      </c>
      <c r="J3" s="62">
        <v>9.2392118189730241E-2</v>
      </c>
      <c r="K3" s="62">
        <v>9.4774116641201542E-2</v>
      </c>
      <c r="L3" s="62">
        <v>0.10740939178341284</v>
      </c>
      <c r="M3" s="62">
        <v>8.7523401451123958E-2</v>
      </c>
      <c r="N3" s="62">
        <v>8.0776905847145378E-2</v>
      </c>
      <c r="O3" s="62">
        <v>0.10437132276380635</v>
      </c>
      <c r="P3" s="62">
        <v>0.12566296328257931</v>
      </c>
      <c r="Q3" s="62">
        <v>0.11682440801532278</v>
      </c>
      <c r="R3" s="62">
        <v>0.1145628353760817</v>
      </c>
      <c r="S3" s="62">
        <v>0.12028739682270645</v>
      </c>
      <c r="T3" s="62">
        <v>0.13578166927781241</v>
      </c>
      <c r="U3" s="62">
        <v>0.15136542337191236</v>
      </c>
      <c r="V3" s="62">
        <v>0.17708830817951002</v>
      </c>
      <c r="W3" s="62">
        <v>0.19896086285553224</v>
      </c>
      <c r="X3" s="62">
        <v>0.22112757260122862</v>
      </c>
      <c r="Y3" s="62">
        <v>0.23162161720507174</v>
      </c>
      <c r="Z3" s="62">
        <v>0.21430409796546906</v>
      </c>
      <c r="AA3" s="62">
        <v>0.1647441700573645</v>
      </c>
      <c r="AB3" s="62">
        <v>0.21849350499391448</v>
      </c>
      <c r="AC3" s="62">
        <v>0.25196621933546565</v>
      </c>
      <c r="AD3" s="62">
        <v>0.22240775451406444</v>
      </c>
      <c r="AE3" s="62">
        <v>0.2036490401259366</v>
      </c>
      <c r="AF3" s="70">
        <v>0.20019335665796256</v>
      </c>
      <c r="AG3" s="71">
        <v>0.22249633195747082</v>
      </c>
      <c r="AH3" s="71">
        <v>0.23636615565669877</v>
      </c>
      <c r="AI3" s="71">
        <v>0.27082886759467872</v>
      </c>
      <c r="AJ3" s="71">
        <v>0.27679954495514814</v>
      </c>
      <c r="AK3" s="71">
        <v>0.30509081273268474</v>
      </c>
      <c r="AL3" s="72">
        <v>0.30052891685316446</v>
      </c>
    </row>
    <row r="4" spans="1:38" s="4" customFormat="1" ht="12.2" customHeight="1">
      <c r="A4" s="4" t="s">
        <v>3</v>
      </c>
      <c r="B4" s="62">
        <v>1.9960478133334163</v>
      </c>
      <c r="C4" s="62">
        <v>2.1833625480629268</v>
      </c>
      <c r="D4" s="62">
        <v>2.4128413078671644</v>
      </c>
      <c r="E4" s="62">
        <v>2.5395219137988874</v>
      </c>
      <c r="F4" s="62">
        <v>2.703230448247818</v>
      </c>
      <c r="G4" s="62">
        <v>2.8353397169311139</v>
      </c>
      <c r="H4" s="62">
        <v>2.9829240676538271</v>
      </c>
      <c r="I4" s="62">
        <v>3.3556121099020291</v>
      </c>
      <c r="J4" s="62">
        <v>3.6886078168301459</v>
      </c>
      <c r="K4" s="62">
        <v>3.9655928714886315</v>
      </c>
      <c r="L4" s="62">
        <v>3.8805139406164573</v>
      </c>
      <c r="M4" s="62">
        <v>3.4707586271913264</v>
      </c>
      <c r="N4" s="62">
        <v>3.1082544824062275</v>
      </c>
      <c r="O4" s="62">
        <v>3.0778239625950534</v>
      </c>
      <c r="P4" s="62">
        <v>3.1346539193236045</v>
      </c>
      <c r="Q4" s="62">
        <v>3.2174233834566155</v>
      </c>
      <c r="R4" s="62">
        <v>3.1768450900693486</v>
      </c>
      <c r="S4" s="62">
        <v>3.024823308750495</v>
      </c>
      <c r="T4" s="62">
        <v>2.886715412625406</v>
      </c>
      <c r="U4" s="62">
        <v>3.0067442655387957</v>
      </c>
      <c r="V4" s="62">
        <v>3.0902557347788608</v>
      </c>
      <c r="W4" s="62">
        <v>2.5105957977825852</v>
      </c>
      <c r="X4" s="62">
        <v>2.6294293188001658</v>
      </c>
      <c r="Y4" s="62">
        <v>2.9385527321754115</v>
      </c>
      <c r="Z4" s="62">
        <v>3.0730407329079714</v>
      </c>
      <c r="AA4" s="62">
        <v>3.3826201453699825</v>
      </c>
      <c r="AB4" s="62">
        <v>4.4463701512724416</v>
      </c>
      <c r="AC4" s="62">
        <v>4.4228656411394924</v>
      </c>
      <c r="AD4" s="62">
        <v>4.8297204224888404</v>
      </c>
      <c r="AE4" s="62">
        <v>4.6778556779396849</v>
      </c>
      <c r="AF4" s="70">
        <v>4.9221335969856508</v>
      </c>
      <c r="AG4" s="71">
        <v>5.0561754282823523</v>
      </c>
      <c r="AH4" s="71">
        <v>5.5318783832804614</v>
      </c>
      <c r="AI4" s="71">
        <v>6.0607077971255112</v>
      </c>
      <c r="AJ4" s="71">
        <v>5.4631565674939688</v>
      </c>
      <c r="AK4" s="71">
        <v>4.8211940306450352</v>
      </c>
      <c r="AL4" s="72">
        <v>4.9828801982776749</v>
      </c>
    </row>
    <row r="5" spans="1:38" s="6" customFormat="1" ht="12.2" customHeight="1">
      <c r="A5" s="6" t="s">
        <v>4</v>
      </c>
      <c r="B5" s="64">
        <v>5.5001062048247658</v>
      </c>
      <c r="C5" s="64">
        <v>5.894387547306887</v>
      </c>
      <c r="D5" s="64">
        <v>6.4494223341740788</v>
      </c>
      <c r="E5" s="64">
        <v>6.7822817259716475</v>
      </c>
      <c r="F5" s="64">
        <v>7.715473068199854</v>
      </c>
      <c r="G5" s="64">
        <v>8.0901791965961696</v>
      </c>
      <c r="H5" s="64">
        <v>8.1065548768646831</v>
      </c>
      <c r="I5" s="64">
        <v>8.6996806304917129</v>
      </c>
      <c r="J5" s="64">
        <v>9.5884316961847027</v>
      </c>
      <c r="K5" s="64">
        <v>10.404582748833398</v>
      </c>
      <c r="L5" s="64">
        <v>10.849340531055297</v>
      </c>
      <c r="M5" s="64">
        <v>9.9840562067863026</v>
      </c>
      <c r="N5" s="64">
        <v>8.6785714988721558</v>
      </c>
      <c r="O5" s="64">
        <v>8.0981992862430978</v>
      </c>
      <c r="P5" s="64">
        <v>7.7091494871351021</v>
      </c>
      <c r="Q5" s="64">
        <v>7.8336249527618582</v>
      </c>
      <c r="R5" s="64">
        <v>7.7970141663186876</v>
      </c>
      <c r="S5" s="64">
        <v>7.3683888924995964</v>
      </c>
      <c r="T5" s="64">
        <v>8.2801235343540132</v>
      </c>
      <c r="U5" s="64">
        <v>8.7924193785232916</v>
      </c>
      <c r="V5" s="64">
        <v>9.4390726263580831</v>
      </c>
      <c r="W5" s="64">
        <v>10.763876900033953</v>
      </c>
      <c r="X5" s="64">
        <v>12.55386311236075</v>
      </c>
      <c r="Y5" s="64">
        <v>14.709131509797968</v>
      </c>
      <c r="Z5" s="64">
        <v>16.826448958421416</v>
      </c>
      <c r="AA5" s="64">
        <v>18.208611573055915</v>
      </c>
      <c r="AB5" s="64">
        <v>20.575283245139982</v>
      </c>
      <c r="AC5" s="64">
        <v>20.654526493841324</v>
      </c>
      <c r="AD5" s="64">
        <v>22.381534415966264</v>
      </c>
      <c r="AE5" s="64">
        <v>21.200317392252185</v>
      </c>
      <c r="AF5" s="73">
        <v>21.976012978765603</v>
      </c>
      <c r="AG5" s="74">
        <v>22.051259875667913</v>
      </c>
      <c r="AH5" s="74">
        <v>22.028488083414704</v>
      </c>
      <c r="AI5" s="74">
        <v>22.431911953173323</v>
      </c>
      <c r="AJ5" s="74">
        <v>22.126860777449696</v>
      </c>
      <c r="AK5" s="74">
        <v>21.790825224850003</v>
      </c>
      <c r="AL5" s="75">
        <v>19.840059954996967</v>
      </c>
    </row>
    <row r="6" spans="1:38" s="16" customFormat="1" ht="12.2" customHeight="1">
      <c r="A6" s="8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8" s="16" customFormat="1" ht="12.2" customHeight="1">
      <c r="A7" s="16" t="s">
        <v>1</v>
      </c>
      <c r="C7" s="15">
        <v>5.8775761985145447</v>
      </c>
      <c r="D7" s="15">
        <v>8.5912544683164782</v>
      </c>
      <c r="E7" s="15">
        <v>4.8271959567278477</v>
      </c>
      <c r="F7" s="15">
        <v>18.241649508046343</v>
      </c>
      <c r="G7" s="15">
        <v>4.7308879297442985</v>
      </c>
      <c r="H7" s="15">
        <v>-2.7379215380665345</v>
      </c>
      <c r="I7" s="15">
        <v>4.4255160243712899</v>
      </c>
      <c r="J7" s="15">
        <v>10.642922395803511</v>
      </c>
      <c r="K7" s="15">
        <v>9.2430530674212363</v>
      </c>
      <c r="L7" s="15">
        <v>8.1523305237415791</v>
      </c>
      <c r="M7" s="15">
        <v>-6.3491696816941001</v>
      </c>
      <c r="N7" s="15">
        <v>-14.56998085475063</v>
      </c>
      <c r="O7" s="15">
        <v>-10.447798871623437</v>
      </c>
      <c r="P7" s="15">
        <v>-9.5030719314160415</v>
      </c>
      <c r="Q7" s="15">
        <v>1.136130784276923</v>
      </c>
      <c r="R7" s="15">
        <v>0.1384431524640517</v>
      </c>
      <c r="S7" s="15">
        <v>-6.2661501883072512</v>
      </c>
      <c r="T7" s="15">
        <v>24.49159680568367</v>
      </c>
      <c r="U7" s="15">
        <v>7.1645112213364115</v>
      </c>
      <c r="V7" s="15">
        <v>9.5383272023174861</v>
      </c>
      <c r="W7" s="15">
        <v>30.503474521867147</v>
      </c>
      <c r="X7" s="15">
        <v>20.47331037941462</v>
      </c>
      <c r="Y7" s="15">
        <v>18.917788407966384</v>
      </c>
      <c r="Z7" s="15">
        <v>17.333862491418795</v>
      </c>
      <c r="AA7" s="15">
        <v>8.2881638216916631</v>
      </c>
      <c r="AB7" s="15">
        <v>8.5202323465016772</v>
      </c>
      <c r="AC7" s="15">
        <v>0.44276022592546482</v>
      </c>
      <c r="AD7" s="15">
        <v>8.4464167592961168</v>
      </c>
      <c r="AE7" s="15">
        <v>-5.8316687302568004</v>
      </c>
      <c r="AF7" s="15">
        <v>3.2776486967186047</v>
      </c>
      <c r="AG7" s="15">
        <v>-0.48118797023404269</v>
      </c>
      <c r="AH7" s="15">
        <v>-3.0546542216658312</v>
      </c>
      <c r="AI7" s="15">
        <v>-0.98318488027017148</v>
      </c>
      <c r="AJ7" s="15">
        <v>4.1230366529315221</v>
      </c>
      <c r="AK7" s="15">
        <v>1.6782338554982568</v>
      </c>
    </row>
    <row r="8" spans="1:38" s="16" customFormat="1" ht="12.2" customHeight="1">
      <c r="A8" s="16" t="s">
        <v>2</v>
      </c>
      <c r="C8" s="15">
        <v>8.3160269156136835</v>
      </c>
      <c r="D8" s="15">
        <v>23.554431419060194</v>
      </c>
      <c r="E8" s="15">
        <v>25.19932026114402</v>
      </c>
      <c r="F8" s="15">
        <v>11.824151498020452</v>
      </c>
      <c r="G8" s="15">
        <v>11.763292855251217</v>
      </c>
      <c r="H8" s="15">
        <v>11.821778418551233</v>
      </c>
      <c r="I8" s="15">
        <v>-2.0610998492352817</v>
      </c>
      <c r="J8" s="15">
        <v>-3.0136909164606318</v>
      </c>
      <c r="K8" s="15">
        <v>2.5781403199132136</v>
      </c>
      <c r="L8" s="15">
        <v>13.331989355328178</v>
      </c>
      <c r="M8" s="15">
        <v>-18.51420066914471</v>
      </c>
      <c r="N8" s="15">
        <v>-7.708219164386632</v>
      </c>
      <c r="O8" s="15">
        <v>29.209359617350074</v>
      </c>
      <c r="P8" s="15">
        <v>20.399895253753009</v>
      </c>
      <c r="Q8" s="15">
        <v>-7.0335403816486508</v>
      </c>
      <c r="R8" s="15">
        <v>-1.9358733997988264</v>
      </c>
      <c r="S8" s="15">
        <v>4.9968747961172788</v>
      </c>
      <c r="T8" s="15">
        <v>12.881043953377102</v>
      </c>
      <c r="U8" s="15">
        <v>11.477067690348708</v>
      </c>
      <c r="V8" s="15">
        <v>16.993897440101136</v>
      </c>
      <c r="W8" s="15">
        <v>12.351213301925368</v>
      </c>
      <c r="X8" s="15">
        <v>11.14124126099707</v>
      </c>
      <c r="Y8" s="15">
        <v>4.7456970111853014</v>
      </c>
      <c r="Z8" s="15">
        <v>-7.4766420546447554</v>
      </c>
      <c r="AA8" s="15">
        <v>-23.125982367397469</v>
      </c>
      <c r="AB8" s="15">
        <v>32.625940522104237</v>
      </c>
      <c r="AC8" s="15">
        <v>15.31920528550479</v>
      </c>
      <c r="AD8" s="15">
        <v>-11.731122092222733</v>
      </c>
      <c r="AE8" s="15">
        <v>-8.4343796506167195</v>
      </c>
      <c r="AF8" s="15">
        <v>-1.7064586045567598</v>
      </c>
      <c r="AG8" s="15">
        <v>11.061236860786794</v>
      </c>
      <c r="AH8" s="15">
        <v>6.1825442913147732</v>
      </c>
      <c r="AI8" s="15">
        <v>14.943646721242111</v>
      </c>
      <c r="AJ8" s="15">
        <v>3.4345637302395149</v>
      </c>
      <c r="AK8" s="15">
        <v>9.3377121183908507</v>
      </c>
    </row>
    <row r="9" spans="1:38" s="16" customFormat="1" ht="12.2" customHeight="1">
      <c r="A9" s="16" t="s">
        <v>3</v>
      </c>
      <c r="C9" s="15">
        <v>9.3842809515015233</v>
      </c>
      <c r="D9" s="15">
        <v>10.510336911651731</v>
      </c>
      <c r="E9" s="15">
        <v>5.2502667920462098</v>
      </c>
      <c r="F9" s="15">
        <v>6.4464312577652949</v>
      </c>
      <c r="G9" s="15">
        <v>4.8870886597524921</v>
      </c>
      <c r="H9" s="15">
        <v>5.2051734697404761</v>
      </c>
      <c r="I9" s="15">
        <v>12.494050595841477</v>
      </c>
      <c r="J9" s="15">
        <v>9.9235458694848724</v>
      </c>
      <c r="K9" s="15">
        <v>7.5092031577516982</v>
      </c>
      <c r="L9" s="15">
        <v>-2.1454277740880823</v>
      </c>
      <c r="M9" s="15">
        <v>-10.559305280063935</v>
      </c>
      <c r="N9" s="15">
        <v>-10.444521896310931</v>
      </c>
      <c r="O9" s="15">
        <v>-0.97902279184092222</v>
      </c>
      <c r="P9" s="15">
        <v>1.8464329805475632</v>
      </c>
      <c r="Q9" s="15">
        <v>2.6404657822918676</v>
      </c>
      <c r="R9" s="15">
        <v>-1.261204652017911</v>
      </c>
      <c r="S9" s="15">
        <v>-4.7853067118087012</v>
      </c>
      <c r="T9" s="15">
        <v>-4.5658169760050882</v>
      </c>
      <c r="U9" s="15">
        <v>4.1579731894743954</v>
      </c>
      <c r="V9" s="15">
        <v>2.7774716392483079</v>
      </c>
      <c r="W9" s="15">
        <v>-18.7576688386198</v>
      </c>
      <c r="X9" s="15">
        <v>4.7332796909218544</v>
      </c>
      <c r="Y9" s="15">
        <v>11.756292940260572</v>
      </c>
      <c r="Z9" s="15">
        <v>4.576674743998832</v>
      </c>
      <c r="AA9" s="15">
        <v>10.074041946364343</v>
      </c>
      <c r="AB9" s="15">
        <v>31.447515836458461</v>
      </c>
      <c r="AC9" s="15">
        <v>-0.53698794358901791</v>
      </c>
      <c r="AD9" s="15">
        <v>9.1988953398215223</v>
      </c>
      <c r="AE9" s="15">
        <v>-3.1443796175451677</v>
      </c>
      <c r="AF9" s="15">
        <v>5.1848892532118329</v>
      </c>
      <c r="AG9" s="15">
        <v>2.6276512133327268</v>
      </c>
      <c r="AH9" s="15">
        <v>9.3729160281379897</v>
      </c>
      <c r="AI9" s="15">
        <v>10.466006468066503</v>
      </c>
      <c r="AJ9" s="15">
        <v>-7.7069545644923192</v>
      </c>
      <c r="AK9" s="15">
        <v>-15.837710654620729</v>
      </c>
    </row>
    <row r="10" spans="1:38" s="16" customFormat="1" ht="12.2" customHeight="1">
      <c r="A10" s="17" t="s">
        <v>4</v>
      </c>
      <c r="C10" s="18">
        <v>7.1686132557995386</v>
      </c>
      <c r="D10" s="18">
        <v>9.4163266736810414</v>
      </c>
      <c r="E10" s="18">
        <v>5.161072954298862</v>
      </c>
      <c r="F10" s="18">
        <v>13.759253595360121</v>
      </c>
      <c r="G10" s="18">
        <v>4.8565541618012631</v>
      </c>
      <c r="H10" s="18">
        <v>0.20241430839260666</v>
      </c>
      <c r="I10" s="18">
        <v>7.3166192375968775</v>
      </c>
      <c r="J10" s="18">
        <v>10.215904507781426</v>
      </c>
      <c r="K10" s="18">
        <v>8.5118304902088049</v>
      </c>
      <c r="L10" s="18">
        <v>4.2746335240763766</v>
      </c>
      <c r="M10" s="18">
        <v>-7.9754554831438229</v>
      </c>
      <c r="N10" s="18">
        <v>-13.075694696377916</v>
      </c>
      <c r="O10" s="18">
        <v>-6.6874163876449177</v>
      </c>
      <c r="P10" s="18">
        <v>-4.8041519522605274</v>
      </c>
      <c r="Q10" s="18">
        <v>1.614645893616129</v>
      </c>
      <c r="R10" s="18">
        <v>-0.46735434315454683</v>
      </c>
      <c r="S10" s="18">
        <v>-5.4973001802491765</v>
      </c>
      <c r="T10" s="18">
        <v>12.373595573687579</v>
      </c>
      <c r="U10" s="18">
        <v>6.1870555679969907</v>
      </c>
      <c r="V10" s="18">
        <v>7.354667924670788</v>
      </c>
      <c r="W10" s="18">
        <v>14.035322389367245</v>
      </c>
      <c r="X10" s="18">
        <v>16.629567849490655</v>
      </c>
      <c r="Y10" s="18">
        <v>17.168168699522489</v>
      </c>
      <c r="Z10" s="18">
        <v>14.394578274135839</v>
      </c>
      <c r="AA10" s="18">
        <v>8.2142264125357514</v>
      </c>
      <c r="AB10" s="18">
        <v>12.997540546068521</v>
      </c>
      <c r="AC10" s="18">
        <v>0.38899138248962295</v>
      </c>
      <c r="AD10" s="18">
        <v>8.3614016648597236</v>
      </c>
      <c r="AE10" s="18">
        <v>-5.27764094168377</v>
      </c>
      <c r="AF10" s="18">
        <v>3.6506047828142263</v>
      </c>
      <c r="AG10" s="18">
        <v>0.32007759576579975</v>
      </c>
      <c r="AH10" s="18">
        <v>-0.11475276648353905</v>
      </c>
      <c r="AI10" s="18">
        <v>2.0593047185049507</v>
      </c>
      <c r="AJ10" s="18">
        <v>0.90305033732558382</v>
      </c>
      <c r="AK10" s="18">
        <v>-2.576524294562399</v>
      </c>
    </row>
    <row r="11" spans="1:38" s="4" customFormat="1" ht="12.2" customHeight="1">
      <c r="A11" s="13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8" s="4" customFormat="1" ht="12.2" customHeight="1">
      <c r="A12" s="4" t="s">
        <v>1</v>
      </c>
      <c r="B12" s="5">
        <v>62.953684101803475</v>
      </c>
      <c r="C12" s="5">
        <v>62.195294713354031</v>
      </c>
      <c r="D12" s="5">
        <v>61.726300637858444</v>
      </c>
      <c r="E12" s="5">
        <v>61.530325156160103</v>
      </c>
      <c r="F12" s="5">
        <v>63.954772128775218</v>
      </c>
      <c r="G12" s="5">
        <v>63.87812498640313</v>
      </c>
      <c r="H12" s="5">
        <v>62.00368770863399</v>
      </c>
      <c r="I12" s="5">
        <v>60.333312122450153</v>
      </c>
      <c r="J12" s="5">
        <v>60.567066076881368</v>
      </c>
      <c r="K12" s="5">
        <v>60.975205963111826</v>
      </c>
      <c r="L12" s="5">
        <v>63.242712117065679</v>
      </c>
      <c r="M12" s="5">
        <v>64.360356603122511</v>
      </c>
      <c r="N12" s="5">
        <v>63.253959609967936</v>
      </c>
      <c r="O12" s="5">
        <v>60.704902745914779</v>
      </c>
      <c r="P12" s="5">
        <v>57.70847500042715</v>
      </c>
      <c r="Q12" s="5">
        <v>57.436719123291688</v>
      </c>
      <c r="R12" s="5">
        <v>57.786303125322547</v>
      </c>
      <c r="S12" s="5">
        <v>57.31616841268162</v>
      </c>
      <c r="T12" s="5">
        <v>63.496956665405321</v>
      </c>
      <c r="U12" s="5">
        <v>64.081448427894259</v>
      </c>
      <c r="V12" s="5">
        <v>65.384904086504264</v>
      </c>
      <c r="W12" s="5">
        <v>74.827316534718364</v>
      </c>
      <c r="X12" s="5">
        <v>77.293388768954415</v>
      </c>
      <c r="Y12" s="5">
        <v>78.447576274175105</v>
      </c>
      <c r="Z12" s="5">
        <v>80.463228819125447</v>
      </c>
      <c r="AA12" s="5">
        <v>80.518205349184669</v>
      </c>
      <c r="AB12" s="5">
        <v>77.327827759706651</v>
      </c>
      <c r="AC12" s="5">
        <v>77.366550320730525</v>
      </c>
      <c r="AD12" s="5">
        <v>77.427248359706397</v>
      </c>
      <c r="AE12" s="5">
        <v>76.974379072977456</v>
      </c>
      <c r="AF12" s="5">
        <v>76.697409505758301</v>
      </c>
      <c r="AG12" s="5">
        <v>76.084820334067444</v>
      </c>
      <c r="AH12" s="5">
        <v>73.845431833636809</v>
      </c>
      <c r="AI12" s="5">
        <v>71.644025907047549</v>
      </c>
      <c r="AJ12" s="5">
        <v>73.930307463892348</v>
      </c>
      <c r="AK12" s="5">
        <v>77.159052650212274</v>
      </c>
    </row>
    <row r="13" spans="1:38" s="4" customFormat="1" ht="12.2" customHeight="1">
      <c r="A13" s="4" t="s">
        <v>2</v>
      </c>
      <c r="B13" s="5">
        <v>0.75523825350564999</v>
      </c>
      <c r="C13" s="5">
        <v>0.76332430278967067</v>
      </c>
      <c r="D13" s="5">
        <v>0.86195637421461802</v>
      </c>
      <c r="E13" s="5">
        <v>1.0262005618117742</v>
      </c>
      <c r="F13" s="5">
        <v>1.0087443743220375</v>
      </c>
      <c r="G13" s="5">
        <v>1.0751888026901408</v>
      </c>
      <c r="H13" s="5">
        <v>1.1998665389687555</v>
      </c>
      <c r="I13" s="5">
        <v>1.0950178079513646</v>
      </c>
      <c r="J13" s="5">
        <v>0.9635790410489512</v>
      </c>
      <c r="K13" s="5">
        <v>0.91088820118065739</v>
      </c>
      <c r="L13" s="5">
        <v>0.99000848462598035</v>
      </c>
      <c r="M13" s="5">
        <v>0.87663169796292884</v>
      </c>
      <c r="N13" s="5">
        <v>0.93076269357973174</v>
      </c>
      <c r="O13" s="5">
        <v>1.2888213672526958</v>
      </c>
      <c r="P13" s="5">
        <v>1.6300496376712312</v>
      </c>
      <c r="Q13" s="5">
        <v>1.491319902596749</v>
      </c>
      <c r="R13" s="5">
        <v>1.4693167529561104</v>
      </c>
      <c r="S13" s="5">
        <v>1.6324789391226211</v>
      </c>
      <c r="T13" s="5">
        <v>1.6398507668932458</v>
      </c>
      <c r="U13" s="5">
        <v>1.7215446267456656</v>
      </c>
      <c r="V13" s="5">
        <v>1.8761197756334749</v>
      </c>
      <c r="W13" s="5">
        <v>1.8484126556195069</v>
      </c>
      <c r="X13" s="5">
        <v>1.761430490535639</v>
      </c>
      <c r="Y13" s="5">
        <v>1.5746790831993391</v>
      </c>
      <c r="Z13" s="5">
        <v>1.2736145249364257</v>
      </c>
      <c r="AA13" s="5">
        <v>0.90475964845745682</v>
      </c>
      <c r="AB13" s="5">
        <v>1.06192222187524</v>
      </c>
      <c r="AC13" s="5">
        <v>1.2199079916482027</v>
      </c>
      <c r="AD13" s="5">
        <v>0.99371093322094084</v>
      </c>
      <c r="AE13" s="5">
        <v>0.96059429846253941</v>
      </c>
      <c r="AF13" s="5">
        <v>0.91094707684532195</v>
      </c>
      <c r="AG13" s="5">
        <v>1.0084811684139863</v>
      </c>
      <c r="AH13" s="5">
        <v>1.0720611831868527</v>
      </c>
      <c r="AI13" s="5">
        <v>1.2074021300033755</v>
      </c>
      <c r="AJ13" s="5">
        <v>1.2376941246707129</v>
      </c>
      <c r="AK13" s="5">
        <v>1.3890557990666828</v>
      </c>
    </row>
    <row r="14" spans="1:38" s="4" customFormat="1" ht="12.2" customHeight="1">
      <c r="A14" s="4" t="s">
        <v>3</v>
      </c>
      <c r="B14" s="5">
        <v>36.29107764469088</v>
      </c>
      <c r="C14" s="5">
        <v>37.0413809838563</v>
      </c>
      <c r="D14" s="5">
        <v>37.411742987926935</v>
      </c>
      <c r="E14" s="5">
        <v>37.443474282028127</v>
      </c>
      <c r="F14" s="5">
        <v>35.036483496902747</v>
      </c>
      <c r="G14" s="5">
        <v>35.046686210906721</v>
      </c>
      <c r="H14" s="5">
        <v>36.796445752397254</v>
      </c>
      <c r="I14" s="5">
        <v>38.57167006959849</v>
      </c>
      <c r="J14" s="5">
        <v>38.469354882069673</v>
      </c>
      <c r="K14" s="5">
        <v>38.113905835707527</v>
      </c>
      <c r="L14" s="5">
        <v>35.767279398308332</v>
      </c>
      <c r="M14" s="5">
        <v>34.763011698914546</v>
      </c>
      <c r="N14" s="5">
        <v>35.815277696452327</v>
      </c>
      <c r="O14" s="5">
        <v>38.006275886832512</v>
      </c>
      <c r="P14" s="5">
        <v>40.661475361901616</v>
      </c>
      <c r="Q14" s="5">
        <v>41.071960974111562</v>
      </c>
      <c r="R14" s="5">
        <v>40.744380121721349</v>
      </c>
      <c r="S14" s="5">
        <v>41.051352648195753</v>
      </c>
      <c r="T14" s="5">
        <v>34.863192567701439</v>
      </c>
      <c r="U14" s="5">
        <v>34.19700694536008</v>
      </c>
      <c r="V14" s="5">
        <v>32.738976137862252</v>
      </c>
      <c r="W14" s="5">
        <v>23.324270809662139</v>
      </c>
      <c r="X14" s="5">
        <v>20.94518074050994</v>
      </c>
      <c r="Y14" s="5">
        <v>19.977744642625559</v>
      </c>
      <c r="Z14" s="5">
        <v>18.263156655938122</v>
      </c>
      <c r="AA14" s="5">
        <v>18.577035002357867</v>
      </c>
      <c r="AB14" s="5">
        <v>21.61025001841811</v>
      </c>
      <c r="AC14" s="5">
        <v>21.413541687621272</v>
      </c>
      <c r="AD14" s="5">
        <v>21.579040707072675</v>
      </c>
      <c r="AE14" s="5">
        <v>22.065026628560016</v>
      </c>
      <c r="AF14" s="5">
        <v>22.391643417396374</v>
      </c>
      <c r="AG14" s="5">
        <v>22.906698497518551</v>
      </c>
      <c r="AH14" s="5">
        <v>25.082506983176334</v>
      </c>
      <c r="AI14" s="5">
        <v>27.148571962949081</v>
      </c>
      <c r="AJ14" s="5">
        <v>24.831998411436928</v>
      </c>
      <c r="AK14" s="5">
        <v>21.45189155072104</v>
      </c>
    </row>
    <row r="15" spans="1:38" ht="12.2" customHeight="1"/>
    <row r="16" spans="1:38" s="11" customFormat="1" ht="11.25">
      <c r="A16" s="11" t="s">
        <v>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40" s="4" customFormat="1" ht="11.25">
      <c r="A17" s="4" t="s">
        <v>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v>4.4009678445688243</v>
      </c>
      <c r="S17" s="5">
        <v>4.0775198498528749</v>
      </c>
      <c r="T17" s="5">
        <v>5.1279894365777583</v>
      </c>
      <c r="U17" s="5">
        <v>5.4723907522601181</v>
      </c>
      <c r="V17" s="5">
        <v>5.8884642673326866</v>
      </c>
      <c r="W17" s="5">
        <v>7.862178775189923</v>
      </c>
      <c r="X17" s="5">
        <v>9.0716676111090546</v>
      </c>
      <c r="Y17" s="5">
        <v>11.092443566271996</v>
      </c>
      <c r="Z17" s="5">
        <v>12.576722859414302</v>
      </c>
      <c r="AA17" s="5">
        <v>15.066200176890852</v>
      </c>
      <c r="AB17" s="5">
        <v>15.732415552670366</v>
      </c>
      <c r="AC17" s="5">
        <v>15.154405364581176</v>
      </c>
      <c r="AD17" s="5">
        <v>16.904743468115097</v>
      </c>
      <c r="AE17" s="5">
        <v>16.469216477635289</v>
      </c>
      <c r="AF17" s="5">
        <v>16.825256252652075</v>
      </c>
      <c r="AG17" s="5">
        <v>16.870900370307972</v>
      </c>
      <c r="AH17" s="5">
        <v>16.155579907869413</v>
      </c>
      <c r="AI17" s="5">
        <v>15.795361412893804</v>
      </c>
      <c r="AJ17" s="5">
        <v>16.382411395482293</v>
      </c>
      <c r="AK17" s="5">
        <v>16.599221603346642</v>
      </c>
    </row>
    <row r="18" spans="1:40" s="4" customFormat="1" ht="11.25">
      <c r="A18" s="4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v>0.10540014298991521</v>
      </c>
      <c r="S18" s="5">
        <v>0.11148449478893899</v>
      </c>
      <c r="T18" s="5">
        <v>0.12492857321042863</v>
      </c>
      <c r="U18" s="5">
        <v>0.13521272976412194</v>
      </c>
      <c r="V18" s="5">
        <v>0.15391452619851512</v>
      </c>
      <c r="W18" s="5">
        <v>0.1724405022995186</v>
      </c>
      <c r="X18" s="5">
        <v>0.19735909884393507</v>
      </c>
      <c r="Y18" s="5">
        <v>0.21727989690333821</v>
      </c>
      <c r="Z18" s="5">
        <v>0.21253556900167639</v>
      </c>
      <c r="AA18" s="5">
        <v>0.17735719379052567</v>
      </c>
      <c r="AB18" s="5">
        <v>0.20779687962517662</v>
      </c>
      <c r="AC18" s="5">
        <v>0.23784003439031523</v>
      </c>
      <c r="AD18" s="5">
        <v>0.22361421167298506</v>
      </c>
      <c r="AE18" s="5">
        <v>0.20806552533348707</v>
      </c>
      <c r="AF18" s="5">
        <v>0.20380802067322931</v>
      </c>
      <c r="AG18" s="5">
        <v>0.22653955322800876</v>
      </c>
      <c r="AH18" s="5">
        <v>0.23389677032462178</v>
      </c>
      <c r="AI18" s="5">
        <v>0.2633769619034973</v>
      </c>
      <c r="AJ18" s="5">
        <v>0.27246649176218596</v>
      </c>
      <c r="AK18" s="5">
        <v>0.29721871111270781</v>
      </c>
    </row>
    <row r="19" spans="1:40" s="4" customFormat="1" ht="11.25">
      <c r="A19" s="4" t="s">
        <v>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v>3.0488821393468331</v>
      </c>
      <c r="S19" s="5">
        <v>2.8939321656185881</v>
      </c>
      <c r="T19" s="5">
        <v>2.7870478184883201</v>
      </c>
      <c r="U19" s="5">
        <v>2.91702180875467</v>
      </c>
      <c r="V19" s="5">
        <v>2.9701868386027686</v>
      </c>
      <c r="W19" s="5">
        <v>2.4158165505455114</v>
      </c>
      <c r="X19" s="5">
        <v>2.5249603206735998</v>
      </c>
      <c r="Y19" s="5">
        <v>2.8157860128452152</v>
      </c>
      <c r="Z19" s="5">
        <v>2.9449846750620337</v>
      </c>
      <c r="AA19" s="5">
        <v>3.3382515772986703</v>
      </c>
      <c r="AB19" s="5">
        <v>4.4098805900650602</v>
      </c>
      <c r="AC19" s="5">
        <v>4.3424315329702061</v>
      </c>
      <c r="AD19" s="5">
        <v>4.7542860923113643</v>
      </c>
      <c r="AE19" s="5">
        <v>4.6269591769420302</v>
      </c>
      <c r="AF19" s="5">
        <v>4.7477393479081424</v>
      </c>
      <c r="AG19" s="5">
        <v>5.0294869062337488</v>
      </c>
      <c r="AH19" s="5">
        <v>5.4832404599396636</v>
      </c>
      <c r="AI19" s="5">
        <v>6.0351293704646345</v>
      </c>
      <c r="AJ19" s="5">
        <v>5.5665611575368912</v>
      </c>
      <c r="AK19" s="5">
        <v>4.6721304856279673</v>
      </c>
    </row>
    <row r="20" spans="1:40" s="6" customFormat="1" ht="11.25">
      <c r="A20" s="6" t="s">
        <v>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>
        <v>7.5552501269055732</v>
      </c>
      <c r="S20" s="7">
        <v>7.0829365102604021</v>
      </c>
      <c r="T20" s="7">
        <v>8.0399658282765074</v>
      </c>
      <c r="U20" s="7">
        <v>8.5246252907789106</v>
      </c>
      <c r="V20" s="7">
        <v>9.0125656321339704</v>
      </c>
      <c r="W20" s="7">
        <v>10.450435828034953</v>
      </c>
      <c r="X20" s="7">
        <v>11.793987030626589</v>
      </c>
      <c r="Y20" s="7">
        <v>14.12550947602055</v>
      </c>
      <c r="Z20" s="7">
        <v>15.734243103478011</v>
      </c>
      <c r="AA20" s="7">
        <v>18.581808947980047</v>
      </c>
      <c r="AB20" s="7">
        <v>20.350093022360603</v>
      </c>
      <c r="AC20" s="7">
        <v>19.734676931941699</v>
      </c>
      <c r="AD20" s="7">
        <v>21.882643772099446</v>
      </c>
      <c r="AE20" s="7">
        <v>21.304241179910807</v>
      </c>
      <c r="AF20" s="7">
        <v>21.776803621233448</v>
      </c>
      <c r="AG20" s="7">
        <v>22.126926829769729</v>
      </c>
      <c r="AH20" s="7">
        <v>21.872717138133698</v>
      </c>
      <c r="AI20" s="7">
        <v>22.093867745261935</v>
      </c>
      <c r="AJ20" s="7">
        <v>22.22143904478137</v>
      </c>
      <c r="AK20" s="7">
        <v>21.568570800087315</v>
      </c>
    </row>
    <row r="21" spans="1:40" s="19" customFormat="1" ht="11.25">
      <c r="A21" s="19" t="s">
        <v>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>
        <v>-9.1583475523609685</v>
      </c>
      <c r="T21" s="20">
        <v>9.1142981942839754</v>
      </c>
      <c r="U21" s="20">
        <v>2.9528757078377543</v>
      </c>
      <c r="V21" s="20">
        <v>2.5038188481820711</v>
      </c>
      <c r="W21" s="20">
        <v>10.714645831336167</v>
      </c>
      <c r="X21" s="20">
        <v>9.570066065967243</v>
      </c>
      <c r="Y21" s="20">
        <v>12.519224955641972</v>
      </c>
      <c r="Z21" s="20">
        <v>6.9692190391880127</v>
      </c>
      <c r="AA21" s="20">
        <v>10.432147590357133</v>
      </c>
      <c r="AB21" s="20">
        <v>11.760816802053874</v>
      </c>
      <c r="AC21" s="20">
        <v>-4.081833439868932</v>
      </c>
      <c r="AD21" s="20">
        <v>5.9459958020549042</v>
      </c>
      <c r="AE21" s="20">
        <v>-4.8133126890842259</v>
      </c>
      <c r="AF21" s="20">
        <v>2.7192339544498623</v>
      </c>
      <c r="AG21" s="20">
        <v>0.69476585935839275</v>
      </c>
      <c r="AH21" s="20">
        <v>-0.77966845546034724</v>
      </c>
      <c r="AI21" s="20">
        <v>0.33866959380466355</v>
      </c>
      <c r="AJ21" s="20">
        <v>-1.118245625121006</v>
      </c>
      <c r="AK21" s="20">
        <v>-4.8823622436163898</v>
      </c>
    </row>
    <row r="22" spans="1:40" ht="12.2" customHeight="1">
      <c r="AI22" s="21"/>
    </row>
    <row r="23" spans="1:40">
      <c r="AI23" s="21"/>
    </row>
    <row r="24" spans="1:40" s="61" customFormat="1" ht="12.2" customHeight="1">
      <c r="A24" s="63"/>
      <c r="B24" s="76">
        <v>1984</v>
      </c>
      <c r="C24" s="76">
        <v>1985</v>
      </c>
      <c r="D24" s="76">
        <v>1986</v>
      </c>
      <c r="E24" s="76">
        <v>1987</v>
      </c>
      <c r="F24" s="76">
        <v>1988</v>
      </c>
      <c r="G24" s="76">
        <v>1989</v>
      </c>
      <c r="H24" s="76">
        <v>1990</v>
      </c>
      <c r="I24" s="76">
        <v>1991</v>
      </c>
      <c r="J24" s="76">
        <v>1992</v>
      </c>
      <c r="K24" s="76">
        <v>1993</v>
      </c>
      <c r="L24" s="76">
        <v>1994</v>
      </c>
      <c r="M24" s="76">
        <v>1995</v>
      </c>
      <c r="N24" s="76">
        <v>1996</v>
      </c>
      <c r="O24" s="76">
        <v>1997</v>
      </c>
      <c r="P24" s="76">
        <v>1998</v>
      </c>
      <c r="Q24" s="76">
        <v>1999</v>
      </c>
      <c r="R24" s="76">
        <v>2000</v>
      </c>
      <c r="S24" s="76">
        <v>2001</v>
      </c>
      <c r="T24" s="76">
        <v>2002</v>
      </c>
      <c r="U24" s="76">
        <v>2003</v>
      </c>
      <c r="V24" s="76">
        <v>2004</v>
      </c>
      <c r="W24" s="76">
        <v>2005</v>
      </c>
      <c r="X24" s="76">
        <v>2006</v>
      </c>
      <c r="Y24" s="76">
        <v>2007</v>
      </c>
      <c r="Z24" s="76">
        <v>2008</v>
      </c>
      <c r="AA24" s="76">
        <v>2009</v>
      </c>
      <c r="AB24" s="76">
        <v>2010</v>
      </c>
      <c r="AC24" s="76">
        <v>2011</v>
      </c>
      <c r="AD24" s="76">
        <v>2012</v>
      </c>
      <c r="AE24" s="76">
        <v>2013</v>
      </c>
      <c r="AF24" s="77">
        <v>2014</v>
      </c>
      <c r="AG24" s="77">
        <v>2015</v>
      </c>
      <c r="AH24" s="77">
        <v>2016</v>
      </c>
      <c r="AI24" s="77">
        <v>2017</v>
      </c>
      <c r="AJ24" s="77">
        <v>2018</v>
      </c>
      <c r="AK24" s="77">
        <v>2019</v>
      </c>
      <c r="AL24" s="84">
        <v>2020</v>
      </c>
      <c r="AM24" s="61">
        <v>2021</v>
      </c>
      <c r="AN24" s="61">
        <v>2022</v>
      </c>
    </row>
    <row r="25" spans="1:40" s="86" customFormat="1" ht="12.75">
      <c r="A25" s="61" t="s">
        <v>1</v>
      </c>
      <c r="B25" s="85">
        <f>B2+'Menages 2019'!D2</f>
        <v>26.160465771064363</v>
      </c>
      <c r="C25" s="85">
        <f>C2+'Menages 2019'!E2</f>
        <v>25.215806465775213</v>
      </c>
      <c r="D25" s="85">
        <f>D2+'Menages 2019'!F2</f>
        <v>25.814689408738648</v>
      </c>
      <c r="E25" s="85">
        <f>E2+'Menages 2019'!G2</f>
        <v>27.151385635016638</v>
      </c>
      <c r="F25" s="85">
        <f>F2+'Menages 2019'!H2</f>
        <v>29.544099863330963</v>
      </c>
      <c r="G25" s="85">
        <f>G2+'Menages 2019'!I2</f>
        <v>32.125379953981025</v>
      </c>
      <c r="H25" s="85">
        <f>H2+'Menages 2019'!J2</f>
        <v>31.61216918169313</v>
      </c>
      <c r="I25" s="85">
        <f>I2+'Menages 2019'!K2</f>
        <v>29.637163489856128</v>
      </c>
      <c r="J25" s="85">
        <f>J2+'Menages 2019'!L2</f>
        <v>27.429172253584863</v>
      </c>
      <c r="K25" s="85">
        <f>K2+'Menages 2019'!M2</f>
        <v>26.970521018639211</v>
      </c>
      <c r="L25" s="85">
        <f>L2+'Menages 2019'!N2</f>
        <v>29.142304376113714</v>
      </c>
      <c r="M25" s="85">
        <f>M2+'Menages 2019'!O2</f>
        <v>29.490490533063856</v>
      </c>
      <c r="N25" s="85">
        <f>N2+'Menages 2019'!P2</f>
        <v>29.341926285846501</v>
      </c>
      <c r="O25" s="85">
        <f>O2+'Menages 2019'!Q2</f>
        <v>30.817456152438631</v>
      </c>
      <c r="P25" s="85">
        <f>P2+'Menages 2019'!R2</f>
        <v>31.428149247607095</v>
      </c>
      <c r="Q25" s="85">
        <f>Q2+'Menages 2019'!S2</f>
        <v>36.237670319799051</v>
      </c>
      <c r="R25" s="85">
        <f>R2+'Menages 2019'!T2</f>
        <v>35.160159123881364</v>
      </c>
      <c r="S25" s="85">
        <f>S2+'Menages 2019'!U2</f>
        <v>35.594938996672525</v>
      </c>
      <c r="T25" s="85">
        <f>T2+'Menages 2019'!V2</f>
        <v>38.193284699701458</v>
      </c>
      <c r="U25" s="85">
        <f>U2+'Menages 2019'!W2</f>
        <v>40.682672728336279</v>
      </c>
      <c r="V25" s="85">
        <f>V2+'Menages 2019'!X2</f>
        <v>46.660044126469984</v>
      </c>
      <c r="W25" s="85">
        <f>W2+'Menages 2019'!Y2</f>
        <v>51.050891323494938</v>
      </c>
      <c r="X25" s="85">
        <f>X2+'Menages 2019'!Z2</f>
        <v>58.951019204191027</v>
      </c>
      <c r="Y25" s="85">
        <f>Y2+'Menages 2019'!AA2</f>
        <v>61.454842068901684</v>
      </c>
      <c r="Z25" s="85">
        <f>Z2+'Menages 2019'!AB2</f>
        <v>63.443826261669372</v>
      </c>
      <c r="AA25" s="85">
        <f>AA2+'Menages 2019'!AC2</f>
        <v>55.8475682993639</v>
      </c>
      <c r="AB25" s="85">
        <f>AB2+'Menages 2019'!AD2</f>
        <v>53.130138747236543</v>
      </c>
      <c r="AC25" s="85">
        <f>AC2+'Menages 2019'!AE2</f>
        <v>58.300420535728549</v>
      </c>
      <c r="AD25" s="85">
        <f>AD2+'Menages 2019'!AF2</f>
        <v>57.761112950851327</v>
      </c>
      <c r="AE25" s="85">
        <f>AE2+'Menages 2019'!AG2</f>
        <v>54.452008206478013</v>
      </c>
      <c r="AF25" s="85">
        <f>AF2+'Menages 2019'!AH2</f>
        <v>49.192554502445503</v>
      </c>
      <c r="AG25" s="85">
        <f>AG2+'Menages 2019'!AI2</f>
        <v>46.021798395400069</v>
      </c>
      <c r="AH25" s="85">
        <f>AH2+'Menages 2019'!AJ2</f>
        <v>47.123782686275682</v>
      </c>
      <c r="AI25" s="85">
        <f>AI2+'Menages 2019'!AK2</f>
        <v>54.199574411266454</v>
      </c>
      <c r="AJ25" s="85">
        <f>AJ2+'Menages 2019'!AL2</f>
        <v>56.624285718201286</v>
      </c>
      <c r="AK25" s="85">
        <f>AK2+'Menages 2019'!AM2</f>
        <v>58.898494898106264</v>
      </c>
      <c r="AL25" s="85">
        <f>AL2+'Menages 2019'!AN2</f>
        <v>46.900752761378868</v>
      </c>
    </row>
    <row r="26" spans="1:40" s="86" customFormat="1" ht="12.75">
      <c r="A26" s="61" t="s">
        <v>2</v>
      </c>
      <c r="B26" s="85">
        <f>B3+'Menages 2019'!D3</f>
        <v>2.0196772092934148</v>
      </c>
      <c r="C26" s="85">
        <f>C3+'Menages 2019'!E3</f>
        <v>2.2620315327131753</v>
      </c>
      <c r="D26" s="85">
        <f>D3+'Menages 2019'!F3</f>
        <v>2.569044112361841</v>
      </c>
      <c r="E26" s="85">
        <f>E3+'Menages 2019'!G3</f>
        <v>3.3019386224546627</v>
      </c>
      <c r="F26" s="85">
        <f>F3+'Menages 2019'!H3</f>
        <v>3.6655181811246051</v>
      </c>
      <c r="G26" s="85">
        <f>G3+'Menages 2019'!I3</f>
        <v>4.1689550759059992</v>
      </c>
      <c r="H26" s="85">
        <f>H3+'Menages 2019'!J3</f>
        <v>4.716009702789667</v>
      </c>
      <c r="I26" s="85">
        <f>I3+'Menages 2019'!K3</f>
        <v>4.5477293084918085</v>
      </c>
      <c r="J26" s="85">
        <f>J3+'Menages 2019'!L3</f>
        <v>4.272141047372136</v>
      </c>
      <c r="K26" s="85">
        <f>K3+'Menages 2019'!M3</f>
        <v>4.0614902316234618</v>
      </c>
      <c r="L26" s="85">
        <f>L3+'Menages 2019'!N3</f>
        <v>4.6489068758681116</v>
      </c>
      <c r="M26" s="85">
        <f>M3+'Menages 2019'!O3</f>
        <v>3.8234133072963026</v>
      </c>
      <c r="N26" s="85">
        <f>N3+'Menages 2019'!P3</f>
        <v>3.7572748981076618</v>
      </c>
      <c r="O26" s="85">
        <f>O3+'Menages 2019'!Q3</f>
        <v>4.9819225158432516</v>
      </c>
      <c r="P26" s="85">
        <f>P3+'Menages 2019'!R3</f>
        <v>5.5697362753381174</v>
      </c>
      <c r="Q26" s="85">
        <f>Q3+'Menages 2019'!S3</f>
        <v>5.1752502324574445</v>
      </c>
      <c r="R26" s="85">
        <f>R3+'Menages 2019'!T3</f>
        <v>6.0987086150357763</v>
      </c>
      <c r="S26" s="85">
        <f>S3+'Menages 2019'!U3</f>
        <v>6.4295030493041923</v>
      </c>
      <c r="T26" s="85">
        <f>T3+'Menages 2019'!V3</f>
        <v>7.020313517398665</v>
      </c>
      <c r="U26" s="85">
        <f>U3+'Menages 2019'!W3</f>
        <v>7.8820101205374797</v>
      </c>
      <c r="V26" s="85">
        <f>V3+'Menages 2019'!X3</f>
        <v>9.2674757027809456</v>
      </c>
      <c r="W26" s="85">
        <f>W3+'Menages 2019'!Y3</f>
        <v>10.417499945731139</v>
      </c>
      <c r="X26" s="85">
        <f>X3+'Menages 2019'!Z3</f>
        <v>11.81363569551567</v>
      </c>
      <c r="Y26" s="85">
        <f>Y3+'Menages 2019'!AA3</f>
        <v>12.379135788506575</v>
      </c>
      <c r="Z26" s="85">
        <f>Z3+'Menages 2019'!AB3</f>
        <v>11.041818972866873</v>
      </c>
      <c r="AA26" s="85">
        <f>AA3+'Menages 2019'!AC3</f>
        <v>8.1496708257585517</v>
      </c>
      <c r="AB26" s="85">
        <f>AB3+'Menages 2019'!AD3</f>
        <v>10.836792714063812</v>
      </c>
      <c r="AC26" s="85">
        <f>AC3+'Menages 2019'!AE3</f>
        <v>12.446594274050824</v>
      </c>
      <c r="AD26" s="85">
        <f>AD3+'Menages 2019'!AF3</f>
        <v>11.011217187447695</v>
      </c>
      <c r="AE26" s="85">
        <f>AE3+'Menages 2019'!AG3</f>
        <v>10.32154480247965</v>
      </c>
      <c r="AF26" s="85">
        <f>AF3+'Menages 2019'!AH3</f>
        <v>10.823628900153643</v>
      </c>
      <c r="AG26" s="85">
        <f>AG3+'Menages 2019'!AI3</f>
        <v>12.445760386641439</v>
      </c>
      <c r="AH26" s="85">
        <f>AH3+'Menages 2019'!AJ3</f>
        <v>13.367322327930905</v>
      </c>
      <c r="AI26" s="85">
        <f>AI3+'Menages 2019'!AK3</f>
        <v>15.575688093318805</v>
      </c>
      <c r="AJ26" s="85">
        <f>AJ3+'Menages 2019'!AL3</f>
        <v>16.147830056473158</v>
      </c>
      <c r="AK26" s="85">
        <f>AK3+'Menages 2019'!AM3</f>
        <v>17.890106404453622</v>
      </c>
      <c r="AL26" s="85">
        <f>AL3+'Menages 2019'!AN3</f>
        <v>17.562407643632035</v>
      </c>
    </row>
    <row r="27" spans="1:40" s="86" customFormat="1" ht="12.75">
      <c r="A27" s="61" t="s">
        <v>3</v>
      </c>
      <c r="B27" s="85">
        <f>B4+'Menages 2019'!D4</f>
        <v>16.459615146952267</v>
      </c>
      <c r="C27" s="85">
        <f>C4+'Menages 2019'!E4</f>
        <v>17.462794596226615</v>
      </c>
      <c r="D27" s="85">
        <f>D4+'Menages 2019'!F4</f>
        <v>18.606621369664786</v>
      </c>
      <c r="E27" s="85">
        <f>E4+'Menages 2019'!G4</f>
        <v>19.445962615640443</v>
      </c>
      <c r="F27" s="85">
        <f>F4+'Menages 2019'!H4</f>
        <v>20.675643205961027</v>
      </c>
      <c r="G27" s="85">
        <f>G4+'Menages 2019'!I4</f>
        <v>21.657077538451873</v>
      </c>
      <c r="H27" s="85">
        <f>H4+'Menages 2019'!J4</f>
        <v>22.892536716110733</v>
      </c>
      <c r="I27" s="85">
        <f>I4+'Menages 2019'!K4</f>
        <v>23.89541427012713</v>
      </c>
      <c r="J27" s="85">
        <f>J4+'Menages 2019'!L4</f>
        <v>25.267471017025752</v>
      </c>
      <c r="K27" s="85">
        <f>K4+'Menages 2019'!M4</f>
        <v>25.216023875234438</v>
      </c>
      <c r="L27" s="85">
        <f>L4+'Menages 2019'!N4</f>
        <v>26.024905471544201</v>
      </c>
      <c r="M27" s="85">
        <f>M4+'Menages 2019'!O4</f>
        <v>26.436841702076723</v>
      </c>
      <c r="N27" s="85">
        <f>N4+'Menages 2019'!P4</f>
        <v>26.064424736403875</v>
      </c>
      <c r="O27" s="85">
        <f>O4+'Menages 2019'!Q4</f>
        <v>27.121259832612015</v>
      </c>
      <c r="P27" s="85">
        <f>P4+'Menages 2019'!R4</f>
        <v>28.118403148291378</v>
      </c>
      <c r="Q27" s="85">
        <f>Q4+'Menages 2019'!S4</f>
        <v>29.041149254330698</v>
      </c>
      <c r="R27" s="85">
        <f>R4+'Menages 2019'!T4</f>
        <v>31.677057093597874</v>
      </c>
      <c r="S27" s="85">
        <f>S4+'Menages 2019'!U4</f>
        <v>32.593465314273274</v>
      </c>
      <c r="T27" s="85">
        <f>T4+'Menages 2019'!V4</f>
        <v>33.175667181383481</v>
      </c>
      <c r="U27" s="85">
        <f>U4+'Menages 2019'!W4</f>
        <v>34.041185324873055</v>
      </c>
      <c r="V27" s="85">
        <f>V4+'Menages 2019'!X4</f>
        <v>35.767300127086827</v>
      </c>
      <c r="W27" s="85">
        <f>W4+'Menages 2019'!Y4</f>
        <v>36.825462560117991</v>
      </c>
      <c r="X27" s="85">
        <f>X4+'Menages 2019'!Z4</f>
        <v>38.841726409213173</v>
      </c>
      <c r="Y27" s="85">
        <f>Y4+'Menages 2019'!AA4</f>
        <v>41.493864951306364</v>
      </c>
      <c r="Z27" s="85">
        <f>Z4+'Menages 2019'!AB4</f>
        <v>43.463646663018189</v>
      </c>
      <c r="AA27" s="85">
        <f>AA4+'Menages 2019'!AC4</f>
        <v>43.280379999181548</v>
      </c>
      <c r="AB27" s="85">
        <f>AB4+'Menages 2019'!AD4</f>
        <v>44.123662597423575</v>
      </c>
      <c r="AC27" s="85">
        <f>AC4+'Menages 2019'!AE4</f>
        <v>45.221652326431773</v>
      </c>
      <c r="AD27" s="85">
        <f>AD4+'Menages 2019'!AF4</f>
        <v>45.918697013892356</v>
      </c>
      <c r="AE27" s="85">
        <f>AE4+'Menages 2019'!AG4</f>
        <v>45.717354659434207</v>
      </c>
      <c r="AF27" s="85">
        <f>AF4+'Menages 2019'!AH4</f>
        <v>47.137761508863278</v>
      </c>
      <c r="AG27" s="85">
        <f>AG4+'Menages 2019'!AI4</f>
        <v>47.090957142584344</v>
      </c>
      <c r="AH27" s="85">
        <f>AH4+'Menages 2019'!AJ4</f>
        <v>48.192787470502026</v>
      </c>
      <c r="AI27" s="85">
        <f>AI4+'Menages 2019'!AK4</f>
        <v>49.638654874476849</v>
      </c>
      <c r="AJ27" s="85">
        <f>AJ4+'Menages 2019'!AL4</f>
        <v>49.981166113031236</v>
      </c>
      <c r="AK27" s="85">
        <f>AK4+'Menages 2019'!AM4</f>
        <v>50.607451910256387</v>
      </c>
      <c r="AL27" s="85">
        <v>47.408475232750405</v>
      </c>
      <c r="AM27" s="85">
        <v>56.593032079062802</v>
      </c>
      <c r="AN27" s="85">
        <v>63.605000469387178</v>
      </c>
    </row>
    <row r="28" spans="1:40" s="86" customFormat="1" ht="12.75">
      <c r="A28" s="63" t="s">
        <v>4</v>
      </c>
      <c r="B28" s="85">
        <f>SUM(B25:B27)</f>
        <v>44.639758127310046</v>
      </c>
      <c r="C28" s="85">
        <f t="shared" ref="C28:AL28" si="0">SUM(C25:C27)</f>
        <v>44.940632594715005</v>
      </c>
      <c r="D28" s="85">
        <f t="shared" si="0"/>
        <v>46.990354890765275</v>
      </c>
      <c r="E28" s="85">
        <f t="shared" si="0"/>
        <v>49.899286873111748</v>
      </c>
      <c r="F28" s="85">
        <f t="shared" si="0"/>
        <v>53.88526125041659</v>
      </c>
      <c r="G28" s="85">
        <f t="shared" si="0"/>
        <v>57.951412568338895</v>
      </c>
      <c r="H28" s="85">
        <f t="shared" si="0"/>
        <v>59.220715600593529</v>
      </c>
      <c r="I28" s="85">
        <f t="shared" si="0"/>
        <v>58.080307068475065</v>
      </c>
      <c r="J28" s="85">
        <f t="shared" si="0"/>
        <v>56.968784317982752</v>
      </c>
      <c r="K28" s="85">
        <f t="shared" si="0"/>
        <v>56.248035125497111</v>
      </c>
      <c r="L28" s="85">
        <f t="shared" si="0"/>
        <v>59.816116723526029</v>
      </c>
      <c r="M28" s="85">
        <f t="shared" si="0"/>
        <v>59.750745542436874</v>
      </c>
      <c r="N28" s="85">
        <f t="shared" si="0"/>
        <v>59.163625920358044</v>
      </c>
      <c r="O28" s="85">
        <f t="shared" si="0"/>
        <v>62.920638500893901</v>
      </c>
      <c r="P28" s="85">
        <f t="shared" si="0"/>
        <v>65.116288671236589</v>
      </c>
      <c r="Q28" s="85">
        <f t="shared" si="0"/>
        <v>70.454069806587199</v>
      </c>
      <c r="R28" s="85">
        <f t="shared" si="0"/>
        <v>72.935924832515013</v>
      </c>
      <c r="S28" s="85">
        <f t="shared" si="0"/>
        <v>74.617907360250001</v>
      </c>
      <c r="T28" s="85">
        <f t="shared" si="0"/>
        <v>78.389265398483602</v>
      </c>
      <c r="U28" s="85">
        <f t="shared" si="0"/>
        <v>82.605868173746813</v>
      </c>
      <c r="V28" s="85">
        <f t="shared" si="0"/>
        <v>91.694819956337753</v>
      </c>
      <c r="W28" s="85">
        <f t="shared" si="0"/>
        <v>98.293853829344073</v>
      </c>
      <c r="X28" s="85">
        <f t="shared" si="0"/>
        <v>109.60638130891988</v>
      </c>
      <c r="Y28" s="85">
        <f t="shared" si="0"/>
        <v>115.32784280871462</v>
      </c>
      <c r="Z28" s="85">
        <f t="shared" si="0"/>
        <v>117.94929189755445</v>
      </c>
      <c r="AA28" s="85">
        <f t="shared" si="0"/>
        <v>107.277619124304</v>
      </c>
      <c r="AB28" s="85">
        <f t="shared" si="0"/>
        <v>108.09059405872392</v>
      </c>
      <c r="AC28" s="85">
        <f t="shared" si="0"/>
        <v>115.96866713621114</v>
      </c>
      <c r="AD28" s="85">
        <f t="shared" si="0"/>
        <v>114.69102715219138</v>
      </c>
      <c r="AE28" s="85">
        <f t="shared" si="0"/>
        <v>110.49090766839187</v>
      </c>
      <c r="AF28" s="85">
        <f t="shared" si="0"/>
        <v>107.15394491146242</v>
      </c>
      <c r="AG28" s="85">
        <f t="shared" si="0"/>
        <v>105.55851592462585</v>
      </c>
      <c r="AH28" s="85">
        <f t="shared" si="0"/>
        <v>108.68389248470862</v>
      </c>
      <c r="AI28" s="85">
        <f t="shared" si="0"/>
        <v>119.4139173790621</v>
      </c>
      <c r="AJ28" s="85">
        <f t="shared" si="0"/>
        <v>122.75328188770568</v>
      </c>
      <c r="AK28" s="85">
        <f t="shared" si="0"/>
        <v>127.39605321281627</v>
      </c>
      <c r="AL28" s="85">
        <f t="shared" si="0"/>
        <v>111.87163563776132</v>
      </c>
    </row>
    <row r="30" spans="1:40">
      <c r="A30" s="63"/>
      <c r="B30" s="76">
        <v>1984</v>
      </c>
      <c r="C30" s="76">
        <v>1985</v>
      </c>
      <c r="D30" s="76">
        <v>1986</v>
      </c>
      <c r="E30" s="76">
        <v>1987</v>
      </c>
      <c r="F30" s="76">
        <v>1988</v>
      </c>
      <c r="G30" s="76">
        <v>1989</v>
      </c>
      <c r="H30" s="76">
        <v>1990</v>
      </c>
      <c r="I30" s="76">
        <v>1991</v>
      </c>
      <c r="J30" s="76">
        <v>1992</v>
      </c>
      <c r="K30" s="76">
        <v>1993</v>
      </c>
      <c r="L30" s="76">
        <v>1994</v>
      </c>
      <c r="M30" s="76">
        <v>1995</v>
      </c>
      <c r="N30" s="76">
        <v>1996</v>
      </c>
      <c r="O30" s="76">
        <v>1997</v>
      </c>
      <c r="P30" s="76">
        <v>1998</v>
      </c>
      <c r="Q30" s="76">
        <v>1999</v>
      </c>
      <c r="R30" s="76">
        <v>2000</v>
      </c>
      <c r="S30" s="76">
        <v>2001</v>
      </c>
      <c r="T30" s="76">
        <v>2002</v>
      </c>
      <c r="U30" s="76">
        <v>2003</v>
      </c>
      <c r="V30" s="76">
        <v>2004</v>
      </c>
      <c r="W30" s="76">
        <v>2005</v>
      </c>
      <c r="X30" s="76">
        <v>2006</v>
      </c>
      <c r="Y30" s="76">
        <v>2007</v>
      </c>
      <c r="Z30" s="76">
        <v>2008</v>
      </c>
      <c r="AA30" s="76">
        <v>2009</v>
      </c>
      <c r="AB30" s="76">
        <v>2010</v>
      </c>
      <c r="AC30" s="76">
        <v>2011</v>
      </c>
      <c r="AD30" s="76">
        <v>2012</v>
      </c>
      <c r="AE30" s="76">
        <v>2013</v>
      </c>
      <c r="AF30" s="77">
        <v>2014</v>
      </c>
      <c r="AG30" s="77">
        <v>2015</v>
      </c>
      <c r="AH30" s="77">
        <v>2016</v>
      </c>
      <c r="AI30" s="77">
        <v>2017</v>
      </c>
      <c r="AJ30" s="77">
        <v>2018</v>
      </c>
      <c r="AK30" s="77">
        <v>2019</v>
      </c>
      <c r="AL30" s="84">
        <v>2020</v>
      </c>
      <c r="AM30" s="61">
        <v>2021</v>
      </c>
      <c r="AN30" s="61">
        <v>2022</v>
      </c>
    </row>
    <row r="31" spans="1:40">
      <c r="A31" s="61" t="s">
        <v>1</v>
      </c>
      <c r="B31" s="85">
        <f>B25</f>
        <v>26.160465771064363</v>
      </c>
      <c r="C31" s="85">
        <f t="shared" ref="C31:V31" si="1">C25</f>
        <v>25.215806465775213</v>
      </c>
      <c r="D31" s="85">
        <f t="shared" si="1"/>
        <v>25.814689408738648</v>
      </c>
      <c r="E31" s="85">
        <f t="shared" si="1"/>
        <v>27.151385635016638</v>
      </c>
      <c r="F31" s="85">
        <f t="shared" si="1"/>
        <v>29.544099863330963</v>
      </c>
      <c r="G31" s="85">
        <f t="shared" si="1"/>
        <v>32.125379953981025</v>
      </c>
      <c r="H31" s="85">
        <f t="shared" si="1"/>
        <v>31.61216918169313</v>
      </c>
      <c r="I31" s="85">
        <f t="shared" si="1"/>
        <v>29.637163489856128</v>
      </c>
      <c r="J31" s="85">
        <f t="shared" si="1"/>
        <v>27.429172253584863</v>
      </c>
      <c r="K31" s="85">
        <f t="shared" si="1"/>
        <v>26.970521018639211</v>
      </c>
      <c r="L31" s="85">
        <f t="shared" si="1"/>
        <v>29.142304376113714</v>
      </c>
      <c r="M31" s="85">
        <f t="shared" si="1"/>
        <v>29.490490533063856</v>
      </c>
      <c r="N31" s="85">
        <f t="shared" si="1"/>
        <v>29.341926285846501</v>
      </c>
      <c r="O31" s="85">
        <f t="shared" si="1"/>
        <v>30.817456152438631</v>
      </c>
      <c r="P31" s="85">
        <f t="shared" si="1"/>
        <v>31.428149247607095</v>
      </c>
      <c r="Q31" s="85">
        <f t="shared" si="1"/>
        <v>36.237670319799051</v>
      </c>
      <c r="R31" s="85">
        <f t="shared" si="1"/>
        <v>35.160159123881364</v>
      </c>
      <c r="S31" s="85">
        <f t="shared" si="1"/>
        <v>35.594938996672525</v>
      </c>
      <c r="T31" s="85">
        <f t="shared" si="1"/>
        <v>38.193284699701458</v>
      </c>
      <c r="U31" s="85">
        <f t="shared" si="1"/>
        <v>40.682672728336279</v>
      </c>
      <c r="V31" s="85">
        <f t="shared" si="1"/>
        <v>46.660044126469984</v>
      </c>
      <c r="W31" s="85">
        <v>50.018555986140498</v>
      </c>
      <c r="X31" s="85">
        <v>57.684352814668699</v>
      </c>
      <c r="Y31" s="85">
        <v>60.238720141082304</v>
      </c>
      <c r="Z31" s="85">
        <v>62.207522096367903</v>
      </c>
      <c r="AA31" s="85">
        <v>54.7751650892938</v>
      </c>
      <c r="AB31" s="85">
        <v>52.110279792567496</v>
      </c>
      <c r="AC31" s="85">
        <v>57.094700121585198</v>
      </c>
      <c r="AD31" s="85">
        <v>56.508634931455894</v>
      </c>
      <c r="AE31" s="85">
        <v>53.170938976182399</v>
      </c>
      <c r="AF31" s="85">
        <v>48.195391021899603</v>
      </c>
      <c r="AG31" s="85">
        <v>45.151448620065501</v>
      </c>
      <c r="AH31" s="85">
        <v>46.134633274220498</v>
      </c>
      <c r="AI31" s="85">
        <v>51.3882692807518</v>
      </c>
      <c r="AJ31" s="85">
        <v>54.450954456663396</v>
      </c>
      <c r="AK31" s="85">
        <v>56.488159491125401</v>
      </c>
      <c r="AL31" s="85">
        <v>52.723262187352098</v>
      </c>
      <c r="AM31" s="85">
        <v>60.046738396416096</v>
      </c>
      <c r="AN31" s="85">
        <v>60.328282530844767</v>
      </c>
    </row>
    <row r="32" spans="1:40">
      <c r="A32" s="61" t="s">
        <v>2</v>
      </c>
      <c r="B32" s="85">
        <f t="shared" ref="B32:V32" si="2">B26</f>
        <v>2.0196772092934148</v>
      </c>
      <c r="C32" s="85">
        <f t="shared" si="2"/>
        <v>2.2620315327131753</v>
      </c>
      <c r="D32" s="85">
        <f t="shared" si="2"/>
        <v>2.569044112361841</v>
      </c>
      <c r="E32" s="85">
        <f t="shared" si="2"/>
        <v>3.3019386224546627</v>
      </c>
      <c r="F32" s="85">
        <f t="shared" si="2"/>
        <v>3.6655181811246051</v>
      </c>
      <c r="G32" s="85">
        <f t="shared" si="2"/>
        <v>4.1689550759059992</v>
      </c>
      <c r="H32" s="85">
        <f t="shared" si="2"/>
        <v>4.716009702789667</v>
      </c>
      <c r="I32" s="85">
        <f t="shared" si="2"/>
        <v>4.5477293084918085</v>
      </c>
      <c r="J32" s="85">
        <f t="shared" si="2"/>
        <v>4.272141047372136</v>
      </c>
      <c r="K32" s="85">
        <f t="shared" si="2"/>
        <v>4.0614902316234618</v>
      </c>
      <c r="L32" s="85">
        <f t="shared" si="2"/>
        <v>4.6489068758681116</v>
      </c>
      <c r="M32" s="85">
        <f t="shared" si="2"/>
        <v>3.8234133072963026</v>
      </c>
      <c r="N32" s="85">
        <f t="shared" si="2"/>
        <v>3.7572748981076618</v>
      </c>
      <c r="O32" s="85">
        <f t="shared" si="2"/>
        <v>4.9819225158432516</v>
      </c>
      <c r="P32" s="85">
        <f t="shared" si="2"/>
        <v>5.5697362753381174</v>
      </c>
      <c r="Q32" s="85">
        <f t="shared" si="2"/>
        <v>5.1752502324574445</v>
      </c>
      <c r="R32" s="85">
        <f t="shared" si="2"/>
        <v>6.0987086150357763</v>
      </c>
      <c r="S32" s="85">
        <f t="shared" si="2"/>
        <v>6.4295030493041923</v>
      </c>
      <c r="T32" s="85">
        <f t="shared" si="2"/>
        <v>7.020313517398665</v>
      </c>
      <c r="U32" s="85">
        <f t="shared" si="2"/>
        <v>7.8820101205374797</v>
      </c>
      <c r="V32" s="85">
        <f t="shared" si="2"/>
        <v>9.2674757027809456</v>
      </c>
      <c r="W32" s="85">
        <v>9.1967670557117085</v>
      </c>
      <c r="X32" s="85">
        <v>10.717846578638541</v>
      </c>
      <c r="Y32" s="85">
        <v>11.29232508059126</v>
      </c>
      <c r="Z32" s="85">
        <v>10.122997123719401</v>
      </c>
      <c r="AA32" s="85">
        <v>7.6388651022728613</v>
      </c>
      <c r="AB32" s="85">
        <v>10.373936569892001</v>
      </c>
      <c r="AC32" s="85">
        <v>11.910477994976771</v>
      </c>
      <c r="AD32" s="85">
        <v>10.5334980369022</v>
      </c>
      <c r="AE32" s="85">
        <v>9.8769314371691195</v>
      </c>
      <c r="AF32" s="85">
        <v>10.383124002240031</v>
      </c>
      <c r="AG32" s="85">
        <v>11.952435680622839</v>
      </c>
      <c r="AH32" s="85">
        <v>12.84320608566401</v>
      </c>
      <c r="AI32" s="85">
        <v>14.968783880242</v>
      </c>
      <c r="AJ32" s="85">
        <v>15.515316154948902</v>
      </c>
      <c r="AK32" s="85">
        <v>17.189664286566021</v>
      </c>
      <c r="AL32" s="85">
        <v>16.876307828424189</v>
      </c>
      <c r="AM32" s="85">
        <v>21.05879552212734</v>
      </c>
      <c r="AN32" s="85">
        <v>21.522710335613809</v>
      </c>
    </row>
    <row r="33" spans="1:40">
      <c r="A33" s="61" t="s">
        <v>3</v>
      </c>
      <c r="B33" s="85">
        <f t="shared" ref="B33:AL33" si="3">B27</f>
        <v>16.459615146952267</v>
      </c>
      <c r="C33" s="85">
        <f t="shared" si="3"/>
        <v>17.462794596226615</v>
      </c>
      <c r="D33" s="85">
        <f t="shared" si="3"/>
        <v>18.606621369664786</v>
      </c>
      <c r="E33" s="85">
        <f t="shared" si="3"/>
        <v>19.445962615640443</v>
      </c>
      <c r="F33" s="85">
        <f t="shared" si="3"/>
        <v>20.675643205961027</v>
      </c>
      <c r="G33" s="85">
        <f t="shared" si="3"/>
        <v>21.657077538451873</v>
      </c>
      <c r="H33" s="85">
        <f t="shared" si="3"/>
        <v>22.892536716110733</v>
      </c>
      <c r="I33" s="85">
        <f t="shared" si="3"/>
        <v>23.89541427012713</v>
      </c>
      <c r="J33" s="85">
        <f t="shared" si="3"/>
        <v>25.267471017025752</v>
      </c>
      <c r="K33" s="85">
        <f t="shared" si="3"/>
        <v>25.216023875234438</v>
      </c>
      <c r="L33" s="85">
        <f t="shared" si="3"/>
        <v>26.024905471544201</v>
      </c>
      <c r="M33" s="85">
        <f t="shared" si="3"/>
        <v>26.436841702076723</v>
      </c>
      <c r="N33" s="85">
        <f t="shared" si="3"/>
        <v>26.064424736403875</v>
      </c>
      <c r="O33" s="85">
        <f t="shared" si="3"/>
        <v>27.121259832612015</v>
      </c>
      <c r="P33" s="85">
        <f t="shared" si="3"/>
        <v>28.118403148291378</v>
      </c>
      <c r="Q33" s="85">
        <f t="shared" si="3"/>
        <v>29.041149254330698</v>
      </c>
      <c r="R33" s="85">
        <f t="shared" si="3"/>
        <v>31.677057093597874</v>
      </c>
      <c r="S33" s="85">
        <f t="shared" si="3"/>
        <v>32.593465314273274</v>
      </c>
      <c r="T33" s="85">
        <f t="shared" si="3"/>
        <v>33.175667181383481</v>
      </c>
      <c r="U33" s="85">
        <f t="shared" si="3"/>
        <v>34.041185324873055</v>
      </c>
      <c r="V33" s="85">
        <f t="shared" si="3"/>
        <v>35.767300127086827</v>
      </c>
      <c r="W33" s="85">
        <f t="shared" si="3"/>
        <v>36.825462560117991</v>
      </c>
      <c r="X33" s="85">
        <f t="shared" si="3"/>
        <v>38.841726409213173</v>
      </c>
      <c r="Y33" s="85">
        <f t="shared" si="3"/>
        <v>41.493864951306364</v>
      </c>
      <c r="Z33" s="85">
        <f t="shared" si="3"/>
        <v>43.463646663018189</v>
      </c>
      <c r="AA33" s="85">
        <f t="shared" si="3"/>
        <v>43.280379999181548</v>
      </c>
      <c r="AB33" s="85">
        <f t="shared" si="3"/>
        <v>44.123662597423575</v>
      </c>
      <c r="AC33" s="85">
        <f t="shared" si="3"/>
        <v>45.221652326431773</v>
      </c>
      <c r="AD33" s="85">
        <f t="shared" si="3"/>
        <v>45.918697013892356</v>
      </c>
      <c r="AE33" s="85">
        <f t="shared" si="3"/>
        <v>45.717354659434207</v>
      </c>
      <c r="AF33" s="85">
        <f t="shared" si="3"/>
        <v>47.137761508863278</v>
      </c>
      <c r="AG33" s="85">
        <f t="shared" si="3"/>
        <v>47.090957142584344</v>
      </c>
      <c r="AH33" s="85">
        <f t="shared" si="3"/>
        <v>48.192787470502026</v>
      </c>
      <c r="AI33" s="85">
        <f t="shared" si="3"/>
        <v>49.638654874476849</v>
      </c>
      <c r="AJ33" s="85">
        <f t="shared" si="3"/>
        <v>49.981166113031236</v>
      </c>
      <c r="AK33" s="85">
        <f t="shared" si="3"/>
        <v>50.607451910256387</v>
      </c>
      <c r="AL33" s="85">
        <f t="shared" si="3"/>
        <v>47.408475232750405</v>
      </c>
      <c r="AM33" s="85">
        <v>56.593032079062802</v>
      </c>
      <c r="AN33" s="85">
        <v>63.605000469387178</v>
      </c>
    </row>
    <row r="34" spans="1:40">
      <c r="A34" s="63" t="s">
        <v>4</v>
      </c>
      <c r="B34" s="85">
        <f>SUM(B31:B33)</f>
        <v>44.639758127310046</v>
      </c>
      <c r="C34" s="85">
        <f t="shared" ref="C34" si="4">SUM(C31:C33)</f>
        <v>44.940632594715005</v>
      </c>
      <c r="D34" s="85">
        <f t="shared" ref="D34" si="5">SUM(D31:D33)</f>
        <v>46.990354890765275</v>
      </c>
      <c r="E34" s="85">
        <f t="shared" ref="E34" si="6">SUM(E31:E33)</f>
        <v>49.899286873111748</v>
      </c>
      <c r="F34" s="85">
        <f t="shared" ref="F34" si="7">SUM(F31:F33)</f>
        <v>53.88526125041659</v>
      </c>
      <c r="G34" s="85">
        <f t="shared" ref="G34" si="8">SUM(G31:G33)</f>
        <v>57.951412568338895</v>
      </c>
      <c r="H34" s="85">
        <f t="shared" ref="H34" si="9">SUM(H31:H33)</f>
        <v>59.220715600593529</v>
      </c>
      <c r="I34" s="85">
        <f t="shared" ref="I34" si="10">SUM(I31:I33)</f>
        <v>58.080307068475065</v>
      </c>
      <c r="J34" s="85">
        <f t="shared" ref="J34" si="11">SUM(J31:J33)</f>
        <v>56.968784317982752</v>
      </c>
      <c r="K34" s="85">
        <f t="shared" ref="K34" si="12">SUM(K31:K33)</f>
        <v>56.248035125497111</v>
      </c>
      <c r="L34" s="85">
        <f t="shared" ref="L34" si="13">SUM(L31:L33)</f>
        <v>59.816116723526029</v>
      </c>
      <c r="M34" s="85">
        <f t="shared" ref="M34" si="14">SUM(M31:M33)</f>
        <v>59.750745542436874</v>
      </c>
      <c r="N34" s="85">
        <f t="shared" ref="N34" si="15">SUM(N31:N33)</f>
        <v>59.163625920358044</v>
      </c>
      <c r="O34" s="85">
        <f t="shared" ref="O34" si="16">SUM(O31:O33)</f>
        <v>62.920638500893901</v>
      </c>
      <c r="P34" s="85">
        <f t="shared" ref="P34" si="17">SUM(P31:P33)</f>
        <v>65.116288671236589</v>
      </c>
      <c r="Q34" s="85">
        <f t="shared" ref="Q34" si="18">SUM(Q31:Q33)</f>
        <v>70.454069806587199</v>
      </c>
      <c r="R34" s="85">
        <f t="shared" ref="R34" si="19">SUM(R31:R33)</f>
        <v>72.935924832515013</v>
      </c>
      <c r="S34" s="85">
        <f t="shared" ref="S34" si="20">SUM(S31:S33)</f>
        <v>74.617907360250001</v>
      </c>
      <c r="T34" s="85">
        <f t="shared" ref="T34" si="21">SUM(T31:T33)</f>
        <v>78.389265398483602</v>
      </c>
      <c r="U34" s="85">
        <f t="shared" ref="U34" si="22">SUM(U31:U33)</f>
        <v>82.605868173746813</v>
      </c>
      <c r="V34" s="85">
        <f t="shared" ref="V34" si="23">SUM(V31:V33)</f>
        <v>91.694819956337753</v>
      </c>
      <c r="W34" s="85">
        <f t="shared" ref="W34" si="24">SUM(W31:W33)</f>
        <v>96.0407856019702</v>
      </c>
      <c r="X34" s="85">
        <f t="shared" ref="X34" si="25">SUM(X31:X33)</f>
        <v>107.24392580252041</v>
      </c>
      <c r="Y34" s="85">
        <f t="shared" ref="Y34" si="26">SUM(Y31:Y33)</f>
        <v>113.02491017297993</v>
      </c>
      <c r="Z34" s="85">
        <f t="shared" ref="Z34" si="27">SUM(Z31:Z33)</f>
        <v>115.79416588310548</v>
      </c>
      <c r="AA34" s="85">
        <f t="shared" ref="AA34" si="28">SUM(AA31:AA33)</f>
        <v>105.69441019074821</v>
      </c>
      <c r="AB34" s="85">
        <f t="shared" ref="AB34" si="29">SUM(AB31:AB33)</f>
        <v>106.60787895988307</v>
      </c>
      <c r="AC34" s="85">
        <f t="shared" ref="AC34" si="30">SUM(AC31:AC33)</f>
        <v>114.22683044299373</v>
      </c>
      <c r="AD34" s="85">
        <f t="shared" ref="AD34" si="31">SUM(AD31:AD33)</f>
        <v>112.96082998225044</v>
      </c>
      <c r="AE34" s="85">
        <f t="shared" ref="AE34" si="32">SUM(AE31:AE33)</f>
        <v>108.76522507278573</v>
      </c>
      <c r="AF34" s="85">
        <f t="shared" ref="AF34" si="33">SUM(AF31:AF33)</f>
        <v>105.71627653300291</v>
      </c>
      <c r="AG34" s="85">
        <f t="shared" ref="AG34" si="34">SUM(AG31:AG33)</f>
        <v>104.19484144327268</v>
      </c>
      <c r="AH34" s="85">
        <f t="shared" ref="AH34" si="35">SUM(AH31:AH33)</f>
        <v>107.17062683038654</v>
      </c>
      <c r="AI34" s="85">
        <f t="shared" ref="AI34" si="36">SUM(AI31:AI33)</f>
        <v>115.99570803547064</v>
      </c>
      <c r="AJ34" s="85">
        <f t="shared" ref="AJ34" si="37">SUM(AJ31:AJ33)</f>
        <v>119.94743672464354</v>
      </c>
      <c r="AK34" s="85">
        <f t="shared" ref="AK34" si="38">SUM(AK31:AK33)</f>
        <v>124.28527568794782</v>
      </c>
      <c r="AL34" s="85">
        <f t="shared" ref="AL34" si="39">SUM(AL31:AL33)</f>
        <v>117.0080452485267</v>
      </c>
      <c r="AM34" s="85">
        <f t="shared" ref="AM34" si="40">SUM(AM31:AM33)</f>
        <v>137.69856599760624</v>
      </c>
      <c r="AN34" s="85">
        <f t="shared" ref="AN34" si="41">SUM(AN31:AN33)</f>
        <v>145.45599333584573</v>
      </c>
    </row>
    <row r="36" spans="1:40">
      <c r="A36" s="87"/>
      <c r="B36" s="76">
        <v>1984</v>
      </c>
      <c r="C36" s="76">
        <v>1985</v>
      </c>
      <c r="D36" s="76">
        <v>1986</v>
      </c>
      <c r="E36" s="76">
        <v>1987</v>
      </c>
      <c r="F36" s="76">
        <v>1988</v>
      </c>
      <c r="G36" s="76">
        <v>1989</v>
      </c>
      <c r="H36" s="76">
        <v>1990</v>
      </c>
      <c r="I36" s="76">
        <v>1991</v>
      </c>
      <c r="J36" s="76">
        <v>1992</v>
      </c>
      <c r="K36" s="76">
        <v>1993</v>
      </c>
      <c r="L36" s="76">
        <v>1994</v>
      </c>
      <c r="M36" s="76">
        <v>1995</v>
      </c>
      <c r="N36" s="76">
        <v>1996</v>
      </c>
      <c r="O36" s="76">
        <v>1997</v>
      </c>
      <c r="P36" s="76">
        <v>1998</v>
      </c>
      <c r="Q36" s="76">
        <v>1999</v>
      </c>
      <c r="R36" s="76">
        <v>2000</v>
      </c>
      <c r="S36" s="76">
        <v>2001</v>
      </c>
      <c r="T36" s="76">
        <v>2002</v>
      </c>
      <c r="U36" s="76">
        <v>2003</v>
      </c>
      <c r="V36" s="76">
        <v>2004</v>
      </c>
      <c r="W36" s="76">
        <v>2005</v>
      </c>
      <c r="X36" s="76">
        <v>2006</v>
      </c>
      <c r="Y36" s="76">
        <v>2007</v>
      </c>
      <c r="Z36" s="76">
        <v>2008</v>
      </c>
      <c r="AA36" s="76">
        <v>2009</v>
      </c>
      <c r="AB36" s="76">
        <v>2010</v>
      </c>
      <c r="AC36" s="76">
        <v>2011</v>
      </c>
      <c r="AD36" s="76">
        <v>2012</v>
      </c>
      <c r="AE36" s="76">
        <v>2013</v>
      </c>
      <c r="AF36" s="77">
        <v>2014</v>
      </c>
      <c r="AG36" s="77">
        <v>2015</v>
      </c>
      <c r="AH36" s="77">
        <v>2016</v>
      </c>
      <c r="AI36" s="77">
        <v>2017</v>
      </c>
      <c r="AJ36" s="77">
        <v>2018</v>
      </c>
      <c r="AK36" s="77">
        <v>2019</v>
      </c>
      <c r="AL36" s="84">
        <v>2020</v>
      </c>
      <c r="AM36" s="61">
        <v>2021</v>
      </c>
      <c r="AN36" s="61">
        <v>2022</v>
      </c>
    </row>
    <row r="37" spans="1:40">
      <c r="A37" s="88" t="s">
        <v>17</v>
      </c>
      <c r="B37" s="94">
        <f>B33/(B33+B31)</f>
        <v>0.38619389715880048</v>
      </c>
      <c r="C37" s="90">
        <f t="shared" ref="C37:AN37" si="42">C33/(C33+C31)</f>
        <v>0.40916979848653751</v>
      </c>
      <c r="D37" s="90">
        <f t="shared" si="42"/>
        <v>0.41886700422876477</v>
      </c>
      <c r="E37" s="90">
        <f t="shared" si="42"/>
        <v>0.41731908243010873</v>
      </c>
      <c r="F37" s="90">
        <f t="shared" si="42"/>
        <v>0.41170348437333243</v>
      </c>
      <c r="G37" s="90">
        <f t="shared" si="42"/>
        <v>0.40267921080956531</v>
      </c>
      <c r="H37" s="90">
        <f t="shared" si="42"/>
        <v>0.42001027872775176</v>
      </c>
      <c r="I37" s="90">
        <f t="shared" si="42"/>
        <v>0.44637144837791581</v>
      </c>
      <c r="J37" s="90">
        <f t="shared" si="42"/>
        <v>0.47948919416500374</v>
      </c>
      <c r="K37" s="90">
        <f t="shared" si="42"/>
        <v>0.48319013888567725</v>
      </c>
      <c r="L37" s="90">
        <f t="shared" si="42"/>
        <v>0.47174590745863271</v>
      </c>
      <c r="M37" s="90">
        <f t="shared" si="42"/>
        <v>0.4726998525680754</v>
      </c>
      <c r="N37" s="90">
        <f t="shared" si="42"/>
        <v>0.47042305178943811</v>
      </c>
      <c r="O37" s="90">
        <f t="shared" si="42"/>
        <v>0.46810253509259414</v>
      </c>
      <c r="P37" s="90">
        <f t="shared" si="42"/>
        <v>0.47220875125304745</v>
      </c>
      <c r="Q37" s="90">
        <f t="shared" si="42"/>
        <v>0.44487859069436692</v>
      </c>
      <c r="R37" s="90">
        <f t="shared" si="42"/>
        <v>0.47394339390983947</v>
      </c>
      <c r="S37" s="90">
        <f t="shared" si="42"/>
        <v>0.4779913189586294</v>
      </c>
      <c r="T37" s="90">
        <f t="shared" si="42"/>
        <v>0.46484733636919356</v>
      </c>
      <c r="U37" s="90">
        <f t="shared" si="42"/>
        <v>0.45555979324077484</v>
      </c>
      <c r="V37" s="90">
        <f t="shared" si="42"/>
        <v>0.43392517921070151</v>
      </c>
      <c r="W37" s="90">
        <f t="shared" si="42"/>
        <v>0.4240414386225399</v>
      </c>
      <c r="X37" s="90">
        <f t="shared" si="42"/>
        <v>0.40239618890065926</v>
      </c>
      <c r="Y37" s="90">
        <f t="shared" si="42"/>
        <v>0.4078719214067314</v>
      </c>
      <c r="Z37" s="90">
        <f t="shared" si="42"/>
        <v>0.41131036188295772</v>
      </c>
      <c r="AA37" s="90">
        <f t="shared" si="42"/>
        <v>0.44138635872280074</v>
      </c>
      <c r="AB37" s="90">
        <f t="shared" si="42"/>
        <v>0.45850415665827188</v>
      </c>
      <c r="AC37" s="90">
        <f t="shared" si="42"/>
        <v>0.44197873794814146</v>
      </c>
      <c r="AD37" s="90">
        <f t="shared" si="42"/>
        <v>0.44830511682558538</v>
      </c>
      <c r="AE37" s="90">
        <f t="shared" si="42"/>
        <v>0.46231311087127691</v>
      </c>
      <c r="AF37" s="90">
        <f t="shared" si="42"/>
        <v>0.49445298154440537</v>
      </c>
      <c r="AG37" s="90">
        <f t="shared" si="42"/>
        <v>0.51051310677818518</v>
      </c>
      <c r="AH37" s="90">
        <f t="shared" si="42"/>
        <v>0.5109096282927712</v>
      </c>
      <c r="AI37" s="90">
        <f t="shared" si="42"/>
        <v>0.49134085086275292</v>
      </c>
      <c r="AJ37" s="90">
        <f t="shared" si="42"/>
        <v>0.4785995519422151</v>
      </c>
      <c r="AK37" s="90">
        <f t="shared" si="42"/>
        <v>0.47254459121191805</v>
      </c>
      <c r="AL37" s="90">
        <f t="shared" si="42"/>
        <v>0.47346102698536274</v>
      </c>
      <c r="AM37" s="90">
        <f t="shared" si="42"/>
        <v>0.48519498836771391</v>
      </c>
      <c r="AN37" s="94">
        <f t="shared" si="42"/>
        <v>0.51321968505641979</v>
      </c>
    </row>
    <row r="38" spans="1:40">
      <c r="A38" s="88" t="s">
        <v>18</v>
      </c>
      <c r="B38" s="94">
        <f>1-B37</f>
        <v>0.61380610284119952</v>
      </c>
      <c r="C38" s="90">
        <f t="shared" ref="C38:AN38" si="43">1-C37</f>
        <v>0.59083020151346255</v>
      </c>
      <c r="D38" s="90">
        <f t="shared" si="43"/>
        <v>0.58113299577123523</v>
      </c>
      <c r="E38" s="90">
        <f t="shared" si="43"/>
        <v>0.58268091756989127</v>
      </c>
      <c r="F38" s="90">
        <f t="shared" si="43"/>
        <v>0.58829651562666752</v>
      </c>
      <c r="G38" s="90">
        <f t="shared" si="43"/>
        <v>0.59732078919043463</v>
      </c>
      <c r="H38" s="90">
        <f t="shared" si="43"/>
        <v>0.57998972127224824</v>
      </c>
      <c r="I38" s="90">
        <f t="shared" si="43"/>
        <v>0.55362855162208424</v>
      </c>
      <c r="J38" s="90">
        <f t="shared" si="43"/>
        <v>0.52051080583499632</v>
      </c>
      <c r="K38" s="90">
        <f t="shared" si="43"/>
        <v>0.51680986111432281</v>
      </c>
      <c r="L38" s="90">
        <f t="shared" si="43"/>
        <v>0.52825409254136724</v>
      </c>
      <c r="M38" s="90">
        <f t="shared" si="43"/>
        <v>0.52730014743192455</v>
      </c>
      <c r="N38" s="90">
        <f t="shared" si="43"/>
        <v>0.52957694821056189</v>
      </c>
      <c r="O38" s="90">
        <f t="shared" si="43"/>
        <v>0.53189746490740586</v>
      </c>
      <c r="P38" s="90">
        <f t="shared" si="43"/>
        <v>0.52779124874695249</v>
      </c>
      <c r="Q38" s="90">
        <f t="shared" si="43"/>
        <v>0.55512140930563314</v>
      </c>
      <c r="R38" s="90">
        <f t="shared" si="43"/>
        <v>0.52605660609016058</v>
      </c>
      <c r="S38" s="90">
        <f t="shared" si="43"/>
        <v>0.52200868104137066</v>
      </c>
      <c r="T38" s="90">
        <f t="shared" si="43"/>
        <v>0.53515266363080638</v>
      </c>
      <c r="U38" s="90">
        <f t="shared" si="43"/>
        <v>0.54444020675922511</v>
      </c>
      <c r="V38" s="90">
        <f t="shared" si="43"/>
        <v>0.56607482078929849</v>
      </c>
      <c r="W38" s="90">
        <f t="shared" si="43"/>
        <v>0.57595856137746004</v>
      </c>
      <c r="X38" s="90">
        <f t="shared" si="43"/>
        <v>0.59760381109934069</v>
      </c>
      <c r="Y38" s="90">
        <f t="shared" si="43"/>
        <v>0.59212807859326855</v>
      </c>
      <c r="Z38" s="90">
        <f t="shared" si="43"/>
        <v>0.58868963811704234</v>
      </c>
      <c r="AA38" s="90">
        <f t="shared" si="43"/>
        <v>0.55861364127719926</v>
      </c>
      <c r="AB38" s="90">
        <f t="shared" si="43"/>
        <v>0.54149584334172807</v>
      </c>
      <c r="AC38" s="90">
        <f t="shared" si="43"/>
        <v>0.55802126205185854</v>
      </c>
      <c r="AD38" s="90">
        <f t="shared" si="43"/>
        <v>0.55169488317441462</v>
      </c>
      <c r="AE38" s="90">
        <f t="shared" si="43"/>
        <v>0.53768688912872309</v>
      </c>
      <c r="AF38" s="90">
        <f t="shared" si="43"/>
        <v>0.50554701845559458</v>
      </c>
      <c r="AG38" s="90">
        <f t="shared" si="43"/>
        <v>0.48948689322181482</v>
      </c>
      <c r="AH38" s="90">
        <f t="shared" si="43"/>
        <v>0.4890903717072288</v>
      </c>
      <c r="AI38" s="90">
        <f t="shared" si="43"/>
        <v>0.50865914913724708</v>
      </c>
      <c r="AJ38" s="90">
        <f t="shared" si="43"/>
        <v>0.52140044805778496</v>
      </c>
      <c r="AK38" s="90">
        <f t="shared" si="43"/>
        <v>0.52745540878808195</v>
      </c>
      <c r="AL38" s="90">
        <f t="shared" si="43"/>
        <v>0.52653897301463726</v>
      </c>
      <c r="AM38" s="90">
        <f t="shared" si="43"/>
        <v>0.51480501163228609</v>
      </c>
      <c r="AN38" s="90">
        <f t="shared" si="43"/>
        <v>0.48678031494358021</v>
      </c>
    </row>
    <row r="39" spans="1:40" s="93" customFormat="1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</row>
    <row r="40" spans="1:40">
      <c r="A40" s="63" t="s">
        <v>4</v>
      </c>
      <c r="B40" s="90">
        <f>SUM(B37:B39)</f>
        <v>1</v>
      </c>
      <c r="C40" s="90">
        <f t="shared" ref="C40:AN40" si="44">SUM(C37:C39)</f>
        <v>1</v>
      </c>
      <c r="D40" s="90">
        <f t="shared" si="44"/>
        <v>1</v>
      </c>
      <c r="E40" s="90">
        <f t="shared" si="44"/>
        <v>1</v>
      </c>
      <c r="F40" s="90">
        <f t="shared" si="44"/>
        <v>1</v>
      </c>
      <c r="G40" s="90">
        <f t="shared" si="44"/>
        <v>1</v>
      </c>
      <c r="H40" s="90">
        <f t="shared" si="44"/>
        <v>1</v>
      </c>
      <c r="I40" s="90">
        <f t="shared" si="44"/>
        <v>1</v>
      </c>
      <c r="J40" s="90">
        <f t="shared" si="44"/>
        <v>1</v>
      </c>
      <c r="K40" s="90">
        <f t="shared" si="44"/>
        <v>1</v>
      </c>
      <c r="L40" s="90">
        <f t="shared" si="44"/>
        <v>1</v>
      </c>
      <c r="M40" s="90">
        <f t="shared" si="44"/>
        <v>1</v>
      </c>
      <c r="N40" s="90">
        <f t="shared" si="44"/>
        <v>1</v>
      </c>
      <c r="O40" s="90">
        <f t="shared" si="44"/>
        <v>1</v>
      </c>
      <c r="P40" s="90">
        <f t="shared" si="44"/>
        <v>1</v>
      </c>
      <c r="Q40" s="90">
        <f t="shared" si="44"/>
        <v>1</v>
      </c>
      <c r="R40" s="90">
        <f t="shared" si="44"/>
        <v>1</v>
      </c>
      <c r="S40" s="90">
        <f t="shared" si="44"/>
        <v>1</v>
      </c>
      <c r="T40" s="90">
        <f t="shared" si="44"/>
        <v>1</v>
      </c>
      <c r="U40" s="90">
        <f t="shared" si="44"/>
        <v>1</v>
      </c>
      <c r="V40" s="90">
        <f t="shared" si="44"/>
        <v>1</v>
      </c>
      <c r="W40" s="90">
        <f t="shared" si="44"/>
        <v>1</v>
      </c>
      <c r="X40" s="90">
        <f t="shared" si="44"/>
        <v>1</v>
      </c>
      <c r="Y40" s="90">
        <f t="shared" si="44"/>
        <v>1</v>
      </c>
      <c r="Z40" s="90">
        <f t="shared" si="44"/>
        <v>1</v>
      </c>
      <c r="AA40" s="90">
        <f t="shared" si="44"/>
        <v>1</v>
      </c>
      <c r="AB40" s="90">
        <f t="shared" si="44"/>
        <v>1</v>
      </c>
      <c r="AC40" s="90">
        <f t="shared" si="44"/>
        <v>1</v>
      </c>
      <c r="AD40" s="90">
        <f t="shared" si="44"/>
        <v>1</v>
      </c>
      <c r="AE40" s="90">
        <f t="shared" si="44"/>
        <v>1</v>
      </c>
      <c r="AF40" s="90">
        <f t="shared" si="44"/>
        <v>1</v>
      </c>
      <c r="AG40" s="90">
        <f t="shared" si="44"/>
        <v>1</v>
      </c>
      <c r="AH40" s="90">
        <f t="shared" si="44"/>
        <v>1</v>
      </c>
      <c r="AI40" s="90">
        <f t="shared" si="44"/>
        <v>1</v>
      </c>
      <c r="AJ40" s="90">
        <f t="shared" si="44"/>
        <v>1</v>
      </c>
      <c r="AK40" s="90">
        <f t="shared" si="44"/>
        <v>1</v>
      </c>
      <c r="AL40" s="90">
        <f t="shared" si="44"/>
        <v>1</v>
      </c>
      <c r="AM40" s="90">
        <f t="shared" si="44"/>
        <v>1</v>
      </c>
      <c r="AN40" s="90">
        <f t="shared" si="44"/>
        <v>1</v>
      </c>
    </row>
    <row r="43" spans="1:40">
      <c r="AN43">
        <f>AN37/(AN37+AN38)</f>
        <v>0.51321968505641979</v>
      </c>
    </row>
    <row r="45" spans="1:40">
      <c r="AK45" t="s">
        <v>16</v>
      </c>
      <c r="AL45">
        <f>53228/(45299+53228)</f>
        <v>0.54023770134074922</v>
      </c>
    </row>
    <row r="46" spans="1:40">
      <c r="AL46">
        <f>(36110)/(36110+25499)</f>
        <v>0.58611566491908651</v>
      </c>
    </row>
    <row r="67" spans="7:7" ht="15.75">
      <c r="G67" s="89" t="s">
        <v>15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5"/>
  <sheetViews>
    <sheetView workbookViewId="0">
      <selection activeCell="A6" sqref="A6:XFD6"/>
    </sheetView>
  </sheetViews>
  <sheetFormatPr baseColWidth="10" defaultRowHeight="15"/>
  <cols>
    <col min="1" max="1" width="8.42578125" customWidth="1"/>
    <col min="2" max="3" width="3.28515625" customWidth="1"/>
    <col min="4" max="37" width="4.85546875" customWidth="1"/>
    <col min="38" max="38" width="5.5703125" customWidth="1"/>
    <col min="39" max="39" width="7.28515625" customWidth="1"/>
    <col min="40" max="40" width="9.28515625" customWidth="1"/>
  </cols>
  <sheetData>
    <row r="1" spans="1:40" s="4" customFormat="1" ht="20.25">
      <c r="A1" s="6"/>
      <c r="D1" s="76">
        <v>1984</v>
      </c>
      <c r="E1" s="76">
        <v>1985</v>
      </c>
      <c r="F1" s="76">
        <v>1986</v>
      </c>
      <c r="G1" s="76">
        <v>1987</v>
      </c>
      <c r="H1" s="76">
        <v>1988</v>
      </c>
      <c r="I1" s="76">
        <v>1989</v>
      </c>
      <c r="J1" s="76">
        <v>1990</v>
      </c>
      <c r="K1" s="76">
        <v>1991</v>
      </c>
      <c r="L1" s="76">
        <v>1992</v>
      </c>
      <c r="M1" s="76">
        <v>1993</v>
      </c>
      <c r="N1" s="76">
        <v>1994</v>
      </c>
      <c r="O1" s="76">
        <v>1995</v>
      </c>
      <c r="P1" s="76">
        <v>1996</v>
      </c>
      <c r="Q1" s="76">
        <v>1997</v>
      </c>
      <c r="R1" s="76">
        <v>1998</v>
      </c>
      <c r="S1" s="76">
        <v>1999</v>
      </c>
      <c r="T1" s="76">
        <v>2000</v>
      </c>
      <c r="U1" s="76">
        <v>2001</v>
      </c>
      <c r="V1" s="76">
        <v>2002</v>
      </c>
      <c r="W1" s="76">
        <v>2003</v>
      </c>
      <c r="X1" s="76">
        <v>2004</v>
      </c>
      <c r="Y1" s="76">
        <v>2005</v>
      </c>
      <c r="Z1" s="76">
        <v>2006</v>
      </c>
      <c r="AA1" s="76">
        <v>2007</v>
      </c>
      <c r="AB1" s="76">
        <v>2008</v>
      </c>
      <c r="AC1" s="76">
        <v>2009</v>
      </c>
      <c r="AD1" s="76">
        <v>2010</v>
      </c>
      <c r="AE1" s="76">
        <v>2011</v>
      </c>
      <c r="AF1" s="76">
        <v>2012</v>
      </c>
      <c r="AG1" s="76">
        <v>2013</v>
      </c>
      <c r="AH1" s="77">
        <v>2014</v>
      </c>
      <c r="AI1" s="77">
        <v>2015</v>
      </c>
      <c r="AJ1" s="77">
        <v>2016</v>
      </c>
      <c r="AK1" s="77">
        <v>2017</v>
      </c>
      <c r="AL1" s="77">
        <v>2018</v>
      </c>
      <c r="AM1" s="77">
        <v>2019</v>
      </c>
      <c r="AN1" s="66">
        <v>2020</v>
      </c>
    </row>
    <row r="2" spans="1:40" s="4" customFormat="1" ht="20.25">
      <c r="A2" s="61" t="s">
        <v>1</v>
      </c>
      <c r="B2" s="61"/>
      <c r="C2" s="61"/>
      <c r="D2" s="62">
        <v>22.697946285615288</v>
      </c>
      <c r="E2" s="62">
        <v>21.549774759180455</v>
      </c>
      <c r="F2" s="62">
        <v>21.833699589341169</v>
      </c>
      <c r="G2" s="62">
        <v>22.978225636019456</v>
      </c>
      <c r="H2" s="62">
        <v>24.609686643906723</v>
      </c>
      <c r="I2" s="62">
        <v>26.957525175155336</v>
      </c>
      <c r="J2" s="62">
        <v>26.585806211912914</v>
      </c>
      <c r="K2" s="62">
        <v>24.388358021405224</v>
      </c>
      <c r="L2" s="62">
        <v>21.621740492420038</v>
      </c>
      <c r="M2" s="62">
        <v>20.626305257935645</v>
      </c>
      <c r="N2" s="62">
        <v>22.280887177458286</v>
      </c>
      <c r="O2" s="62">
        <v>23.064716354920005</v>
      </c>
      <c r="P2" s="62">
        <v>23.852386175227718</v>
      </c>
      <c r="Q2" s="62">
        <v>25.901452151554391</v>
      </c>
      <c r="R2" s="62">
        <v>26.979316643078178</v>
      </c>
      <c r="S2" s="62">
        <v>31.738293158509133</v>
      </c>
      <c r="T2" s="62">
        <v>30.654552883008105</v>
      </c>
      <c r="U2" s="62">
        <v>31.371660809746132</v>
      </c>
      <c r="V2" s="62">
        <v>32.935658247250664</v>
      </c>
      <c r="W2" s="62">
        <v>35.048363038723693</v>
      </c>
      <c r="X2" s="62">
        <v>40.488315543070271</v>
      </c>
      <c r="Y2" s="62">
        <v>42.996571084099102</v>
      </c>
      <c r="Z2" s="62">
        <v>49.247712983231672</v>
      </c>
      <c r="AA2" s="62">
        <v>49.915884908484195</v>
      </c>
      <c r="AB2" s="62">
        <v>49.9047221341214</v>
      </c>
      <c r="AC2" s="62">
        <v>41.186321041735333</v>
      </c>
      <c r="AD2" s="62">
        <v>37.219719158362921</v>
      </c>
      <c r="AE2" s="62">
        <v>42.320725902362184</v>
      </c>
      <c r="AF2" s="62">
        <v>40.431706711887969</v>
      </c>
      <c r="AG2" s="62">
        <v>38.133195532291452</v>
      </c>
      <c r="AH2" s="78">
        <v>32.338868477323516</v>
      </c>
      <c r="AI2" s="79">
        <v>29.249210279971983</v>
      </c>
      <c r="AJ2" s="79">
        <v>30.863539141798139</v>
      </c>
      <c r="AK2" s="79">
        <v>38.099199122813324</v>
      </c>
      <c r="AL2" s="79">
        <v>40.237381053200707</v>
      </c>
      <c r="AM2" s="79">
        <v>42.233954516633979</v>
      </c>
      <c r="AN2" s="69">
        <v>32.344101921512738</v>
      </c>
    </row>
    <row r="3" spans="1:40" s="4" customFormat="1" ht="20.25">
      <c r="A3" s="61" t="s">
        <v>2</v>
      </c>
      <c r="B3" s="61"/>
      <c r="C3" s="61"/>
      <c r="D3" s="62">
        <v>1.9781383032511404</v>
      </c>
      <c r="E3" s="62">
        <v>2.2170382400639737</v>
      </c>
      <c r="F3" s="62">
        <v>2.5134529054524064</v>
      </c>
      <c r="G3" s="62">
        <v>3.2323388092790846</v>
      </c>
      <c r="H3" s="62">
        <v>3.5876887805968072</v>
      </c>
      <c r="I3" s="62">
        <v>4.0819703750666303</v>
      </c>
      <c r="J3" s="62">
        <v>4.6187418633590278</v>
      </c>
      <c r="K3" s="62">
        <v>4.4524662563530288</v>
      </c>
      <c r="L3" s="62">
        <v>4.1797489291824057</v>
      </c>
      <c r="M3" s="62">
        <v>3.9667161149822605</v>
      </c>
      <c r="N3" s="62">
        <v>4.5414974840846991</v>
      </c>
      <c r="O3" s="62">
        <v>3.7358899058451787</v>
      </c>
      <c r="P3" s="62">
        <v>3.6764979922605163</v>
      </c>
      <c r="Q3" s="62">
        <v>4.8775511930794453</v>
      </c>
      <c r="R3" s="62">
        <v>5.4440733120555382</v>
      </c>
      <c r="S3" s="62">
        <v>5.0584258244421214</v>
      </c>
      <c r="T3" s="62">
        <v>5.9841457796596949</v>
      </c>
      <c r="U3" s="62">
        <v>6.3092156524814857</v>
      </c>
      <c r="V3" s="62">
        <v>6.8845318481208526</v>
      </c>
      <c r="W3" s="62">
        <v>7.7306446971655678</v>
      </c>
      <c r="X3" s="62">
        <v>9.0903873946014357</v>
      </c>
      <c r="Y3" s="62">
        <v>10.218539082875607</v>
      </c>
      <c r="Z3" s="62">
        <v>11.592508122914442</v>
      </c>
      <c r="AA3" s="62">
        <v>12.147514171301504</v>
      </c>
      <c r="AB3" s="62">
        <v>10.827514874901404</v>
      </c>
      <c r="AC3" s="62">
        <v>7.9849266557011873</v>
      </c>
      <c r="AD3" s="62">
        <v>10.618299209069898</v>
      </c>
      <c r="AE3" s="62">
        <v>12.194628054715359</v>
      </c>
      <c r="AF3" s="62">
        <v>10.788809432933631</v>
      </c>
      <c r="AG3" s="62">
        <v>10.117895762353713</v>
      </c>
      <c r="AH3" s="80">
        <v>10.623435543495681</v>
      </c>
      <c r="AI3" s="81">
        <v>12.223264054683968</v>
      </c>
      <c r="AJ3" s="81">
        <v>13.130956172274207</v>
      </c>
      <c r="AK3" s="81">
        <v>15.304859225724126</v>
      </c>
      <c r="AL3" s="81">
        <v>15.871030511518009</v>
      </c>
      <c r="AM3" s="81">
        <v>17.585015591720936</v>
      </c>
      <c r="AN3" s="72">
        <v>17.261878726778871</v>
      </c>
    </row>
    <row r="4" spans="1:40" s="4" customFormat="1" ht="20.25">
      <c r="A4" s="61" t="s">
        <v>3</v>
      </c>
      <c r="B4" s="61"/>
      <c r="C4" s="61"/>
      <c r="D4" s="62">
        <v>14.463567333618851</v>
      </c>
      <c r="E4" s="62">
        <v>15.27943204816369</v>
      </c>
      <c r="F4" s="62">
        <v>16.193780061797622</v>
      </c>
      <c r="G4" s="62">
        <v>16.906440701841557</v>
      </c>
      <c r="H4" s="62">
        <v>17.972412757713208</v>
      </c>
      <c r="I4" s="62">
        <v>18.82173782152076</v>
      </c>
      <c r="J4" s="62">
        <v>19.909612648456907</v>
      </c>
      <c r="K4" s="62">
        <v>20.539802160225101</v>
      </c>
      <c r="L4" s="62">
        <v>21.578863200195606</v>
      </c>
      <c r="M4" s="62">
        <v>21.250431003745806</v>
      </c>
      <c r="N4" s="62">
        <v>22.144391530927745</v>
      </c>
      <c r="O4" s="62">
        <v>22.966083074885397</v>
      </c>
      <c r="P4" s="62">
        <v>22.956170253997648</v>
      </c>
      <c r="Q4" s="62">
        <v>24.04343587001696</v>
      </c>
      <c r="R4" s="62">
        <v>24.983749228967774</v>
      </c>
      <c r="S4" s="62">
        <v>25.823725870874082</v>
      </c>
      <c r="T4" s="62">
        <v>28.500212003528524</v>
      </c>
      <c r="U4" s="62">
        <v>29.568642005522783</v>
      </c>
      <c r="V4" s="62">
        <v>30.288951768758075</v>
      </c>
      <c r="W4" s="62">
        <v>31.034441059334259</v>
      </c>
      <c r="X4" s="62">
        <v>32.677044392307963</v>
      </c>
      <c r="Y4" s="62">
        <v>34.314866762335406</v>
      </c>
      <c r="Z4" s="62">
        <v>36.21229709041301</v>
      </c>
      <c r="AA4" s="62">
        <v>38.555312219130954</v>
      </c>
      <c r="AB4" s="62">
        <v>40.390605930110219</v>
      </c>
      <c r="AC4" s="62">
        <v>39.897759853811564</v>
      </c>
      <c r="AD4" s="62">
        <v>39.677292446151135</v>
      </c>
      <c r="AE4" s="62">
        <v>40.798786685292278</v>
      </c>
      <c r="AF4" s="62">
        <v>41.088976591403515</v>
      </c>
      <c r="AG4" s="62">
        <v>41.039498981494525</v>
      </c>
      <c r="AH4" s="80">
        <v>42.215627911877625</v>
      </c>
      <c r="AI4" s="81">
        <v>42.034781714301992</v>
      </c>
      <c r="AJ4" s="81">
        <v>42.660909087221562</v>
      </c>
      <c r="AK4" s="81">
        <v>43.57794707735134</v>
      </c>
      <c r="AL4" s="81">
        <v>44.518009545537268</v>
      </c>
      <c r="AM4" s="81">
        <v>45.786257879611348</v>
      </c>
      <c r="AN4" s="72">
        <v>42.420759597778556</v>
      </c>
    </row>
    <row r="5" spans="1:40" s="6" customFormat="1" ht="20.25">
      <c r="A5" s="63" t="s">
        <v>4</v>
      </c>
      <c r="B5" s="63"/>
      <c r="C5" s="63"/>
      <c r="D5" s="64">
        <v>39.139651922485278</v>
      </c>
      <c r="E5" s="64">
        <v>39.046245047408121</v>
      </c>
      <c r="F5" s="64">
        <v>40.540932556591201</v>
      </c>
      <c r="G5" s="64">
        <v>43.117005147140098</v>
      </c>
      <c r="H5" s="64">
        <v>46.169788182216735</v>
      </c>
      <c r="I5" s="64">
        <v>49.861233371742728</v>
      </c>
      <c r="J5" s="64">
        <v>51.114160723728844</v>
      </c>
      <c r="K5" s="64">
        <v>49.380626437983352</v>
      </c>
      <c r="L5" s="64">
        <v>47.380352621798053</v>
      </c>
      <c r="M5" s="64">
        <v>45.843452376663713</v>
      </c>
      <c r="N5" s="64">
        <v>48.966776192470732</v>
      </c>
      <c r="O5" s="64">
        <v>49.766689335650582</v>
      </c>
      <c r="P5" s="64">
        <v>50.485054421485884</v>
      </c>
      <c r="Q5" s="64">
        <v>54.822439214650799</v>
      </c>
      <c r="R5" s="64">
        <v>57.407139184101489</v>
      </c>
      <c r="S5" s="64">
        <v>62.620444853825333</v>
      </c>
      <c r="T5" s="64">
        <v>65.138910666196324</v>
      </c>
      <c r="U5" s="64">
        <v>67.249518467750391</v>
      </c>
      <c r="V5" s="64">
        <v>70.109141864129583</v>
      </c>
      <c r="W5" s="64">
        <v>73.813448795223522</v>
      </c>
      <c r="X5" s="64">
        <v>82.25574732997967</v>
      </c>
      <c r="Y5" s="64">
        <v>87.529976929310124</v>
      </c>
      <c r="Z5" s="64">
        <v>97.052518196559134</v>
      </c>
      <c r="AA5" s="64">
        <v>100.61871129891665</v>
      </c>
      <c r="AB5" s="64">
        <v>101.12284293913302</v>
      </c>
      <c r="AC5" s="64">
        <v>89.069007551248092</v>
      </c>
      <c r="AD5" s="64">
        <v>87.515310813583952</v>
      </c>
      <c r="AE5" s="64">
        <v>95.314140642369821</v>
      </c>
      <c r="AF5" s="64">
        <v>92.30949273622511</v>
      </c>
      <c r="AG5" s="64">
        <v>89.290590276139682</v>
      </c>
      <c r="AH5" s="82">
        <v>85.177931932696822</v>
      </c>
      <c r="AI5" s="83">
        <v>83.507256048957942</v>
      </c>
      <c r="AJ5" s="83">
        <v>86.655404401293907</v>
      </c>
      <c r="AK5" s="83">
        <v>96.982005425888786</v>
      </c>
      <c r="AL5" s="83">
        <v>100.62642111025599</v>
      </c>
      <c r="AM5" s="83">
        <v>105.60522798796626</v>
      </c>
      <c r="AN5" s="75">
        <v>92.026740246070176</v>
      </c>
    </row>
    <row r="6" spans="1:40" s="16" customFormat="1" ht="11.25">
      <c r="A6" s="8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40" s="16" customFormat="1" ht="11.25">
      <c r="A7" s="16" t="s">
        <v>1</v>
      </c>
      <c r="E7" s="15">
        <v>-5.0584819965076804</v>
      </c>
      <c r="F7" s="15">
        <v>1.3175303841157726</v>
      </c>
      <c r="G7" s="15">
        <v>5.2420160953255301</v>
      </c>
      <c r="H7" s="15">
        <v>7.1000304102240008</v>
      </c>
      <c r="I7" s="15">
        <v>9.5403024232733493</v>
      </c>
      <c r="J7" s="15">
        <v>-1.3789061155547233</v>
      </c>
      <c r="K7" s="15">
        <v>-8.2654938992334444</v>
      </c>
      <c r="L7" s="15">
        <v>-11.344009000347521</v>
      </c>
      <c r="M7" s="15">
        <v>-4.6038626484919849</v>
      </c>
      <c r="N7" s="15">
        <v>8.0217077117389568</v>
      </c>
      <c r="O7" s="15">
        <v>3.5179441968303804</v>
      </c>
      <c r="P7" s="15">
        <v>3.4150423017870413</v>
      </c>
      <c r="Q7" s="15">
        <v>8.5906121143332967</v>
      </c>
      <c r="R7" s="15">
        <v>4.1614056432704771</v>
      </c>
      <c r="S7" s="15">
        <v>17.639351575837338</v>
      </c>
      <c r="T7" s="15">
        <v>-3.4146142329978257</v>
      </c>
      <c r="U7" s="15">
        <v>2.3393194788220883</v>
      </c>
      <c r="V7" s="15">
        <v>4.9853829766597801</v>
      </c>
      <c r="W7" s="15">
        <v>6.4146426818397995</v>
      </c>
      <c r="X7" s="15">
        <v>15.521274127228612</v>
      </c>
      <c r="Y7" s="15">
        <v>6.195010850378857</v>
      </c>
      <c r="Z7" s="15">
        <v>14.538698648563519</v>
      </c>
      <c r="AA7" s="15">
        <v>1.3567572680583728</v>
      </c>
      <c r="AB7" s="15">
        <v>-2.2363170327965864E-2</v>
      </c>
      <c r="AC7" s="15">
        <v>-17.4700924472737</v>
      </c>
      <c r="AD7" s="15">
        <v>-9.6308720542262911</v>
      </c>
      <c r="AE7" s="15">
        <v>13.705118843845753</v>
      </c>
      <c r="AF7" s="15">
        <v>-4.463579369674231</v>
      </c>
      <c r="AG7" s="15">
        <v>-5.6849224693270139</v>
      </c>
      <c r="AH7" s="15">
        <v>-15.036990372646708</v>
      </c>
      <c r="AI7" s="15">
        <v>-7.6680749425332877</v>
      </c>
      <c r="AJ7" s="15">
        <v>7.3438062192062725</v>
      </c>
      <c r="AK7" s="15">
        <v>22.396212923532953</v>
      </c>
      <c r="AL7" s="15">
        <v>6.4232544573856964</v>
      </c>
    </row>
    <row r="8" spans="1:40" s="16" customFormat="1" ht="11.25">
      <c r="A8" s="16" t="s">
        <v>2</v>
      </c>
      <c r="E8" s="15">
        <v>12.077008792569899</v>
      </c>
      <c r="F8" s="15">
        <v>13.369849018927148</v>
      </c>
      <c r="G8" s="15">
        <v>28.601526699275205</v>
      </c>
      <c r="H8" s="15">
        <v>10.993586758220353</v>
      </c>
      <c r="I8" s="15">
        <v>13.777159187915956</v>
      </c>
      <c r="J8" s="15">
        <v>13.149813422730583</v>
      </c>
      <c r="K8" s="15">
        <v>-3.6000194842037203</v>
      </c>
      <c r="L8" s="15">
        <v>-6.1250846490188415</v>
      </c>
      <c r="M8" s="15">
        <v>-5.0967849459277463</v>
      </c>
      <c r="N8" s="15">
        <v>14.490105982918555</v>
      </c>
      <c r="O8" s="15">
        <v>-17.738809303818957</v>
      </c>
      <c r="P8" s="15">
        <v>-1.5897661623201942</v>
      </c>
      <c r="Q8" s="15">
        <v>32.668403555429506</v>
      </c>
      <c r="R8" s="15">
        <v>11.614888220546149</v>
      </c>
      <c r="S8" s="15">
        <v>-7.0838040839645959</v>
      </c>
      <c r="T8" s="15">
        <v>18.300554112003176</v>
      </c>
      <c r="U8" s="15">
        <v>5.4321850568332497</v>
      </c>
      <c r="V8" s="15">
        <v>9.1186643051753826</v>
      </c>
      <c r="W8" s="15">
        <v>12.290056429554653</v>
      </c>
      <c r="X8" s="15">
        <v>17.588994847149241</v>
      </c>
      <c r="Y8" s="15">
        <v>12.410380760496009</v>
      </c>
      <c r="Z8" s="15">
        <v>13.445846112595049</v>
      </c>
      <c r="AA8" s="15">
        <v>4.7876269958353923</v>
      </c>
      <c r="AB8" s="15">
        <v>-10.866414953592706</v>
      </c>
      <c r="AC8" s="15">
        <v>-26.253376255242511</v>
      </c>
      <c r="AD8" s="15">
        <v>32.979295451492959</v>
      </c>
      <c r="AE8" s="15">
        <v>14.845398633135144</v>
      </c>
      <c r="AF8" s="15">
        <v>-11.528179584273035</v>
      </c>
      <c r="AG8" s="15">
        <v>-6.218607110919061</v>
      </c>
      <c r="AH8" s="15">
        <v>4.9964912963717412</v>
      </c>
      <c r="AI8" s="15">
        <v>15.059426911737607</v>
      </c>
      <c r="AJ8" s="15">
        <v>7.4259388779416069</v>
      </c>
      <c r="AK8" s="15">
        <v>16.555557911617115</v>
      </c>
      <c r="AL8" s="15">
        <v>3.6992910385106548</v>
      </c>
    </row>
    <row r="9" spans="1:40" s="16" customFormat="1" ht="11.25">
      <c r="A9" s="16" t="s">
        <v>3</v>
      </c>
      <c r="E9" s="15">
        <v>5.6408263309180917</v>
      </c>
      <c r="F9" s="15">
        <v>5.984175398350744</v>
      </c>
      <c r="G9" s="15">
        <v>4.4008294377491097</v>
      </c>
      <c r="H9" s="15">
        <v>6.3051240333249936</v>
      </c>
      <c r="I9" s="15">
        <v>4.7257153241322403</v>
      </c>
      <c r="J9" s="15">
        <v>5.779885137345131</v>
      </c>
      <c r="K9" s="15">
        <v>3.165252498355553</v>
      </c>
      <c r="L9" s="15">
        <v>5.0587684918534714</v>
      </c>
      <c r="M9" s="15">
        <v>-1.5220087981595909</v>
      </c>
      <c r="N9" s="15">
        <v>4.2067877447961477</v>
      </c>
      <c r="O9" s="15">
        <v>3.7106079108565559</v>
      </c>
      <c r="P9" s="15">
        <v>-4.3162871332591557E-2</v>
      </c>
      <c r="Q9" s="15">
        <v>4.7362674348086164</v>
      </c>
      <c r="R9" s="15">
        <v>3.9108942833059102</v>
      </c>
      <c r="S9" s="15">
        <v>3.3620920311367319</v>
      </c>
      <c r="T9" s="15">
        <v>10.364446037096386</v>
      </c>
      <c r="U9" s="15">
        <v>3.7488493133383649</v>
      </c>
      <c r="V9" s="15">
        <v>2.4360596712583282</v>
      </c>
      <c r="W9" s="15">
        <v>2.461258138834399</v>
      </c>
      <c r="X9" s="15">
        <v>5.2928400734952419</v>
      </c>
      <c r="Y9" s="15">
        <v>5.0121496618983574</v>
      </c>
      <c r="Z9" s="15">
        <v>5.529470189172514</v>
      </c>
      <c r="AA9" s="15">
        <v>6.4702195579253718</v>
      </c>
      <c r="AB9" s="15">
        <v>4.7601578235141329</v>
      </c>
      <c r="AC9" s="15">
        <v>-1.2201997592000691</v>
      </c>
      <c r="AD9" s="15">
        <v>-0.55258091799699205</v>
      </c>
      <c r="AE9" s="15">
        <v>2.8265392369280384</v>
      </c>
      <c r="AF9" s="15">
        <v>0.71127092173024486</v>
      </c>
      <c r="AG9" s="15">
        <v>-0.12041577574687379</v>
      </c>
      <c r="AH9" s="15">
        <v>2.8671733002630262</v>
      </c>
      <c r="AI9" s="15">
        <v>-0.42794621520199083</v>
      </c>
      <c r="AJ9" s="15">
        <v>1.4904002657709858</v>
      </c>
      <c r="AK9" s="15">
        <v>2.1486981971247321</v>
      </c>
      <c r="AL9" s="15">
        <v>2.1571756025693389</v>
      </c>
    </row>
    <row r="10" spans="1:40" s="16" customFormat="1" ht="11.25">
      <c r="A10" s="17" t="s">
        <v>4</v>
      </c>
      <c r="E10" s="18">
        <v>-0.23865024467296658</v>
      </c>
      <c r="F10" s="18">
        <v>3.8279929539147828</v>
      </c>
      <c r="G10" s="18">
        <v>6.3542509461343766</v>
      </c>
      <c r="H10" s="18">
        <v>7.0802297716614948</v>
      </c>
      <c r="I10" s="18">
        <v>7.9953695584590756</v>
      </c>
      <c r="J10" s="18">
        <v>2.512828639125031</v>
      </c>
      <c r="K10" s="18">
        <v>-3.3914951575067742</v>
      </c>
      <c r="L10" s="18">
        <v>-4.0507258827455761</v>
      </c>
      <c r="M10" s="18">
        <v>-3.2437501202286612</v>
      </c>
      <c r="N10" s="18">
        <v>6.8130205163102531</v>
      </c>
      <c r="O10" s="18">
        <v>1.6335834322351195</v>
      </c>
      <c r="P10" s="18">
        <v>1.4434656904547261</v>
      </c>
      <c r="Q10" s="18">
        <v>8.5914234279184534</v>
      </c>
      <c r="R10" s="18">
        <v>4.714675243344435</v>
      </c>
      <c r="S10" s="18">
        <v>9.081284564634128</v>
      </c>
      <c r="T10" s="18">
        <v>4.0217948279508864</v>
      </c>
      <c r="U10" s="18">
        <v>3.2401644116676342</v>
      </c>
      <c r="V10" s="18">
        <v>4.2522585462831719</v>
      </c>
      <c r="W10" s="18">
        <v>5.2836289713441786</v>
      </c>
      <c r="X10" s="18">
        <v>11.43734464728392</v>
      </c>
      <c r="Y10" s="18">
        <v>6.4119891564199172</v>
      </c>
      <c r="Z10" s="18">
        <v>10.879177170284748</v>
      </c>
      <c r="AA10" s="18">
        <v>3.6744982702406004</v>
      </c>
      <c r="AB10" s="18">
        <v>0.50103170047437473</v>
      </c>
      <c r="AC10" s="18">
        <v>-11.919992592712481</v>
      </c>
      <c r="AD10" s="18">
        <v>-1.7443741435764659</v>
      </c>
      <c r="AE10" s="18">
        <v>8.9113890544228589</v>
      </c>
      <c r="AF10" s="18">
        <v>-3.1523632127351542</v>
      </c>
      <c r="AG10" s="18">
        <v>-3.270413876839251</v>
      </c>
      <c r="AH10" s="18">
        <v>-4.537848377910036</v>
      </c>
      <c r="AI10" s="18">
        <v>-1.2496927438920835</v>
      </c>
      <c r="AJ10" s="18">
        <v>4.4325932437289772</v>
      </c>
      <c r="AK10" s="18">
        <v>11.697189450876211</v>
      </c>
      <c r="AL10" s="18">
        <v>4.1052271332841839</v>
      </c>
    </row>
    <row r="11" spans="1:40" s="4" customFormat="1" ht="11.25">
      <c r="A11" s="13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40" s="4" customFormat="1" ht="11.25">
      <c r="A12" s="4" t="s">
        <v>1</v>
      </c>
      <c r="D12" s="5">
        <v>57.992202716998563</v>
      </c>
      <c r="E12" s="5">
        <v>55.190389582956648</v>
      </c>
      <c r="F12" s="5">
        <v>53.855938214700529</v>
      </c>
      <c r="G12" s="5">
        <v>53.29272187992764</v>
      </c>
      <c r="H12" s="5">
        <v>53.302576452767134</v>
      </c>
      <c r="I12" s="5">
        <v>54.065098980148086</v>
      </c>
      <c r="J12" s="5">
        <v>52.012604404499051</v>
      </c>
      <c r="K12" s="5">
        <v>49.388514850119059</v>
      </c>
      <c r="L12" s="5">
        <v>45.634401805765847</v>
      </c>
      <c r="M12" s="5">
        <v>44.992914339137599</v>
      </c>
      <c r="N12" s="5">
        <v>45.502050390003532</v>
      </c>
      <c r="O12" s="5">
        <v>46.345691591740049</v>
      </c>
      <c r="P12" s="5">
        <v>47.246430549704236</v>
      </c>
      <c r="Q12" s="5">
        <v>47.246077559847912</v>
      </c>
      <c r="R12" s="5">
        <v>46.996448571591451</v>
      </c>
      <c r="S12" s="5">
        <v>50.683595801013091</v>
      </c>
      <c r="T12" s="5">
        <v>47.060278671372089</v>
      </c>
      <c r="U12" s="5">
        <v>46.649643781152811</v>
      </c>
      <c r="V12" s="5">
        <v>46.977694165875619</v>
      </c>
      <c r="W12" s="5">
        <v>47.482353975840347</v>
      </c>
      <c r="X12" s="5">
        <v>49.222476066804319</v>
      </c>
      <c r="Y12" s="5">
        <v>49.122109467506725</v>
      </c>
      <c r="Z12" s="5">
        <v>50.743364415842308</v>
      </c>
      <c r="AA12" s="5">
        <v>49.608948737372302</v>
      </c>
      <c r="AB12" s="5">
        <v>49.350592490916831</v>
      </c>
      <c r="AC12" s="5">
        <v>46.240911596592952</v>
      </c>
      <c r="AD12" s="5">
        <v>42.529380073441672</v>
      </c>
      <c r="AE12" s="5">
        <v>44.401308784973118</v>
      </c>
      <c r="AF12" s="5">
        <v>43.800161298060424</v>
      </c>
      <c r="AG12" s="5">
        <v>42.706846728598052</v>
      </c>
      <c r="AH12" s="5">
        <v>38.009851738101212</v>
      </c>
      <c r="AI12" s="5">
        <v>35.539360632325632</v>
      </c>
      <c r="AJ12" s="5">
        <v>36.530072866881838</v>
      </c>
      <c r="AK12" s="5">
        <v>40.029141276588938</v>
      </c>
      <c r="AL12" s="5">
        <v>40.920437955867655</v>
      </c>
    </row>
    <row r="13" spans="1:40" s="4" customFormat="1" ht="11.25">
      <c r="A13" s="4" t="s">
        <v>2</v>
      </c>
      <c r="D13" s="5">
        <v>5.054051853012834</v>
      </c>
      <c r="E13" s="5">
        <v>5.6779806544064604</v>
      </c>
      <c r="F13" s="5">
        <v>6.1997905498199151</v>
      </c>
      <c r="G13" s="5">
        <v>7.4966681898440761</v>
      </c>
      <c r="H13" s="5">
        <v>7.7706416291913616</v>
      </c>
      <c r="I13" s="5">
        <v>8.1866614582782411</v>
      </c>
      <c r="J13" s="5">
        <v>9.0361297103619638</v>
      </c>
      <c r="K13" s="5">
        <v>9.0166257043029585</v>
      </c>
      <c r="L13" s="5">
        <v>8.8216923215962897</v>
      </c>
      <c r="M13" s="5">
        <v>8.6527429967327016</v>
      </c>
      <c r="N13" s="5">
        <v>9.274650767764884</v>
      </c>
      <c r="O13" s="5">
        <v>7.5068081797616344</v>
      </c>
      <c r="P13" s="5">
        <v>7.2823492702740147</v>
      </c>
      <c r="Q13" s="5">
        <v>8.8969977676147689</v>
      </c>
      <c r="R13" s="5">
        <v>9.4832687875225758</v>
      </c>
      <c r="S13" s="5">
        <v>8.0779142279330429</v>
      </c>
      <c r="T13" s="5">
        <v>9.1867452471309932</v>
      </c>
      <c r="U13" s="5">
        <v>9.3818004890355891</v>
      </c>
      <c r="V13" s="5">
        <v>9.8197348663359296</v>
      </c>
      <c r="W13" s="5">
        <v>10.473219749712898</v>
      </c>
      <c r="X13" s="5">
        <v>11.05137049953988</v>
      </c>
      <c r="Y13" s="5">
        <v>11.674330830828593</v>
      </c>
      <c r="Z13" s="5">
        <v>11.944572215464099</v>
      </c>
      <c r="AA13" s="5">
        <v>12.072818280502361</v>
      </c>
      <c r="AB13" s="5">
        <v>10.707288838208996</v>
      </c>
      <c r="AC13" s="5">
        <v>8.9648766447822581</v>
      </c>
      <c r="AD13" s="5">
        <v>12.133076041617333</v>
      </c>
      <c r="AE13" s="5">
        <v>12.794143631290847</v>
      </c>
      <c r="AF13" s="5">
        <v>11.687648922264922</v>
      </c>
      <c r="AG13" s="5">
        <v>11.331424432365329</v>
      </c>
      <c r="AH13" s="5">
        <v>12.463157246845773</v>
      </c>
      <c r="AI13" s="5">
        <v>14.521511579846228</v>
      </c>
      <c r="AJ13" s="5">
        <v>14.937740861716629</v>
      </c>
      <c r="AK13" s="5">
        <v>15.587471167681057</v>
      </c>
      <c r="AL13" s="5">
        <v>15.526691153579536</v>
      </c>
    </row>
    <row r="14" spans="1:40" s="4" customFormat="1" ht="11.25">
      <c r="A14" s="4" t="s">
        <v>3</v>
      </c>
      <c r="D14" s="5">
        <v>36.953745429988608</v>
      </c>
      <c r="E14" s="5">
        <v>39.131629762636891</v>
      </c>
      <c r="F14" s="5">
        <v>39.944271235479547</v>
      </c>
      <c r="G14" s="5">
        <v>39.210609930228287</v>
      </c>
      <c r="H14" s="5">
        <v>38.926781918041506</v>
      </c>
      <c r="I14" s="5">
        <v>37.748239561573662</v>
      </c>
      <c r="J14" s="5">
        <v>38.951265885138994</v>
      </c>
      <c r="K14" s="5">
        <v>41.594859445577995</v>
      </c>
      <c r="L14" s="5">
        <v>45.543905872637851</v>
      </c>
      <c r="M14" s="5">
        <v>46.354342664129696</v>
      </c>
      <c r="N14" s="5">
        <v>45.223298842231578</v>
      </c>
      <c r="O14" s="5">
        <v>46.147500228498309</v>
      </c>
      <c r="P14" s="5">
        <v>45.471220180021746</v>
      </c>
      <c r="Q14" s="5">
        <v>43.856924672537318</v>
      </c>
      <c r="R14" s="5">
        <v>43.520282640885981</v>
      </c>
      <c r="S14" s="5">
        <v>41.238489971053873</v>
      </c>
      <c r="T14" s="5">
        <v>43.752976081496918</v>
      </c>
      <c r="U14" s="5">
        <v>43.968555729811612</v>
      </c>
      <c r="V14" s="5">
        <v>43.202570967788461</v>
      </c>
      <c r="W14" s="5">
        <v>42.044426274446757</v>
      </c>
      <c r="X14" s="5">
        <v>39.72615343365581</v>
      </c>
      <c r="Y14" s="5">
        <v>39.203559701664673</v>
      </c>
      <c r="Z14" s="5">
        <v>37.312063368693579</v>
      </c>
      <c r="AA14" s="5">
        <v>38.318232982125338</v>
      </c>
      <c r="AB14" s="5">
        <v>39.94211867087418</v>
      </c>
      <c r="AC14" s="5">
        <v>44.794211758624783</v>
      </c>
      <c r="AD14" s="5">
        <v>45.337543884940992</v>
      </c>
      <c r="AE14" s="5">
        <v>42.804547583736039</v>
      </c>
      <c r="AF14" s="5">
        <v>44.512189779674657</v>
      </c>
      <c r="AG14" s="5">
        <v>45.961728839036624</v>
      </c>
      <c r="AH14" s="5">
        <v>49.526991015053014</v>
      </c>
      <c r="AI14" s="5">
        <v>49.939127787828141</v>
      </c>
      <c r="AJ14" s="5">
        <v>48.532186271401542</v>
      </c>
      <c r="AK14" s="5">
        <v>44.383387555730003</v>
      </c>
      <c r="AL14" s="5">
        <v>43.552870890552811</v>
      </c>
    </row>
    <row r="15" spans="1:40" ht="12.2" customHeight="1"/>
    <row r="16" spans="1:40" s="11" customFormat="1" ht="11.25">
      <c r="A16" s="11" t="s">
        <v>7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42" s="4" customFormat="1" ht="11.25">
      <c r="A17" s="4" t="s">
        <v>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v>29.942630206763379</v>
      </c>
      <c r="U17" s="5">
        <v>30.288928176831174</v>
      </c>
      <c r="V17" s="5">
        <v>32.12356547314392</v>
      </c>
      <c r="W17" s="5">
        <v>34.041142276677903</v>
      </c>
      <c r="X17" s="5">
        <v>38.63002011480696</v>
      </c>
      <c r="Y17" s="5">
        <v>41.970857693225526</v>
      </c>
      <c r="Z17" s="5">
        <v>46.041923507079325</v>
      </c>
      <c r="AA17" s="5">
        <v>47.984330707737556</v>
      </c>
      <c r="AB17" s="5">
        <v>46.357414326984205</v>
      </c>
      <c r="AC17" s="5">
        <v>42.323913270175943</v>
      </c>
      <c r="AD17" s="5">
        <v>36.803309006541809</v>
      </c>
      <c r="AE17" s="5">
        <v>40.135024502193382</v>
      </c>
      <c r="AF17" s="5">
        <v>39.440914507837135</v>
      </c>
      <c r="AG17" s="5">
        <v>38.484653555630544</v>
      </c>
      <c r="AH17" s="5">
        <v>32.344457897482251</v>
      </c>
      <c r="AI17" s="5">
        <v>30.090067174258966</v>
      </c>
      <c r="AJ17" s="5">
        <v>31.904906394975718</v>
      </c>
      <c r="AK17" s="5">
        <v>38.55880072835906</v>
      </c>
      <c r="AL17" s="5">
        <v>40.875350377304223</v>
      </c>
    </row>
    <row r="18" spans="1:42" s="4" customFormat="1" ht="11.25">
      <c r="A18" s="4" t="s">
        <v>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v>5.5055360560699995</v>
      </c>
      <c r="U18" s="5">
        <v>5.8474930716813773</v>
      </c>
      <c r="V18" s="5">
        <v>6.3342478081320444</v>
      </c>
      <c r="W18" s="5">
        <v>6.9056826126795245</v>
      </c>
      <c r="X18" s="5">
        <v>7.9008189935540978</v>
      </c>
      <c r="Y18" s="5">
        <v>8.8564654722964544</v>
      </c>
      <c r="Z18" s="5">
        <v>10.346457158489514</v>
      </c>
      <c r="AA18" s="5">
        <v>11.395355315369228</v>
      </c>
      <c r="AB18" s="5">
        <v>10.738161596807558</v>
      </c>
      <c r="AC18" s="5">
        <v>8.5962628224428776</v>
      </c>
      <c r="AD18" s="5">
        <v>10.098466966478751</v>
      </c>
      <c r="AE18" s="5">
        <v>11.510950807453579</v>
      </c>
      <c r="AF18" s="5">
        <v>10.847333635046242</v>
      </c>
      <c r="AG18" s="5">
        <v>10.337320007802349</v>
      </c>
      <c r="AH18" s="5">
        <v>10.816304589182304</v>
      </c>
      <c r="AI18" s="5">
        <v>12.455506071722965</v>
      </c>
      <c r="AJ18" s="5">
        <v>13.010608047831761</v>
      </c>
      <c r="AK18" s="5">
        <v>14.85590687527009</v>
      </c>
      <c r="AL18" s="5">
        <v>15.407940218814982</v>
      </c>
    </row>
    <row r="19" spans="1:42" s="4" customFormat="1" ht="11.25">
      <c r="A19" s="4" t="s">
        <v>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v>27.352226778945489</v>
      </c>
      <c r="U19" s="5">
        <v>28.289138061684241</v>
      </c>
      <c r="V19" s="5">
        <v>29.243186419488403</v>
      </c>
      <c r="W19" s="5">
        <v>30.108360870646631</v>
      </c>
      <c r="X19" s="5">
        <v>31.40740945357939</v>
      </c>
      <c r="Y19" s="5">
        <v>33.019422372741836</v>
      </c>
      <c r="Z19" s="5">
        <v>34.773558132933346</v>
      </c>
      <c r="AA19" s="5">
        <v>36.94455017900583</v>
      </c>
      <c r="AB19" s="5">
        <v>38.707497172705551</v>
      </c>
      <c r="AC19" s="5">
        <v>39.374435803847007</v>
      </c>
      <c r="AD19" s="5">
        <v>39.351676957111678</v>
      </c>
      <c r="AE19" s="5">
        <v>40.056821116432047</v>
      </c>
      <c r="AF19" s="5">
        <v>40.447216995461254</v>
      </c>
      <c r="AG19" s="5">
        <v>40.592976676262815</v>
      </c>
      <c r="AH19" s="5">
        <v>40.734796537603692</v>
      </c>
      <c r="AI19" s="5">
        <v>41.867346883991104</v>
      </c>
      <c r="AJ19" s="5">
        <v>42.354955006059967</v>
      </c>
      <c r="AK19" s="5">
        <v>43.107982677114101</v>
      </c>
      <c r="AL19" s="5">
        <v>44.010672088382442</v>
      </c>
    </row>
    <row r="20" spans="1:42" s="6" customFormat="1" ht="11.25">
      <c r="A20" s="6" t="s">
        <v>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62.800393041778875</v>
      </c>
      <c r="U20" s="7">
        <v>64.425559310196789</v>
      </c>
      <c r="V20" s="7">
        <v>67.700999700764356</v>
      </c>
      <c r="W20" s="7">
        <v>71.055185760004065</v>
      </c>
      <c r="X20" s="7">
        <v>77.938248561940441</v>
      </c>
      <c r="Y20" s="7">
        <v>83.846745538263818</v>
      </c>
      <c r="Z20" s="7">
        <v>91.161938798502177</v>
      </c>
      <c r="AA20" s="7">
        <v>96.324236202112616</v>
      </c>
      <c r="AB20" s="7">
        <v>95.803073096497315</v>
      </c>
      <c r="AC20" s="7">
        <v>90.294611896465824</v>
      </c>
      <c r="AD20" s="7">
        <v>86.253452930132241</v>
      </c>
      <c r="AE20" s="7">
        <v>91.702796426079004</v>
      </c>
      <c r="AF20" s="7">
        <v>90.735465138344637</v>
      </c>
      <c r="AG20" s="7">
        <v>89.414950239695713</v>
      </c>
      <c r="AH20" s="7">
        <v>83.895559024268238</v>
      </c>
      <c r="AI20" s="7">
        <v>84.412920129973031</v>
      </c>
      <c r="AJ20" s="7">
        <v>87.270469448867445</v>
      </c>
      <c r="AK20" s="7">
        <v>96.522690280743248</v>
      </c>
      <c r="AL20" s="7">
        <v>100.29396268450165</v>
      </c>
    </row>
    <row r="21" spans="1:42" s="19" customFormat="1" ht="11.25">
      <c r="A21" s="19" t="s">
        <v>8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>
        <v>-1.0951232507634301</v>
      </c>
      <c r="V21" s="20">
        <v>0.67135236549014099</v>
      </c>
      <c r="W21" s="20">
        <v>1.3493873562279601</v>
      </c>
      <c r="X21" s="20">
        <v>5.5881412317694501</v>
      </c>
      <c r="Y21" s="20">
        <v>1.934209170699841</v>
      </c>
      <c r="Z21" s="20">
        <v>4.149392010151276</v>
      </c>
      <c r="AA21" s="20">
        <v>-0.7503998947987478</v>
      </c>
      <c r="AB21" s="20">
        <v>-4.7860265155981851</v>
      </c>
      <c r="AC21" s="20">
        <v>-10.707997053825746</v>
      </c>
      <c r="AD21" s="20">
        <v>-3.1610935144818497</v>
      </c>
      <c r="AE21" s="20">
        <v>4.7848605844693859</v>
      </c>
      <c r="AF21" s="20">
        <v>-4.8037735777369361</v>
      </c>
      <c r="AG21" s="20">
        <v>-3.1356932106653135</v>
      </c>
      <c r="AH21" s="20">
        <v>-6.0421050361374018</v>
      </c>
      <c r="AI21" s="20">
        <v>-0.96880684804293571</v>
      </c>
      <c r="AJ21" s="20">
        <v>3.6792731475611573</v>
      </c>
      <c r="AK21" s="20">
        <v>9.8039560693895744</v>
      </c>
      <c r="AL21" s="20">
        <v>2.145941271353502</v>
      </c>
    </row>
    <row r="22" spans="1:42">
      <c r="AJ22" t="s">
        <v>1</v>
      </c>
      <c r="AK22">
        <f>AK17/AJ17*100</f>
        <v>120.85539525178226</v>
      </c>
    </row>
    <row r="23" spans="1:42">
      <c r="AJ23" t="s">
        <v>9</v>
      </c>
      <c r="AK23">
        <f>AK19/AJ19*100</f>
        <v>101.77789746429053</v>
      </c>
    </row>
    <row r="24" spans="1:42">
      <c r="AH24" t="s">
        <v>10</v>
      </c>
    </row>
    <row r="25" spans="1:42">
      <c r="O25" t="s">
        <v>14</v>
      </c>
      <c r="AF25" s="22"/>
      <c r="AG25" s="22"/>
      <c r="AH25" s="23">
        <v>2014</v>
      </c>
      <c r="AI25" s="23">
        <v>2015</v>
      </c>
      <c r="AJ25" s="23">
        <v>2016</v>
      </c>
      <c r="AK25" s="23">
        <v>2017</v>
      </c>
      <c r="AL25" s="23">
        <v>2018</v>
      </c>
      <c r="AM25" s="23">
        <v>2019</v>
      </c>
      <c r="AN25" s="22"/>
    </row>
    <row r="26" spans="1:42">
      <c r="AF26" s="22"/>
      <c r="AG26" s="22"/>
      <c r="AH26" s="24"/>
      <c r="AI26" s="24"/>
      <c r="AJ26" s="24"/>
      <c r="AK26" s="24"/>
      <c r="AL26" s="24"/>
      <c r="AM26" s="24"/>
      <c r="AN26" s="22"/>
    </row>
    <row r="27" spans="1:42">
      <c r="AF27" s="25" t="s">
        <v>1</v>
      </c>
      <c r="AG27" s="22"/>
      <c r="AH27" s="26">
        <v>32.338868477323516</v>
      </c>
      <c r="AI27" s="26">
        <v>29.249210279971983</v>
      </c>
      <c r="AJ27" s="26">
        <v>31.543663576771774</v>
      </c>
      <c r="AK27" s="26">
        <v>38.194843879017661</v>
      </c>
      <c r="AL27" s="26">
        <v>40.318146499591329</v>
      </c>
      <c r="AM27" s="26">
        <v>43.361173437064764</v>
      </c>
      <c r="AN27" s="22"/>
    </row>
    <row r="28" spans="1:42">
      <c r="AF28" s="25" t="s">
        <v>2</v>
      </c>
      <c r="AG28" s="22"/>
      <c r="AH28" s="26">
        <v>10.623435543495681</v>
      </c>
      <c r="AI28" s="26">
        <v>12.223264054683968</v>
      </c>
      <c r="AJ28" s="26">
        <v>13.130956172274207</v>
      </c>
      <c r="AK28" s="26">
        <v>15.304859225724126</v>
      </c>
      <c r="AL28" s="26">
        <v>15.871030511518009</v>
      </c>
      <c r="AM28" s="26">
        <v>17.586841178717062</v>
      </c>
      <c r="AN28" s="22"/>
    </row>
    <row r="29" spans="1:42">
      <c r="AF29" s="25" t="s">
        <v>3</v>
      </c>
      <c r="AG29" s="22"/>
      <c r="AH29" s="26">
        <v>42.215627911877625</v>
      </c>
      <c r="AI29" s="26">
        <v>42.034781714301992</v>
      </c>
      <c r="AJ29" s="26">
        <v>42.660909087221576</v>
      </c>
      <c r="AK29" s="26">
        <v>43.577947077351347</v>
      </c>
      <c r="AL29" s="26">
        <v>44.517823450148498</v>
      </c>
      <c r="AM29" s="26">
        <v>45.786445949837862</v>
      </c>
      <c r="AN29" s="22"/>
      <c r="AP29" s="31">
        <f>AK29+'PM 2019'!AJ29</f>
        <v>49.678974924616135</v>
      </c>
    </row>
    <row r="30" spans="1:42">
      <c r="AF30" s="27" t="s">
        <v>4</v>
      </c>
      <c r="AG30" s="22"/>
      <c r="AH30" s="28">
        <v>85.177931932696822</v>
      </c>
      <c r="AI30" s="28">
        <v>83.507256048957942</v>
      </c>
      <c r="AJ30" s="28">
        <v>87.335528836267557</v>
      </c>
      <c r="AK30" s="28">
        <v>97.077650182093123</v>
      </c>
      <c r="AL30" s="28">
        <v>100.70700046125783</v>
      </c>
      <c r="AM30" s="28">
        <v>106.73446056561968</v>
      </c>
      <c r="AN30" s="22"/>
    </row>
    <row r="31" spans="1:42"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2">
      <c r="AF32" s="22"/>
      <c r="AG32" s="22"/>
      <c r="AH32" s="29">
        <f>AH27-AH2</f>
        <v>0</v>
      </c>
      <c r="AI32" s="29">
        <f t="shared" ref="AI32:AL35" si="0">AI27-AI2</f>
        <v>0</v>
      </c>
      <c r="AJ32" s="29">
        <f t="shared" si="0"/>
        <v>0.68012443497363506</v>
      </c>
      <c r="AK32" s="29">
        <f t="shared" si="0"/>
        <v>9.5644756204336545E-2</v>
      </c>
      <c r="AL32" s="29">
        <f>AL27-AL2</f>
        <v>8.0765446390621776E-2</v>
      </c>
      <c r="AM32" s="22"/>
      <c r="AN32" s="22"/>
    </row>
    <row r="33" spans="32:40">
      <c r="AF33" s="22"/>
      <c r="AG33" s="22"/>
      <c r="AH33" s="29">
        <f>AH28-AH3</f>
        <v>0</v>
      </c>
      <c r="AI33" s="29">
        <f t="shared" si="0"/>
        <v>0</v>
      </c>
      <c r="AJ33" s="29">
        <f t="shared" si="0"/>
        <v>0</v>
      </c>
      <c r="AK33" s="29">
        <f t="shared" si="0"/>
        <v>0</v>
      </c>
      <c r="AL33" s="29">
        <f t="shared" si="0"/>
        <v>0</v>
      </c>
      <c r="AM33" s="22"/>
      <c r="AN33" s="22"/>
    </row>
    <row r="34" spans="32:40">
      <c r="AF34" s="22"/>
      <c r="AG34" s="22"/>
      <c r="AH34" s="29">
        <f>AH29-AH4</f>
        <v>0</v>
      </c>
      <c r="AI34" s="29">
        <f t="shared" si="0"/>
        <v>0</v>
      </c>
      <c r="AJ34" s="29">
        <f t="shared" si="0"/>
        <v>0</v>
      </c>
      <c r="AK34" s="29">
        <f t="shared" si="0"/>
        <v>0</v>
      </c>
      <c r="AL34" s="29">
        <f t="shared" si="0"/>
        <v>-1.8609538877001341E-4</v>
      </c>
      <c r="AM34" s="22"/>
      <c r="AN34" s="22"/>
    </row>
    <row r="35" spans="32:40">
      <c r="AF35" s="22"/>
      <c r="AG35" s="22"/>
      <c r="AH35" s="30">
        <f>AH30-AH5</f>
        <v>0</v>
      </c>
      <c r="AI35" s="30">
        <f t="shared" si="0"/>
        <v>0</v>
      </c>
      <c r="AJ35" s="30">
        <f t="shared" si="0"/>
        <v>0.68012443497364927</v>
      </c>
      <c r="AK35" s="30">
        <f t="shared" si="0"/>
        <v>9.5644756204336545E-2</v>
      </c>
      <c r="AL35" s="30">
        <f>AL30-AL5</f>
        <v>8.0579351001844657E-2</v>
      </c>
      <c r="AM35" s="22"/>
      <c r="AN35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5"/>
  <sheetViews>
    <sheetView workbookViewId="0">
      <selection activeCell="A2" sqref="A2:XFD2"/>
    </sheetView>
  </sheetViews>
  <sheetFormatPr baseColWidth="10" defaultRowHeight="15.75"/>
  <cols>
    <col min="1" max="1" width="8.5703125" style="39" customWidth="1"/>
    <col min="2" max="2" width="3.28515625" style="39" customWidth="1"/>
    <col min="3" max="37" width="8.7109375" style="39" customWidth="1"/>
    <col min="38" max="38" width="6.42578125" style="39" customWidth="1"/>
    <col min="39" max="16384" width="11.42578125" style="39"/>
  </cols>
  <sheetData>
    <row r="1" spans="1:37" s="33" customFormat="1">
      <c r="A1" s="32"/>
      <c r="C1" s="34">
        <v>1984</v>
      </c>
      <c r="D1" s="34">
        <v>1985</v>
      </c>
      <c r="E1" s="34">
        <v>1986</v>
      </c>
      <c r="F1" s="34">
        <v>1987</v>
      </c>
      <c r="G1" s="34">
        <v>1988</v>
      </c>
      <c r="H1" s="34">
        <v>1989</v>
      </c>
      <c r="I1" s="34">
        <v>1990</v>
      </c>
      <c r="J1" s="34">
        <v>1991</v>
      </c>
      <c r="K1" s="34">
        <v>1992</v>
      </c>
      <c r="L1" s="34">
        <v>1993</v>
      </c>
      <c r="M1" s="34">
        <v>1994</v>
      </c>
      <c r="N1" s="34">
        <v>1995</v>
      </c>
      <c r="O1" s="34">
        <v>1996</v>
      </c>
      <c r="P1" s="34">
        <v>1997</v>
      </c>
      <c r="Q1" s="34">
        <v>1998</v>
      </c>
      <c r="R1" s="34">
        <v>1999</v>
      </c>
      <c r="S1" s="34">
        <v>2000</v>
      </c>
      <c r="T1" s="34">
        <v>2001</v>
      </c>
      <c r="U1" s="34">
        <v>2002</v>
      </c>
      <c r="V1" s="34">
        <v>2003</v>
      </c>
      <c r="W1" s="34">
        <v>2004</v>
      </c>
      <c r="X1" s="34">
        <v>2005</v>
      </c>
      <c r="Y1" s="34">
        <v>2006</v>
      </c>
      <c r="Z1" s="34">
        <v>2007</v>
      </c>
      <c r="AA1" s="34">
        <v>2008</v>
      </c>
      <c r="AB1" s="34">
        <v>2009</v>
      </c>
      <c r="AC1" s="34">
        <v>2010</v>
      </c>
      <c r="AD1" s="34">
        <v>2011</v>
      </c>
      <c r="AE1" s="34">
        <v>2012</v>
      </c>
      <c r="AF1" s="34">
        <v>2013</v>
      </c>
      <c r="AG1" s="34">
        <v>2014</v>
      </c>
      <c r="AH1" s="34">
        <v>2015</v>
      </c>
      <c r="AI1" s="34">
        <v>2016</v>
      </c>
      <c r="AJ1" s="34">
        <v>2017</v>
      </c>
      <c r="AK1" s="34">
        <v>2018</v>
      </c>
    </row>
    <row r="2" spans="1:37" s="33" customFormat="1" ht="15">
      <c r="A2" s="33" t="s">
        <v>1</v>
      </c>
      <c r="C2" s="35">
        <v>3.4625194854490751</v>
      </c>
      <c r="D2" s="35">
        <v>3.6660317065947585</v>
      </c>
      <c r="E2" s="35">
        <v>3.9809898193974798</v>
      </c>
      <c r="F2" s="35">
        <v>4.1731599989971819</v>
      </c>
      <c r="G2" s="35">
        <v>4.9344132194242381</v>
      </c>
      <c r="H2" s="35">
        <v>5.1678547788256859</v>
      </c>
      <c r="I2" s="35">
        <v>5.0263629697802168</v>
      </c>
      <c r="J2" s="35">
        <v>5.2488054684509047</v>
      </c>
      <c r="K2" s="35">
        <v>5.8074317611648256</v>
      </c>
      <c r="L2" s="35">
        <v>6.3442157607035661</v>
      </c>
      <c r="M2" s="35">
        <v>6.8614171986554267</v>
      </c>
      <c r="N2" s="35">
        <v>6.4257741781438513</v>
      </c>
      <c r="O2" s="35">
        <v>5.4895401106187824</v>
      </c>
      <c r="P2" s="35">
        <v>4.9160040008842376</v>
      </c>
      <c r="Q2" s="35">
        <v>4.4488326045289179</v>
      </c>
      <c r="R2" s="35">
        <v>4.49937716128992</v>
      </c>
      <c r="S2" s="35">
        <v>4.5056062408732576</v>
      </c>
      <c r="T2" s="35">
        <v>4.2232781869263949</v>
      </c>
      <c r="U2" s="35">
        <v>5.2576264524507952</v>
      </c>
      <c r="V2" s="35">
        <v>5.6343096896125839</v>
      </c>
      <c r="W2" s="35">
        <v>6.1717285833997115</v>
      </c>
      <c r="X2" s="35">
        <v>8.0543202393958353</v>
      </c>
      <c r="Y2" s="35">
        <v>9.7033062209593552</v>
      </c>
      <c r="Z2" s="35">
        <v>11.538957160417485</v>
      </c>
      <c r="AA2" s="35">
        <v>13.539104127547974</v>
      </c>
      <c r="AB2" s="35">
        <v>14.661247257628567</v>
      </c>
      <c r="AC2" s="35">
        <v>15.910419588873626</v>
      </c>
      <c r="AD2" s="35">
        <v>15.967742330115824</v>
      </c>
      <c r="AE2" s="35">
        <v>17.332676387690626</v>
      </c>
      <c r="AF2" s="35">
        <v>16.32624595942659</v>
      </c>
      <c r="AG2" s="35">
        <v>16.858914500372389</v>
      </c>
      <c r="AH2" s="35">
        <v>16.756580401213093</v>
      </c>
      <c r="AI2" s="35">
        <v>16.262350586298414</v>
      </c>
      <c r="AJ2" s="35">
        <v>16.087566829321087</v>
      </c>
      <c r="AK2" s="35">
        <v>16.16827316164332</v>
      </c>
    </row>
    <row r="3" spans="1:37" s="33" customFormat="1" ht="15">
      <c r="A3" s="33" t="s">
        <v>2</v>
      </c>
      <c r="C3" s="35">
        <v>4.1538906042274448E-2</v>
      </c>
      <c r="D3" s="35">
        <v>4.4993292649201468E-2</v>
      </c>
      <c r="E3" s="35">
        <v>5.5591206909434678E-2</v>
      </c>
      <c r="F3" s="35">
        <v>6.959981317557834E-2</v>
      </c>
      <c r="G3" s="35">
        <v>7.7829400527797923E-2</v>
      </c>
      <c r="H3" s="35">
        <v>8.6984700839369225E-2</v>
      </c>
      <c r="I3" s="35">
        <v>9.726783943063913E-2</v>
      </c>
      <c r="J3" s="35">
        <v>9.5263052138779808E-2</v>
      </c>
      <c r="K3" s="35">
        <v>9.2392118189730241E-2</v>
      </c>
      <c r="L3" s="35">
        <v>9.4774116641201542E-2</v>
      </c>
      <c r="M3" s="35">
        <v>0.10740939178341284</v>
      </c>
      <c r="N3" s="35">
        <v>8.7523401451123958E-2</v>
      </c>
      <c r="O3" s="35">
        <v>8.0776905847145378E-2</v>
      </c>
      <c r="P3" s="35">
        <v>0.10437132276380635</v>
      </c>
      <c r="Q3" s="35">
        <v>0.12566296328257931</v>
      </c>
      <c r="R3" s="35">
        <v>0.11682440801532278</v>
      </c>
      <c r="S3" s="35">
        <v>0.1145628353760817</v>
      </c>
      <c r="T3" s="35">
        <v>0.12028739682270645</v>
      </c>
      <c r="U3" s="35">
        <v>0.13578166927781241</v>
      </c>
      <c r="V3" s="35">
        <v>0.15136542337191236</v>
      </c>
      <c r="W3" s="35">
        <v>0.17708830817951002</v>
      </c>
      <c r="X3" s="35">
        <v>0.19896086285553224</v>
      </c>
      <c r="Y3" s="35">
        <v>0.22112757260122862</v>
      </c>
      <c r="Z3" s="35">
        <v>0.23162161720507174</v>
      </c>
      <c r="AA3" s="35">
        <v>0.21430409796546906</v>
      </c>
      <c r="AB3" s="35">
        <v>0.1647441700573645</v>
      </c>
      <c r="AC3" s="35">
        <v>0.21849350499391448</v>
      </c>
      <c r="AD3" s="35">
        <v>0.25194849545197073</v>
      </c>
      <c r="AE3" s="35">
        <v>0.22237268299662175</v>
      </c>
      <c r="AF3" s="35">
        <v>0.20370416679919232</v>
      </c>
      <c r="AG3" s="35">
        <v>0.2001098887866658</v>
      </c>
      <c r="AH3" s="35">
        <v>0.22233129800208168</v>
      </c>
      <c r="AI3" s="35">
        <v>0.2361877942013923</v>
      </c>
      <c r="AJ3" s="35">
        <v>0.27128897613397246</v>
      </c>
      <c r="AK3" s="35">
        <v>0.28065620343179032</v>
      </c>
    </row>
    <row r="4" spans="1:37" s="33" customFormat="1" ht="15">
      <c r="A4" s="33" t="s">
        <v>3</v>
      </c>
      <c r="C4" s="35">
        <v>1.9960478133334163</v>
      </c>
      <c r="D4" s="35">
        <v>2.1833625480629268</v>
      </c>
      <c r="E4" s="35">
        <v>2.4128413078671644</v>
      </c>
      <c r="F4" s="35">
        <v>2.5395219137988874</v>
      </c>
      <c r="G4" s="35">
        <v>2.703230448247818</v>
      </c>
      <c r="H4" s="35">
        <v>2.8353397169311139</v>
      </c>
      <c r="I4" s="35">
        <v>2.9829240676538271</v>
      </c>
      <c r="J4" s="35">
        <v>3.3556121099020291</v>
      </c>
      <c r="K4" s="35">
        <v>3.6886078168301459</v>
      </c>
      <c r="L4" s="35">
        <v>3.9655928714886315</v>
      </c>
      <c r="M4" s="35">
        <v>3.8805139406164573</v>
      </c>
      <c r="N4" s="35">
        <v>3.4707586271913264</v>
      </c>
      <c r="O4" s="35">
        <v>3.1082544824062275</v>
      </c>
      <c r="P4" s="35">
        <v>3.0778239625950534</v>
      </c>
      <c r="Q4" s="35">
        <v>3.1346539193236045</v>
      </c>
      <c r="R4" s="35">
        <v>3.2174233834566155</v>
      </c>
      <c r="S4" s="35">
        <v>3.1768450900693486</v>
      </c>
      <c r="T4" s="35">
        <v>3.024823308750495</v>
      </c>
      <c r="U4" s="35">
        <v>2.886715412625406</v>
      </c>
      <c r="V4" s="35">
        <v>3.0067442655387957</v>
      </c>
      <c r="W4" s="35">
        <v>3.0902557347788608</v>
      </c>
      <c r="X4" s="35">
        <v>2.5105957977825852</v>
      </c>
      <c r="Y4" s="35">
        <v>2.6294293188001658</v>
      </c>
      <c r="Z4" s="35">
        <v>2.9385527321754115</v>
      </c>
      <c r="AA4" s="35">
        <v>3.0730407329079714</v>
      </c>
      <c r="AB4" s="35">
        <v>3.3826201453699825</v>
      </c>
      <c r="AC4" s="35">
        <v>4.4463701512724416</v>
      </c>
      <c r="AD4" s="35">
        <v>4.4208582784961994</v>
      </c>
      <c r="AE4" s="35">
        <v>4.8243364895551801</v>
      </c>
      <c r="AF4" s="35">
        <v>4.6772118340646207</v>
      </c>
      <c r="AG4" s="35">
        <v>4.9177488650168746</v>
      </c>
      <c r="AH4" s="35">
        <v>5.0486471339203254</v>
      </c>
      <c r="AI4" s="35">
        <v>5.5229423360832577</v>
      </c>
      <c r="AJ4" s="35">
        <v>6.0905961330200702</v>
      </c>
      <c r="AK4" s="35">
        <v>5.7282463462078734</v>
      </c>
    </row>
    <row r="5" spans="1:37" s="32" customFormat="1">
      <c r="A5" s="32" t="s">
        <v>4</v>
      </c>
      <c r="C5" s="36">
        <v>5.5001062048247658</v>
      </c>
      <c r="D5" s="36">
        <v>5.894387547306887</v>
      </c>
      <c r="E5" s="36">
        <v>6.4494223341740788</v>
      </c>
      <c r="F5" s="36">
        <v>6.7822817259716475</v>
      </c>
      <c r="G5" s="36">
        <v>7.715473068199854</v>
      </c>
      <c r="H5" s="36">
        <v>8.0901791965961696</v>
      </c>
      <c r="I5" s="36">
        <v>8.1065548768646831</v>
      </c>
      <c r="J5" s="36">
        <v>8.6996806304917129</v>
      </c>
      <c r="K5" s="36">
        <v>9.5884316961847027</v>
      </c>
      <c r="L5" s="36">
        <v>10.404582748833398</v>
      </c>
      <c r="M5" s="36">
        <v>10.849340531055297</v>
      </c>
      <c r="N5" s="36">
        <v>9.9840562067863026</v>
      </c>
      <c r="O5" s="36">
        <v>8.6785714988721558</v>
      </c>
      <c r="P5" s="36">
        <v>8.0981992862430978</v>
      </c>
      <c r="Q5" s="36">
        <v>7.7091494871351021</v>
      </c>
      <c r="R5" s="36">
        <v>7.8336249527618582</v>
      </c>
      <c r="S5" s="36">
        <v>7.7970141663186876</v>
      </c>
      <c r="T5" s="36">
        <v>7.3683888924995964</v>
      </c>
      <c r="U5" s="36">
        <v>8.2801235343540132</v>
      </c>
      <c r="V5" s="36">
        <v>8.7924193785232916</v>
      </c>
      <c r="W5" s="36">
        <v>9.4390726263580831</v>
      </c>
      <c r="X5" s="36">
        <v>10.763876900033953</v>
      </c>
      <c r="Y5" s="36">
        <v>12.55386311236075</v>
      </c>
      <c r="Z5" s="36">
        <v>14.709131509797968</v>
      </c>
      <c r="AA5" s="36">
        <v>16.826448958421416</v>
      </c>
      <c r="AB5" s="36">
        <v>18.208611573055915</v>
      </c>
      <c r="AC5" s="36">
        <v>20.575283245139982</v>
      </c>
      <c r="AD5" s="36">
        <v>20.640549104063993</v>
      </c>
      <c r="AE5" s="36">
        <v>22.379385560242426</v>
      </c>
      <c r="AF5" s="36">
        <v>21.207161960290403</v>
      </c>
      <c r="AG5" s="36">
        <v>21.976773254175932</v>
      </c>
      <c r="AH5" s="36">
        <v>22.027558833135501</v>
      </c>
      <c r="AI5" s="36">
        <v>22.021480716583063</v>
      </c>
      <c r="AJ5" s="36">
        <v>22.449451938475129</v>
      </c>
      <c r="AK5" s="36">
        <v>22.177175711282985</v>
      </c>
    </row>
    <row r="6" spans="1:37" s="41" customFormat="1" ht="12.2" customHeight="1">
      <c r="A6" s="37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9" t="s">
        <v>11</v>
      </c>
      <c r="AJ6" s="40">
        <f>AJ2/AI2*100</f>
        <v>98.925224517514778</v>
      </c>
      <c r="AK6" s="38"/>
    </row>
    <row r="7" spans="1:37" s="41" customFormat="1" ht="15">
      <c r="A7" s="41" t="s">
        <v>1</v>
      </c>
      <c r="D7" s="42">
        <v>5.8775761985145447</v>
      </c>
      <c r="E7" s="42">
        <v>8.5912544683164782</v>
      </c>
      <c r="F7" s="42">
        <v>4.8271959567278477</v>
      </c>
      <c r="G7" s="42">
        <v>18.241649508046343</v>
      </c>
      <c r="H7" s="42">
        <v>4.7308879297442985</v>
      </c>
      <c r="I7" s="42">
        <v>-2.7379215380665345</v>
      </c>
      <c r="J7" s="42">
        <v>4.4255160243712899</v>
      </c>
      <c r="K7" s="42">
        <v>10.642922395803511</v>
      </c>
      <c r="L7" s="42">
        <v>9.2430530674212363</v>
      </c>
      <c r="M7" s="42">
        <v>8.1523305237415791</v>
      </c>
      <c r="N7" s="42">
        <v>-6.3491696816941001</v>
      </c>
      <c r="O7" s="42">
        <v>-14.56998085475063</v>
      </c>
      <c r="P7" s="42">
        <v>-10.447798871623437</v>
      </c>
      <c r="Q7" s="42">
        <v>-9.5030719314160415</v>
      </c>
      <c r="R7" s="42">
        <v>1.136130784276923</v>
      </c>
      <c r="S7" s="42">
        <v>0.1384431524640517</v>
      </c>
      <c r="T7" s="42">
        <v>-6.2661501883072512</v>
      </c>
      <c r="U7" s="42">
        <v>24.49159680568367</v>
      </c>
      <c r="V7" s="42">
        <v>7.1645112213364115</v>
      </c>
      <c r="W7" s="42">
        <v>9.5383272023174861</v>
      </c>
      <c r="X7" s="42">
        <v>30.503474521867147</v>
      </c>
      <c r="Y7" s="42">
        <v>20.47331037941462</v>
      </c>
      <c r="Z7" s="42">
        <v>18.917788407966384</v>
      </c>
      <c r="AA7" s="42">
        <v>17.333862491418795</v>
      </c>
      <c r="AB7" s="42">
        <v>8.2881638216916631</v>
      </c>
      <c r="AC7" s="42">
        <v>8.5202323465016772</v>
      </c>
      <c r="AD7" s="42">
        <v>0.36028428365448839</v>
      </c>
      <c r="AE7" s="42">
        <v>8.5480716644611654</v>
      </c>
      <c r="AF7" s="42">
        <v>-5.8065494661793</v>
      </c>
      <c r="AG7" s="42">
        <v>3.2626516975768238</v>
      </c>
      <c r="AH7" s="42">
        <v>-0.60700289545353447</v>
      </c>
      <c r="AI7" s="42">
        <v>-2.9494670337326001</v>
      </c>
      <c r="AJ7" s="42">
        <v>-1.074775482485224</v>
      </c>
      <c r="AK7" s="42">
        <v>0.50166897939556421</v>
      </c>
    </row>
    <row r="8" spans="1:37" s="41" customFormat="1" ht="15">
      <c r="A8" s="41" t="s">
        <v>2</v>
      </c>
      <c r="D8" s="42">
        <v>8.3160269156136835</v>
      </c>
      <c r="E8" s="42">
        <v>23.554431419060194</v>
      </c>
      <c r="F8" s="42">
        <v>25.19932026114402</v>
      </c>
      <c r="G8" s="42">
        <v>11.824151498020452</v>
      </c>
      <c r="H8" s="42">
        <v>11.763292855251217</v>
      </c>
      <c r="I8" s="42">
        <v>11.821778418551233</v>
      </c>
      <c r="J8" s="42">
        <v>-2.0610998492352817</v>
      </c>
      <c r="K8" s="42">
        <v>-3.0136909164606318</v>
      </c>
      <c r="L8" s="42">
        <v>2.5781403199132136</v>
      </c>
      <c r="M8" s="42">
        <v>13.331989355328178</v>
      </c>
      <c r="N8" s="42">
        <v>-18.51420066914471</v>
      </c>
      <c r="O8" s="42">
        <v>-7.708219164386632</v>
      </c>
      <c r="P8" s="42">
        <v>29.209359617350074</v>
      </c>
      <c r="Q8" s="42">
        <v>20.399895253753009</v>
      </c>
      <c r="R8" s="42">
        <v>-7.0335403816486508</v>
      </c>
      <c r="S8" s="42">
        <v>-1.9358733997988264</v>
      </c>
      <c r="T8" s="42">
        <v>4.9968747961172788</v>
      </c>
      <c r="U8" s="42">
        <v>12.881043953377102</v>
      </c>
      <c r="V8" s="42">
        <v>11.477067690348708</v>
      </c>
      <c r="W8" s="42">
        <v>16.993897440101136</v>
      </c>
      <c r="X8" s="42">
        <v>12.351213301925368</v>
      </c>
      <c r="Y8" s="42">
        <v>11.14124126099707</v>
      </c>
      <c r="Z8" s="42">
        <v>4.7456970111853014</v>
      </c>
      <c r="AA8" s="42">
        <v>-7.4766420546447554</v>
      </c>
      <c r="AB8" s="42">
        <v>-23.125982367397469</v>
      </c>
      <c r="AC8" s="42">
        <v>32.625940522104237</v>
      </c>
      <c r="AD8" s="42">
        <v>15.31166359338143</v>
      </c>
      <c r="AE8" s="42">
        <v>-11.73883273336993</v>
      </c>
      <c r="AF8" s="42">
        <v>-8.3951481566254422</v>
      </c>
      <c r="AG8" s="42">
        <v>-1.7644597403202233</v>
      </c>
      <c r="AH8" s="42">
        <v>11.104603250819745</v>
      </c>
      <c r="AI8" s="42">
        <v>6.2323641897601201</v>
      </c>
      <c r="AJ8" s="42">
        <v>14.861556267657994</v>
      </c>
      <c r="AK8" s="42">
        <v>3.4528595416247088</v>
      </c>
    </row>
    <row r="9" spans="1:37" s="41" customFormat="1" ht="15">
      <c r="A9" s="41" t="s">
        <v>3</v>
      </c>
      <c r="D9" s="42">
        <v>9.3842809515015233</v>
      </c>
      <c r="E9" s="42">
        <v>10.510336911651731</v>
      </c>
      <c r="F9" s="42">
        <v>5.2502667920462098</v>
      </c>
      <c r="G9" s="42">
        <v>6.4464312577652949</v>
      </c>
      <c r="H9" s="42">
        <v>4.8870886597524921</v>
      </c>
      <c r="I9" s="42">
        <v>5.2051734697404761</v>
      </c>
      <c r="J9" s="42">
        <v>12.494050595841477</v>
      </c>
      <c r="K9" s="42">
        <v>9.9235458694848724</v>
      </c>
      <c r="L9" s="42">
        <v>7.5092031577516982</v>
      </c>
      <c r="M9" s="42">
        <v>-2.1454277740880823</v>
      </c>
      <c r="N9" s="42">
        <v>-10.559305280063935</v>
      </c>
      <c r="O9" s="42">
        <v>-10.444521896310931</v>
      </c>
      <c r="P9" s="42">
        <v>-0.97902279184092222</v>
      </c>
      <c r="Q9" s="42">
        <v>1.8464329805475632</v>
      </c>
      <c r="R9" s="42">
        <v>2.6404657822918676</v>
      </c>
      <c r="S9" s="42">
        <v>-1.261204652017911</v>
      </c>
      <c r="T9" s="42">
        <v>-4.7853067118087012</v>
      </c>
      <c r="U9" s="42">
        <v>-4.5658169760050882</v>
      </c>
      <c r="V9" s="42">
        <v>4.1579731894743954</v>
      </c>
      <c r="W9" s="42">
        <v>2.7774716392483079</v>
      </c>
      <c r="X9" s="42">
        <v>-18.7576688386198</v>
      </c>
      <c r="Y9" s="42">
        <v>4.7332796909218544</v>
      </c>
      <c r="Z9" s="42">
        <v>11.756292940260572</v>
      </c>
      <c r="AA9" s="42">
        <v>4.576674743998832</v>
      </c>
      <c r="AB9" s="42">
        <v>10.074041946364343</v>
      </c>
      <c r="AC9" s="42">
        <v>31.447515836458461</v>
      </c>
      <c r="AD9" s="42">
        <v>-0.57376853271968731</v>
      </c>
      <c r="AE9" s="42">
        <v>9.1266940861137069</v>
      </c>
      <c r="AF9" s="42">
        <v>-3.0496350287565588</v>
      </c>
      <c r="AG9" s="42">
        <v>5.1427439997563829</v>
      </c>
      <c r="AH9" s="42">
        <v>2.6617517993774431</v>
      </c>
      <c r="AI9" s="42">
        <v>9.394500934246075</v>
      </c>
      <c r="AJ9" s="42">
        <v>10.27810472016224</v>
      </c>
      <c r="AK9" s="42">
        <v>-5.9493320341456046</v>
      </c>
    </row>
    <row r="10" spans="1:37" s="41" customFormat="1" ht="15">
      <c r="A10" s="43" t="s">
        <v>4</v>
      </c>
      <c r="D10" s="44">
        <v>7.1686132557995386</v>
      </c>
      <c r="E10" s="44">
        <v>9.4163266736810414</v>
      </c>
      <c r="F10" s="44">
        <v>5.161072954298862</v>
      </c>
      <c r="G10" s="44">
        <v>13.759253595360121</v>
      </c>
      <c r="H10" s="44">
        <v>4.8565541618012631</v>
      </c>
      <c r="I10" s="44">
        <v>0.20241430839260666</v>
      </c>
      <c r="J10" s="44">
        <v>7.3166192375968775</v>
      </c>
      <c r="K10" s="44">
        <v>10.215904507781426</v>
      </c>
      <c r="L10" s="44">
        <v>8.5118304902088049</v>
      </c>
      <c r="M10" s="44">
        <v>4.2746335240763766</v>
      </c>
      <c r="N10" s="44">
        <v>-7.9754554831438229</v>
      </c>
      <c r="O10" s="44">
        <v>-13.075694696377916</v>
      </c>
      <c r="P10" s="44">
        <v>-6.6874163876449177</v>
      </c>
      <c r="Q10" s="44">
        <v>-4.8041519522605274</v>
      </c>
      <c r="R10" s="44">
        <v>1.614645893616129</v>
      </c>
      <c r="S10" s="44">
        <v>-0.46735434315454683</v>
      </c>
      <c r="T10" s="44">
        <v>-5.4973001802491765</v>
      </c>
      <c r="U10" s="44">
        <v>12.373595573687579</v>
      </c>
      <c r="V10" s="44">
        <v>6.1870555679969907</v>
      </c>
      <c r="W10" s="44">
        <v>7.354667924670788</v>
      </c>
      <c r="X10" s="44">
        <v>14.035322389367245</v>
      </c>
      <c r="Y10" s="44">
        <v>16.629567849490655</v>
      </c>
      <c r="Z10" s="44">
        <v>17.168168699522489</v>
      </c>
      <c r="AA10" s="44">
        <v>14.394578274135839</v>
      </c>
      <c r="AB10" s="44">
        <v>8.2142264125357514</v>
      </c>
      <c r="AC10" s="44">
        <v>12.997540546068521</v>
      </c>
      <c r="AD10" s="44">
        <v>0.31720515409880967</v>
      </c>
      <c r="AE10" s="44">
        <v>8.4243711124723184</v>
      </c>
      <c r="AF10" s="44">
        <v>-5.2379615016531549</v>
      </c>
      <c r="AG10" s="44">
        <v>3.6290159679385425</v>
      </c>
      <c r="AH10" s="44">
        <v>0.23108751395028992</v>
      </c>
      <c r="AI10" s="44">
        <v>-2.759323717385076E-2</v>
      </c>
      <c r="AJ10" s="44">
        <v>1.9434261819178511</v>
      </c>
      <c r="AK10" s="44">
        <v>-1.2128413109520175</v>
      </c>
    </row>
    <row r="11" spans="1:37" s="33" customFormat="1" ht="15">
      <c r="A11" s="45" t="s">
        <v>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>
        <f>AJ4/AI4*100</f>
        <v>110.27810472016225</v>
      </c>
      <c r="AK11" s="46"/>
    </row>
    <row r="12" spans="1:37" s="33" customFormat="1" ht="15">
      <c r="A12" s="33" t="s">
        <v>1</v>
      </c>
      <c r="C12" s="35">
        <v>62.953684101803475</v>
      </c>
      <c r="D12" s="35">
        <v>62.195294713354031</v>
      </c>
      <c r="E12" s="35">
        <v>61.726300637858444</v>
      </c>
      <c r="F12" s="35">
        <v>61.530325156160103</v>
      </c>
      <c r="G12" s="35">
        <v>63.954772128775218</v>
      </c>
      <c r="H12" s="35">
        <v>63.87812498640313</v>
      </c>
      <c r="I12" s="35">
        <v>62.00368770863399</v>
      </c>
      <c r="J12" s="35">
        <v>60.333312122450153</v>
      </c>
      <c r="K12" s="35">
        <v>60.567066076881368</v>
      </c>
      <c r="L12" s="35">
        <v>60.975205963111826</v>
      </c>
      <c r="M12" s="35">
        <v>63.242712117065679</v>
      </c>
      <c r="N12" s="35">
        <v>64.360356603122511</v>
      </c>
      <c r="O12" s="35">
        <v>63.253959609967936</v>
      </c>
      <c r="P12" s="35">
        <v>60.704902745914779</v>
      </c>
      <c r="Q12" s="35">
        <v>57.70847500042715</v>
      </c>
      <c r="R12" s="35">
        <v>57.436719123291688</v>
      </c>
      <c r="S12" s="35">
        <v>57.786303125322547</v>
      </c>
      <c r="T12" s="35">
        <v>57.31616841268162</v>
      </c>
      <c r="U12" s="35">
        <v>63.496956665405321</v>
      </c>
      <c r="V12" s="35">
        <v>64.081448427894259</v>
      </c>
      <c r="W12" s="35">
        <v>65.384904086504264</v>
      </c>
      <c r="X12" s="35">
        <v>74.827316534718364</v>
      </c>
      <c r="Y12" s="35">
        <v>77.293388768954415</v>
      </c>
      <c r="Z12" s="35">
        <v>78.447576274175105</v>
      </c>
      <c r="AA12" s="35">
        <v>80.463228819125447</v>
      </c>
      <c r="AB12" s="35">
        <v>80.518205349184669</v>
      </c>
      <c r="AC12" s="35">
        <v>77.327827759706651</v>
      </c>
      <c r="AD12" s="35">
        <v>77.361034581061006</v>
      </c>
      <c r="AE12" s="35">
        <v>77.449295205327644</v>
      </c>
      <c r="AF12" s="35">
        <v>76.984586575029979</v>
      </c>
      <c r="AG12" s="35">
        <v>76.712419541248764</v>
      </c>
      <c r="AH12" s="35">
        <v>76.070982391415029</v>
      </c>
      <c r="AI12" s="35">
        <v>73.847670806496708</v>
      </c>
      <c r="AJ12" s="35">
        <v>71.661289876521721</v>
      </c>
      <c r="AK12" s="35">
        <v>72.905014471330816</v>
      </c>
    </row>
    <row r="13" spans="1:37" s="33" customFormat="1" ht="15">
      <c r="A13" s="33" t="s">
        <v>2</v>
      </c>
      <c r="C13" s="35">
        <v>0.75523825350564999</v>
      </c>
      <c r="D13" s="35">
        <v>0.76332430278967067</v>
      </c>
      <c r="E13" s="35">
        <v>0.86195637421461802</v>
      </c>
      <c r="F13" s="35">
        <v>1.0262005618117742</v>
      </c>
      <c r="G13" s="35">
        <v>1.0087443743220375</v>
      </c>
      <c r="H13" s="35">
        <v>1.0751888026901408</v>
      </c>
      <c r="I13" s="35">
        <v>1.1998665389687555</v>
      </c>
      <c r="J13" s="35">
        <v>1.0950178079513646</v>
      </c>
      <c r="K13" s="35">
        <v>0.9635790410489512</v>
      </c>
      <c r="L13" s="35">
        <v>0.91088820118065739</v>
      </c>
      <c r="M13" s="35">
        <v>0.99000848462598035</v>
      </c>
      <c r="N13" s="35">
        <v>0.87663169796292884</v>
      </c>
      <c r="O13" s="35">
        <v>0.93076269357973174</v>
      </c>
      <c r="P13" s="35">
        <v>1.2888213672526958</v>
      </c>
      <c r="Q13" s="35">
        <v>1.6300496376712312</v>
      </c>
      <c r="R13" s="35">
        <v>1.491319902596749</v>
      </c>
      <c r="S13" s="35">
        <v>1.4693167529561104</v>
      </c>
      <c r="T13" s="35">
        <v>1.6324789391226211</v>
      </c>
      <c r="U13" s="35">
        <v>1.6398507668932458</v>
      </c>
      <c r="V13" s="35">
        <v>1.7215446267456656</v>
      </c>
      <c r="W13" s="35">
        <v>1.8761197756334749</v>
      </c>
      <c r="X13" s="35">
        <v>1.8484126556195069</v>
      </c>
      <c r="Y13" s="35">
        <v>1.761430490535639</v>
      </c>
      <c r="Z13" s="35">
        <v>1.5746790831993391</v>
      </c>
      <c r="AA13" s="35">
        <v>1.2736145249364257</v>
      </c>
      <c r="AB13" s="35">
        <v>0.90475964845745682</v>
      </c>
      <c r="AC13" s="35">
        <v>1.06192222187524</v>
      </c>
      <c r="AD13" s="35">
        <v>1.2206482210415792</v>
      </c>
      <c r="AE13" s="35">
        <v>0.99364963527717554</v>
      </c>
      <c r="AF13" s="35">
        <v>0.96054421228366405</v>
      </c>
      <c r="AG13" s="35">
        <v>0.91055172873771073</v>
      </c>
      <c r="AH13" s="35">
        <v>1.0093324443543616</v>
      </c>
      <c r="AI13" s="35">
        <v>1.0725336649298671</v>
      </c>
      <c r="AJ13" s="35">
        <v>1.2084436487690917</v>
      </c>
      <c r="AK13" s="35">
        <v>1.265518238596099</v>
      </c>
    </row>
    <row r="14" spans="1:37" s="33" customFormat="1" ht="15">
      <c r="A14" s="33" t="s">
        <v>3</v>
      </c>
      <c r="C14" s="35">
        <v>36.29107764469088</v>
      </c>
      <c r="D14" s="35">
        <v>37.0413809838563</v>
      </c>
      <c r="E14" s="35">
        <v>37.411742987926935</v>
      </c>
      <c r="F14" s="35">
        <v>37.443474282028127</v>
      </c>
      <c r="G14" s="35">
        <v>35.036483496902747</v>
      </c>
      <c r="H14" s="35">
        <v>35.046686210906721</v>
      </c>
      <c r="I14" s="35">
        <v>36.796445752397254</v>
      </c>
      <c r="J14" s="35">
        <v>38.57167006959849</v>
      </c>
      <c r="K14" s="35">
        <v>38.469354882069673</v>
      </c>
      <c r="L14" s="35">
        <v>38.113905835707527</v>
      </c>
      <c r="M14" s="35">
        <v>35.767279398308332</v>
      </c>
      <c r="N14" s="35">
        <v>34.763011698914546</v>
      </c>
      <c r="O14" s="35">
        <v>35.815277696452327</v>
      </c>
      <c r="P14" s="35">
        <v>38.006275886832512</v>
      </c>
      <c r="Q14" s="35">
        <v>40.661475361901616</v>
      </c>
      <c r="R14" s="35">
        <v>41.071960974111562</v>
      </c>
      <c r="S14" s="35">
        <v>40.744380121721349</v>
      </c>
      <c r="T14" s="35">
        <v>41.051352648195753</v>
      </c>
      <c r="U14" s="35">
        <v>34.863192567701439</v>
      </c>
      <c r="V14" s="35">
        <v>34.19700694536008</v>
      </c>
      <c r="W14" s="35">
        <v>32.738976137862252</v>
      </c>
      <c r="X14" s="35">
        <v>23.324270809662139</v>
      </c>
      <c r="Y14" s="35">
        <v>20.94518074050994</v>
      </c>
      <c r="Z14" s="35">
        <v>19.977744642625559</v>
      </c>
      <c r="AA14" s="35">
        <v>18.263156655938122</v>
      </c>
      <c r="AB14" s="35">
        <v>18.577035002357867</v>
      </c>
      <c r="AC14" s="35">
        <v>21.61025001841811</v>
      </c>
      <c r="AD14" s="35">
        <v>21.418317197897416</v>
      </c>
      <c r="AE14" s="35">
        <v>21.55705515939518</v>
      </c>
      <c r="AF14" s="35">
        <v>22.054869212686356</v>
      </c>
      <c r="AG14" s="35">
        <v>22.377028730013514</v>
      </c>
      <c r="AH14" s="35">
        <v>22.919685164230604</v>
      </c>
      <c r="AI14" s="35">
        <v>25.079795528573424</v>
      </c>
      <c r="AJ14" s="35">
        <v>27.130266474709192</v>
      </c>
      <c r="AK14" s="35">
        <v>25.829467290073094</v>
      </c>
    </row>
    <row r="15" spans="1:37" ht="12.2" customHeight="1"/>
    <row r="16" spans="1:37" s="47" customFormat="1">
      <c r="A16" s="47" t="s">
        <v>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</row>
    <row r="17" spans="1:38" s="33" customFormat="1" ht="15">
      <c r="A17" s="33" t="s">
        <v>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>
        <v>4.4009678445688243</v>
      </c>
      <c r="T17" s="35">
        <v>4.0775198498528749</v>
      </c>
      <c r="U17" s="35">
        <v>5.1279894365777583</v>
      </c>
      <c r="V17" s="35">
        <v>5.4723907522601181</v>
      </c>
      <c r="W17" s="35">
        <v>5.8884642673326866</v>
      </c>
      <c r="X17" s="35">
        <v>7.862178775189923</v>
      </c>
      <c r="Y17" s="35">
        <v>9.0716676111090546</v>
      </c>
      <c r="Z17" s="35">
        <v>11.092443566271996</v>
      </c>
      <c r="AA17" s="35">
        <v>12.576722859414302</v>
      </c>
      <c r="AB17" s="35">
        <v>15.066200176890852</v>
      </c>
      <c r="AC17" s="35">
        <v>15.732415552670366</v>
      </c>
      <c r="AD17" s="35">
        <v>15.143070351450145</v>
      </c>
      <c r="AE17" s="35">
        <v>16.907933480777658</v>
      </c>
      <c r="AF17" s="35">
        <v>16.476718272416697</v>
      </c>
      <c r="AG17" s="35">
        <v>16.830475908207983</v>
      </c>
      <c r="AH17" s="35">
        <v>16.854798827134132</v>
      </c>
      <c r="AI17" s="35">
        <v>16.157673387122241</v>
      </c>
      <c r="AJ17" s="35">
        <v>15.782795603867102</v>
      </c>
      <c r="AK17" s="35">
        <v>15.800056538067839</v>
      </c>
    </row>
    <row r="18" spans="1:38" s="33" customFormat="1" ht="15">
      <c r="A18" s="33" t="s">
        <v>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>
        <v>0.10540014298991521</v>
      </c>
      <c r="T18" s="35">
        <v>0.11148449478893899</v>
      </c>
      <c r="U18" s="35">
        <v>0.12492857321042863</v>
      </c>
      <c r="V18" s="35">
        <v>0.13521272976412194</v>
      </c>
      <c r="W18" s="35">
        <v>0.15391452619851512</v>
      </c>
      <c r="X18" s="35">
        <v>0.1724405022995186</v>
      </c>
      <c r="Y18" s="35">
        <v>0.19735909884393507</v>
      </c>
      <c r="Z18" s="35">
        <v>0.21727989690333821</v>
      </c>
      <c r="AA18" s="35">
        <v>0.21253556900167639</v>
      </c>
      <c r="AB18" s="35">
        <v>0.17735719379052567</v>
      </c>
      <c r="AC18" s="35">
        <v>0.20779687962517662</v>
      </c>
      <c r="AD18" s="35">
        <v>0.23782330417516545</v>
      </c>
      <c r="AE18" s="35">
        <v>0.2235789499091034</v>
      </c>
      <c r="AF18" s="35">
        <v>0.20812184752495796</v>
      </c>
      <c r="AG18" s="35">
        <v>0.20374289461841583</v>
      </c>
      <c r="AH18" s="35">
        <v>0.22655559266412129</v>
      </c>
      <c r="AI18" s="35">
        <v>0.23402308070487218</v>
      </c>
      <c r="AJ18" s="35">
        <v>0.26333099222237244</v>
      </c>
      <c r="AK18" s="35">
        <v>0.27246712186573663</v>
      </c>
    </row>
    <row r="19" spans="1:38" s="33" customFormat="1" ht="15">
      <c r="A19" s="33" t="s">
        <v>3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>
        <v>3.0488821393468331</v>
      </c>
      <c r="T19" s="35">
        <v>2.8939321656185881</v>
      </c>
      <c r="U19" s="35">
        <v>2.7870478184883201</v>
      </c>
      <c r="V19" s="35">
        <v>2.91702180875467</v>
      </c>
      <c r="W19" s="35">
        <v>2.9701868386027686</v>
      </c>
      <c r="X19" s="35">
        <v>2.4158165505455114</v>
      </c>
      <c r="Y19" s="35">
        <v>2.5249603206735998</v>
      </c>
      <c r="Z19" s="35">
        <v>2.8157860128452152</v>
      </c>
      <c r="AA19" s="35">
        <v>2.9449846750620337</v>
      </c>
      <c r="AB19" s="35">
        <v>3.3382515772986703</v>
      </c>
      <c r="AC19" s="35">
        <v>4.4098805900650602</v>
      </c>
      <c r="AD19" s="35">
        <v>4.3404606761665852</v>
      </c>
      <c r="AE19" s="35">
        <v>4.7489862498299544</v>
      </c>
      <c r="AF19" s="35">
        <v>4.6263223382853154</v>
      </c>
      <c r="AG19" s="35">
        <v>4.7451838334023799</v>
      </c>
      <c r="AH19" s="35">
        <v>5.0284500109219543</v>
      </c>
      <c r="AI19" s="35">
        <v>5.4831919198137173</v>
      </c>
      <c r="AJ19" s="35">
        <v>6.0248103313455434</v>
      </c>
      <c r="AK19" s="35">
        <v>5.6628712474139888</v>
      </c>
    </row>
    <row r="20" spans="1:38" s="32" customFormat="1">
      <c r="A20" s="32" t="s">
        <v>4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>
        <v>7.5552501269055732</v>
      </c>
      <c r="T20" s="36">
        <v>7.0829365102604021</v>
      </c>
      <c r="U20" s="36">
        <v>8.0399658282765074</v>
      </c>
      <c r="V20" s="36">
        <v>8.5246252907789106</v>
      </c>
      <c r="W20" s="36">
        <v>9.0125656321339704</v>
      </c>
      <c r="X20" s="36">
        <v>10.450435828034953</v>
      </c>
      <c r="Y20" s="36">
        <v>11.793987030626589</v>
      </c>
      <c r="Z20" s="36">
        <v>14.12550947602055</v>
      </c>
      <c r="AA20" s="36">
        <v>15.734243103478011</v>
      </c>
      <c r="AB20" s="36">
        <v>18.581808947980047</v>
      </c>
      <c r="AC20" s="36">
        <v>20.350093022360603</v>
      </c>
      <c r="AD20" s="36">
        <v>19.721354331791897</v>
      </c>
      <c r="AE20" s="36">
        <v>21.880498680516716</v>
      </c>
      <c r="AF20" s="36">
        <v>21.311162458226971</v>
      </c>
      <c r="AG20" s="36">
        <v>21.779402636228781</v>
      </c>
      <c r="AH20" s="36">
        <v>22.10980443072021</v>
      </c>
      <c r="AI20" s="36">
        <v>21.87488838764083</v>
      </c>
      <c r="AJ20" s="36">
        <v>22.070936927435017</v>
      </c>
      <c r="AK20" s="36">
        <v>21.735394907347565</v>
      </c>
    </row>
    <row r="21" spans="1:38" s="49" customFormat="1" ht="15">
      <c r="A21" s="49" t="s">
        <v>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>
        <v>-9.1583475523609685</v>
      </c>
      <c r="U21" s="50">
        <v>9.1142981942839754</v>
      </c>
      <c r="V21" s="50">
        <v>2.9528757078377543</v>
      </c>
      <c r="W21" s="50">
        <v>2.5038188481820711</v>
      </c>
      <c r="X21" s="50">
        <v>10.714645831336167</v>
      </c>
      <c r="Y21" s="50">
        <v>9.570066065967243</v>
      </c>
      <c r="Z21" s="50">
        <v>12.519224955641972</v>
      </c>
      <c r="AA21" s="50">
        <v>6.9692190391880127</v>
      </c>
      <c r="AB21" s="50">
        <v>10.432147590357133</v>
      </c>
      <c r="AC21" s="50">
        <v>11.760816802053874</v>
      </c>
      <c r="AD21" s="50">
        <v>-4.1502656521133829</v>
      </c>
      <c r="AE21" s="50">
        <v>6.0073478190974416</v>
      </c>
      <c r="AF21" s="50">
        <v>-4.7732458924751864</v>
      </c>
      <c r="AG21" s="50">
        <v>2.6983368967987253</v>
      </c>
      <c r="AH21" s="50">
        <v>0.60532624605844632</v>
      </c>
      <c r="AI21" s="50">
        <v>-0.69308835650463418</v>
      </c>
      <c r="AJ21" s="50">
        <v>0.22458167771939319</v>
      </c>
      <c r="AK21" s="50">
        <v>-3.1807325768330785</v>
      </c>
    </row>
    <row r="22" spans="1:38" ht="12.2" customHeight="1">
      <c r="AI22" s="39" t="s">
        <v>11</v>
      </c>
      <c r="AJ22" s="40">
        <f>AJ17/AI17*100</f>
        <v>97.679877700994268</v>
      </c>
    </row>
    <row r="23" spans="1:38">
      <c r="AI23" s="39" t="s">
        <v>12</v>
      </c>
      <c r="AJ23" s="40">
        <f>AJ19/AI19*100</f>
        <v>109.87779416537779</v>
      </c>
    </row>
    <row r="24" spans="1:38">
      <c r="AI24" s="39" t="s">
        <v>13</v>
      </c>
      <c r="AJ24" s="51">
        <f>AJ29+'Menages 2019'!AK29</f>
        <v>49.678974924616135</v>
      </c>
    </row>
    <row r="25" spans="1:38">
      <c r="AE25" s="52"/>
      <c r="AF25" s="52"/>
      <c r="AG25" s="53">
        <v>2014</v>
      </c>
      <c r="AH25" s="53">
        <v>2015</v>
      </c>
      <c r="AI25" s="53">
        <v>2016</v>
      </c>
      <c r="AJ25" s="53">
        <v>2017</v>
      </c>
      <c r="AK25" s="53">
        <v>2018</v>
      </c>
      <c r="AL25" s="53">
        <v>2019</v>
      </c>
    </row>
    <row r="26" spans="1:38">
      <c r="AE26" s="52"/>
      <c r="AF26" s="52"/>
      <c r="AG26" s="54"/>
      <c r="AH26" s="54"/>
      <c r="AI26" s="54"/>
      <c r="AJ26" s="54"/>
      <c r="AK26" s="54"/>
      <c r="AL26" s="54"/>
    </row>
    <row r="27" spans="1:38">
      <c r="AE27" s="55" t="s">
        <v>1</v>
      </c>
      <c r="AF27" s="52"/>
      <c r="AG27" s="56">
        <v>16.853686025121991</v>
      </c>
      <c r="AH27" s="56">
        <v>16.772588115428089</v>
      </c>
      <c r="AI27" s="56">
        <v>16.260243544477543</v>
      </c>
      <c r="AJ27" s="56">
        <v>16.100375288453133</v>
      </c>
      <c r="AK27" s="56">
        <v>16.764199662855585</v>
      </c>
      <c r="AL27" s="56">
        <v>17.045542137200954</v>
      </c>
    </row>
    <row r="28" spans="1:38">
      <c r="AE28" s="55" t="s">
        <v>2</v>
      </c>
      <c r="AF28" s="52"/>
      <c r="AG28" s="56">
        <v>0.2001738535576103</v>
      </c>
      <c r="AH28" s="56">
        <v>0.22231555763298205</v>
      </c>
      <c r="AI28" s="56">
        <v>0.23606031545012457</v>
      </c>
      <c r="AJ28" s="56">
        <v>0.2713363350400409</v>
      </c>
      <c r="AK28" s="56">
        <v>0.28065555439028733</v>
      </c>
      <c r="AL28" s="56">
        <v>0.30686236210352624</v>
      </c>
    </row>
    <row r="29" spans="1:38">
      <c r="AE29" s="55" t="s">
        <v>3</v>
      </c>
      <c r="AF29" s="52"/>
      <c r="AG29" s="56">
        <v>4.920397314265939</v>
      </c>
      <c r="AH29" s="56">
        <v>5.0496881939950393</v>
      </c>
      <c r="AI29" s="56">
        <v>5.5229912281009925</v>
      </c>
      <c r="AJ29" s="56">
        <v>6.1010278472647874</v>
      </c>
      <c r="AK29" s="56">
        <v>5.6308244031090666</v>
      </c>
      <c r="AL29" s="56">
        <v>4.7390307266748781</v>
      </c>
    </row>
    <row r="30" spans="1:38">
      <c r="AE30" s="57" t="s">
        <v>4</v>
      </c>
      <c r="AF30" s="52"/>
      <c r="AG30" s="58">
        <v>21.97425719294554</v>
      </c>
      <c r="AH30" s="58">
        <v>22.044591867056113</v>
      </c>
      <c r="AI30" s="58">
        <v>22.01929508802866</v>
      </c>
      <c r="AJ30" s="58">
        <v>22.472739470757961</v>
      </c>
      <c r="AK30" s="58">
        <v>22.675679620354941</v>
      </c>
      <c r="AL30" s="58">
        <v>22.09143522597936</v>
      </c>
    </row>
    <row r="32" spans="1:38">
      <c r="AG32" s="59">
        <f>AG27-AG2</f>
        <v>-5.2284752503979348E-3</v>
      </c>
      <c r="AH32" s="59">
        <f t="shared" ref="AH32:AK35" si="0">AH27-AH2</f>
        <v>1.6007714214996582E-2</v>
      </c>
      <c r="AI32" s="59">
        <f t="shared" si="0"/>
        <v>-2.1070418208708475E-3</v>
      </c>
      <c r="AJ32" s="59">
        <f t="shared" si="0"/>
        <v>1.2808459132045869E-2</v>
      </c>
      <c r="AK32" s="59">
        <f t="shared" si="0"/>
        <v>0.59592650121226498</v>
      </c>
    </row>
    <row r="33" spans="33:37">
      <c r="AG33" s="59">
        <f>AG28-AG3</f>
        <v>6.3964770944502369E-5</v>
      </c>
      <c r="AH33" s="59">
        <f t="shared" si="0"/>
        <v>-1.5740369099626061E-5</v>
      </c>
      <c r="AI33" s="59">
        <f t="shared" si="0"/>
        <v>-1.274787512677289E-4</v>
      </c>
      <c r="AJ33" s="59">
        <f t="shared" si="0"/>
        <v>4.7358906068439843E-5</v>
      </c>
      <c r="AK33" s="59">
        <f t="shared" si="0"/>
        <v>-6.4904150298694674E-7</v>
      </c>
    </row>
    <row r="34" spans="33:37">
      <c r="AG34" s="59">
        <f>AG29-AG4</f>
        <v>2.6484492490643774E-3</v>
      </c>
      <c r="AH34" s="59">
        <f t="shared" si="0"/>
        <v>1.0410600747139398E-3</v>
      </c>
      <c r="AI34" s="59">
        <f t="shared" si="0"/>
        <v>4.8892017734836202E-5</v>
      </c>
      <c r="AJ34" s="59">
        <f t="shared" si="0"/>
        <v>1.0431714244717227E-2</v>
      </c>
      <c r="AK34" s="59">
        <f t="shared" si="0"/>
        <v>-9.7421943098806807E-2</v>
      </c>
    </row>
    <row r="35" spans="33:37">
      <c r="AG35" s="60">
        <f>AG30-AG5</f>
        <v>-2.5160612303913865E-3</v>
      </c>
      <c r="AH35" s="60">
        <f t="shared" si="0"/>
        <v>1.7033033920611729E-2</v>
      </c>
      <c r="AI35" s="60">
        <f t="shared" si="0"/>
        <v>-2.1856285544039622E-3</v>
      </c>
      <c r="AJ35" s="60">
        <f t="shared" si="0"/>
        <v>2.3287532282832757E-2</v>
      </c>
      <c r="AK35" s="60">
        <f t="shared" si="0"/>
        <v>0.49850390907195674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FBCF Ménages</vt:lpstr>
      <vt:lpstr>FBCF PM</vt:lpstr>
      <vt:lpstr>Menages 2019</vt:lpstr>
      <vt:lpstr>PM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Solène</dc:creator>
  <cp:lastModifiedBy>pc</cp:lastModifiedBy>
  <dcterms:created xsi:type="dcterms:W3CDTF">2017-01-16T16:36:14Z</dcterms:created>
  <dcterms:modified xsi:type="dcterms:W3CDTF">2023-10-19T07:01:28Z</dcterms:modified>
</cp:coreProperties>
</file>