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5570" windowHeight="9810"/>
  </bookViews>
  <sheets>
    <sheet name="coeff technique en colonne" sheetId="2" r:id="rId1"/>
    <sheet name="Feuil3" sheetId="3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3" i="2"/>
  <c r="F72"/>
  <c r="F71"/>
  <c r="F67"/>
  <c r="F66"/>
  <c r="F65"/>
  <c r="F56"/>
  <c r="F57"/>
  <c r="F55"/>
  <c r="K68"/>
  <c r="D57"/>
  <c r="C57"/>
  <c r="E56"/>
  <c r="C56"/>
  <c r="E55"/>
  <c r="D55"/>
  <c r="D92"/>
  <c r="C92"/>
  <c r="E91"/>
  <c r="C91"/>
  <c r="E90"/>
  <c r="D90"/>
  <c r="G85" a="1"/>
  <c r="G85" s="1"/>
  <c r="D9"/>
  <c r="D11" s="1"/>
  <c r="E9"/>
  <c r="E11" s="1"/>
  <c r="C9"/>
  <c r="C11" s="1"/>
  <c r="F12"/>
  <c r="F10"/>
  <c r="F8"/>
  <c r="F7"/>
  <c r="F6"/>
  <c r="F9" l="1"/>
  <c r="C19"/>
  <c r="O24" s="1"/>
  <c r="C20"/>
  <c r="O25" s="1"/>
  <c r="C32"/>
  <c r="C33" s="1"/>
  <c r="G6"/>
  <c r="C18"/>
  <c r="C27"/>
  <c r="C28" s="1"/>
  <c r="E32"/>
  <c r="E35" s="1"/>
  <c r="E19"/>
  <c r="Q24" s="1"/>
  <c r="E27"/>
  <c r="E30" s="1"/>
  <c r="E18"/>
  <c r="E20"/>
  <c r="Q25" s="1"/>
  <c r="G8"/>
  <c r="D18"/>
  <c r="D19"/>
  <c r="P24" s="1"/>
  <c r="D32"/>
  <c r="D34" s="1"/>
  <c r="G7"/>
  <c r="D20"/>
  <c r="P25" s="1"/>
  <c r="D27"/>
  <c r="D29" s="1"/>
  <c r="F11" l="1"/>
  <c r="F21" s="1"/>
  <c r="E63" a="1"/>
  <c r="E63" s="1"/>
  <c r="E62" a="1"/>
  <c r="E62" s="1"/>
  <c r="E61" a="1"/>
  <c r="E61" s="1"/>
  <c r="D61" a="1"/>
  <c r="D61" s="1"/>
  <c r="D63" a="1"/>
  <c r="D63" s="1"/>
  <c r="D62" a="1"/>
  <c r="D62" s="1"/>
  <c r="C61" a="1"/>
  <c r="C61" s="1"/>
  <c r="C63" a="1"/>
  <c r="C63" s="1"/>
  <c r="C62" a="1"/>
  <c r="C62" s="1"/>
  <c r="D94" a="1"/>
  <c r="D94" s="1"/>
  <c r="D96" a="1"/>
  <c r="D96" s="1"/>
  <c r="D95" a="1"/>
  <c r="D95" s="1"/>
  <c r="E94" a="1"/>
  <c r="E94" s="1"/>
  <c r="E96" a="1"/>
  <c r="E96" s="1"/>
  <c r="E95" a="1"/>
  <c r="E95" s="1"/>
  <c r="C95" a="1"/>
  <c r="C95" s="1"/>
  <c r="C94" a="1"/>
  <c r="C94" s="1"/>
  <c r="C96" a="1"/>
  <c r="C96" s="1"/>
  <c r="H8"/>
  <c r="E40"/>
  <c r="E57" s="1"/>
  <c r="E58" s="1"/>
  <c r="G9"/>
  <c r="H9" s="1"/>
  <c r="C38"/>
  <c r="C55" s="1"/>
  <c r="H7"/>
  <c r="D39"/>
  <c r="D91" s="1"/>
  <c r="D21"/>
  <c r="P23"/>
  <c r="O23"/>
  <c r="C21"/>
  <c r="H6"/>
  <c r="E21"/>
  <c r="Q23"/>
  <c r="F18" l="1"/>
  <c r="F19"/>
  <c r="F20"/>
  <c r="C58"/>
  <c r="E92"/>
  <c r="E66" a="1"/>
  <c r="E66" s="1"/>
  <c r="D66" a="1"/>
  <c r="D66" s="1"/>
  <c r="C66" a="1"/>
  <c r="C66" s="1"/>
  <c r="E65" a="1"/>
  <c r="E65" s="1"/>
  <c r="D65" a="1"/>
  <c r="D65" s="1"/>
  <c r="C90"/>
  <c r="C67" a="1"/>
  <c r="C67" s="1"/>
  <c r="D67" a="1"/>
  <c r="D67" s="1"/>
  <c r="E67" a="1"/>
  <c r="E67" s="1"/>
  <c r="D56"/>
  <c r="D58" s="1"/>
  <c r="C100" a="1"/>
  <c r="C100" s="1"/>
  <c r="E100" a="1"/>
  <c r="E100" s="1"/>
  <c r="D100" a="1"/>
  <c r="D100" s="1"/>
  <c r="D98" a="1"/>
  <c r="D98" s="1"/>
  <c r="C98" a="1"/>
  <c r="C98" s="1"/>
  <c r="E98" a="1"/>
  <c r="E98" s="1"/>
  <c r="E99" a="1"/>
  <c r="E99" s="1"/>
  <c r="D99" a="1"/>
  <c r="D99" s="1"/>
  <c r="C99" a="1"/>
  <c r="C99" s="1"/>
  <c r="S23" a="1"/>
  <c r="E68" l="1"/>
  <c r="F58"/>
  <c r="D68"/>
  <c r="C65" a="1"/>
  <c r="C65" s="1"/>
  <c r="U23"/>
  <c r="S24"/>
  <c r="T24"/>
  <c r="T23"/>
  <c r="U24"/>
  <c r="S25"/>
  <c r="S23"/>
  <c r="T25"/>
  <c r="U25"/>
  <c r="C68" l="1"/>
  <c r="F68"/>
  <c r="D47" a="1"/>
  <c r="D47" s="1"/>
  <c r="D46" a="1"/>
  <c r="D46" s="1"/>
  <c r="D48" a="1"/>
  <c r="D48" s="1"/>
  <c r="E47" a="1"/>
  <c r="E47" s="1"/>
  <c r="E46" a="1"/>
  <c r="E46" s="1"/>
  <c r="E48" a="1"/>
  <c r="E48" s="1"/>
  <c r="C47" a="1"/>
  <c r="C47" s="1"/>
  <c r="C46" a="1"/>
  <c r="C46" s="1"/>
  <c r="C48" a="1"/>
  <c r="C48" s="1"/>
  <c r="C81" a="1"/>
  <c r="C81" s="1"/>
  <c r="C83" a="1"/>
  <c r="C83" s="1"/>
  <c r="C82" a="1"/>
  <c r="C82" s="1"/>
  <c r="D81" a="1"/>
  <c r="D81" s="1"/>
  <c r="D83" a="1"/>
  <c r="D83" s="1"/>
  <c r="D82" a="1"/>
  <c r="D82" s="1"/>
  <c r="E81" a="1"/>
  <c r="E81" s="1"/>
  <c r="E83" a="1"/>
  <c r="E83" s="1"/>
  <c r="E82" a="1"/>
  <c r="E82" s="1"/>
  <c r="C51" l="1" a="1"/>
  <c r="C51" s="1"/>
  <c r="C72" s="1"/>
  <c r="D51" a="1"/>
  <c r="D51" s="1"/>
  <c r="D72" s="1"/>
  <c r="E51" a="1"/>
  <c r="E51" s="1"/>
  <c r="E72" s="1"/>
  <c r="E50" a="1"/>
  <c r="E50" s="1"/>
  <c r="E71" s="1"/>
  <c r="D50" a="1"/>
  <c r="D50" s="1"/>
  <c r="D71" s="1"/>
  <c r="C50" a="1"/>
  <c r="C50" s="1"/>
  <c r="C71" s="1"/>
  <c r="E52" a="1"/>
  <c r="E52" s="1"/>
  <c r="E73" s="1"/>
  <c r="C52" a="1"/>
  <c r="C52" s="1"/>
  <c r="C73" s="1"/>
  <c r="D52" a="1"/>
  <c r="D52" s="1"/>
  <c r="D73" s="1"/>
  <c r="C86" a="1"/>
  <c r="C86" s="1"/>
  <c r="C103" s="1"/>
  <c r="E86" a="1"/>
  <c r="E86" s="1"/>
  <c r="E103" s="1"/>
  <c r="D86" a="1"/>
  <c r="D86" s="1"/>
  <c r="D103" s="1"/>
  <c r="D87" a="1"/>
  <c r="D87" s="1"/>
  <c r="D104" s="1"/>
  <c r="C87" a="1"/>
  <c r="C87" s="1"/>
  <c r="C104" s="1"/>
  <c r="E87" a="1"/>
  <c r="E87" s="1"/>
  <c r="E104" s="1"/>
  <c r="C85" a="1"/>
  <c r="C85" s="1"/>
  <c r="C102" s="1"/>
  <c r="D85" a="1"/>
  <c r="D85" s="1"/>
  <c r="D102" s="1"/>
  <c r="E85" a="1"/>
  <c r="E85" s="1"/>
  <c r="E102" s="1"/>
  <c r="F74" l="1"/>
  <c r="F86"/>
  <c r="E41"/>
  <c r="F51"/>
  <c r="F52"/>
  <c r="F50"/>
  <c r="C53"/>
  <c r="D41"/>
  <c r="D53"/>
  <c r="D74"/>
  <c r="D76" s="1"/>
  <c r="C41"/>
  <c r="F85"/>
  <c r="H85" s="1"/>
  <c r="F87"/>
  <c r="E53"/>
  <c r="F53" l="1"/>
  <c r="E74"/>
  <c r="E76" s="1"/>
  <c r="P72"/>
  <c r="C74"/>
  <c r="C76" s="1"/>
  <c r="F76" l="1"/>
  <c r="P74"/>
  <c r="G87"/>
  <c r="H87" s="1"/>
  <c r="G86"/>
  <c r="H86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 xmlns:xda="http://schemas.microsoft.com/office/spreadsheetml/2017/dynamicarray"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<sst xmlns="http://schemas.openxmlformats.org/spreadsheetml/2006/main" count="112" uniqueCount="47">
  <si>
    <t>A</t>
  </si>
  <si>
    <t>B</t>
  </si>
  <si>
    <t>C</t>
  </si>
  <si>
    <t>produit</t>
  </si>
  <si>
    <t>branche</t>
  </si>
  <si>
    <t>total CI</t>
  </si>
  <si>
    <t>Production</t>
  </si>
  <si>
    <t>effectifs en milliers</t>
  </si>
  <si>
    <t>remarque emploi total = production</t>
  </si>
  <si>
    <t>total</t>
  </si>
  <si>
    <t>TEI</t>
  </si>
  <si>
    <t>matrice I</t>
  </si>
  <si>
    <t>matrice I-A</t>
  </si>
  <si>
    <t>matrice (I-A)-1</t>
  </si>
  <si>
    <t>valeur ajoutée cumulée</t>
  </si>
  <si>
    <t>demande finale</t>
  </si>
  <si>
    <t>tot.</t>
  </si>
  <si>
    <t>test</t>
  </si>
  <si>
    <t>différence</t>
  </si>
  <si>
    <t>valeur ajoutée initiale</t>
  </si>
  <si>
    <t>valeur ajoutée directe</t>
  </si>
  <si>
    <t>valeur ajoutée indirecte</t>
  </si>
  <si>
    <t>'direct' = initial_orthodox</t>
  </si>
  <si>
    <t xml:space="preserve">effectifs </t>
  </si>
  <si>
    <t>Calcul des coefficients techniques</t>
  </si>
  <si>
    <t>Emploi final</t>
  </si>
  <si>
    <t>emploi final</t>
  </si>
  <si>
    <t>domestique</t>
  </si>
  <si>
    <t>TEF</t>
  </si>
  <si>
    <t>Total EF+CI</t>
  </si>
  <si>
    <t>Valeur ajoutée</t>
  </si>
  <si>
    <t>Données (TES symétrique au prix de base)</t>
  </si>
  <si>
    <t>emploi cumulé</t>
  </si>
  <si>
    <t xml:space="preserve">direct </t>
  </si>
  <si>
    <t xml:space="preserve">indirecte </t>
  </si>
  <si>
    <t>emploi initial  (effet chez le producteur du produit final)</t>
  </si>
  <si>
    <t>emploi direct (effet chez les fournisseurs en première ordre)</t>
  </si>
  <si>
    <t>emploi indirect (effet chez tous les autres fournisseurs en amont en théorie jusqu'à l'infini)</t>
  </si>
  <si>
    <t>total consommations intermédaires</t>
  </si>
  <si>
    <t>coefficients techniques de la production</t>
  </si>
  <si>
    <t xml:space="preserve">coëfficients techniques de la valeur ajoutée </t>
  </si>
  <si>
    <t>produit  de Ia matrice I par la matrice des coefficients techniques d'emploi</t>
  </si>
  <si>
    <t>produit de  Ia matrice des coefficients techniques par les coefficients techniques d'emploi</t>
  </si>
  <si>
    <t>Estimation de l'emploi cumulé et  des 3 formes d'emplois</t>
  </si>
  <si>
    <t>coefficients techniques de l'emploi</t>
  </si>
  <si>
    <t xml:space="preserve">       matrice A des coefficients technques</t>
  </si>
  <si>
    <t>Calcul par solde entre les emplois cumulés et les emplois initiaux-directs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</si>
</sst>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1">
    <font>
      <sz val="11"/>
      <color theme="1"/>
      <name val="Calibri"/>
      <family val="2"/>
      <scheme val="minor"/>
    </font>
    <font>
      <sz val="14"/>
      <color rgb="FF444444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i/>
      <sz val="14"/>
      <color theme="1"/>
      <name val="Arial"/>
      <family val="2"/>
    </font>
    <font>
      <b/>
      <sz val="14"/>
      <color rgb="FFFF0000"/>
      <name val="Arial"/>
      <family val="2"/>
    </font>
    <font>
      <b/>
      <i/>
      <sz val="14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0" xfId="0" applyFill="1"/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0" fontId="1" fillId="2" borderId="0" xfId="0" applyFont="1" applyFill="1"/>
    <xf numFmtId="0" fontId="0" fillId="4" borderId="0" xfId="0" applyFill="1"/>
    <xf numFmtId="0" fontId="2" fillId="0" borderId="0" xfId="0" applyFont="1"/>
    <xf numFmtId="0" fontId="0" fillId="5" borderId="0" xfId="0" applyFill="1"/>
    <xf numFmtId="0" fontId="3" fillId="0" borderId="0" xfId="0" applyFont="1" applyBorder="1"/>
    <xf numFmtId="0" fontId="0" fillId="0" borderId="10" xfId="0" applyBorder="1"/>
    <xf numFmtId="0" fontId="0" fillId="3" borderId="10" xfId="0" applyFill="1" applyBorder="1"/>
    <xf numFmtId="0" fontId="0" fillId="6" borderId="0" xfId="0" applyFill="1"/>
    <xf numFmtId="0" fontId="3" fillId="0" borderId="0" xfId="0" applyFont="1"/>
    <xf numFmtId="0" fontId="3" fillId="2" borderId="0" xfId="0" applyFont="1" applyFill="1"/>
    <xf numFmtId="0" fontId="1" fillId="6" borderId="0" xfId="0" applyFont="1" applyFill="1"/>
    <xf numFmtId="165" fontId="3" fillId="7" borderId="0" xfId="0" applyNumberFormat="1" applyFont="1" applyFill="1" applyBorder="1"/>
    <xf numFmtId="0" fontId="0" fillId="0" borderId="0" xfId="0" applyBorder="1"/>
    <xf numFmtId="0" fontId="3" fillId="7" borderId="0" xfId="0" applyFont="1" applyFill="1" applyBorder="1"/>
    <xf numFmtId="1" fontId="3" fillId="7" borderId="0" xfId="0" applyNumberFormat="1" applyFont="1" applyFill="1" applyBorder="1"/>
    <xf numFmtId="0" fontId="0" fillId="4" borderId="0" xfId="0" applyFill="1" applyBorder="1"/>
    <xf numFmtId="0" fontId="0" fillId="8" borderId="14" xfId="0" applyFill="1" applyBorder="1"/>
    <xf numFmtId="0" fontId="4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/>
    <xf numFmtId="0" fontId="7" fillId="0" borderId="9" xfId="0" applyFont="1" applyBorder="1" applyAlignment="1">
      <alignment horizontal="center"/>
    </xf>
    <xf numFmtId="0" fontId="7" fillId="0" borderId="4" xfId="0" applyFont="1" applyBorder="1"/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0" xfId="0" applyFont="1" applyBorder="1"/>
    <xf numFmtId="0" fontId="7" fillId="0" borderId="5" xfId="0" applyFont="1" applyBorder="1"/>
    <xf numFmtId="0" fontId="7" fillId="0" borderId="10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11" xfId="0" applyFont="1" applyBorder="1"/>
    <xf numFmtId="0" fontId="7" fillId="2" borderId="6" xfId="0" applyFont="1" applyFill="1" applyBorder="1"/>
    <xf numFmtId="0" fontId="7" fillId="2" borderId="7" xfId="0" applyFont="1" applyFill="1" applyBorder="1"/>
    <xf numFmtId="0" fontId="7" fillId="6" borderId="12" xfId="0" applyFont="1" applyFill="1" applyBorder="1"/>
    <xf numFmtId="0" fontId="7" fillId="6" borderId="13" xfId="0" applyFont="1" applyFill="1" applyBorder="1"/>
    <xf numFmtId="0" fontId="7" fillId="6" borderId="14" xfId="0" applyFont="1" applyFill="1" applyBorder="1"/>
    <xf numFmtId="0" fontId="6" fillId="0" borderId="0" xfId="0" applyFont="1"/>
    <xf numFmtId="0" fontId="7" fillId="0" borderId="1" xfId="0" applyFont="1" applyBorder="1"/>
    <xf numFmtId="0" fontId="6" fillId="0" borderId="3" xfId="0" applyFont="1" applyBorder="1"/>
    <xf numFmtId="0" fontId="7" fillId="0" borderId="0" xfId="0" applyFont="1" applyBorder="1" applyAlignment="1">
      <alignment horizontal="left"/>
    </xf>
    <xf numFmtId="0" fontId="6" fillId="0" borderId="5" xfId="0" applyFont="1" applyBorder="1"/>
    <xf numFmtId="164" fontId="7" fillId="0" borderId="0" xfId="0" applyNumberFormat="1" applyFont="1" applyBorder="1"/>
    <xf numFmtId="164" fontId="7" fillId="0" borderId="5" xfId="0" applyNumberFormat="1" applyFont="1" applyBorder="1"/>
    <xf numFmtId="0" fontId="7" fillId="5" borderId="4" xfId="0" applyFont="1" applyFill="1" applyBorder="1"/>
    <xf numFmtId="164" fontId="7" fillId="5" borderId="0" xfId="0" applyNumberFormat="1" applyFont="1" applyFill="1" applyBorder="1"/>
    <xf numFmtId="0" fontId="7" fillId="5" borderId="0" xfId="0" applyFont="1" applyFill="1" applyBorder="1"/>
    <xf numFmtId="0" fontId="6" fillId="0" borderId="8" xfId="0" applyFont="1" applyBorder="1"/>
    <xf numFmtId="0" fontId="7" fillId="0" borderId="0" xfId="0" applyFont="1"/>
    <xf numFmtId="165" fontId="8" fillId="0" borderId="0" xfId="0" applyNumberFormat="1" applyFont="1" applyBorder="1"/>
    <xf numFmtId="0" fontId="5" fillId="0" borderId="4" xfId="0" applyFont="1" applyBorder="1"/>
    <xf numFmtId="165" fontId="7" fillId="0" borderId="0" xfId="0" applyNumberFormat="1" applyFont="1" applyBorder="1"/>
    <xf numFmtId="165" fontId="7" fillId="2" borderId="0" xfId="0" applyNumberFormat="1" applyFont="1" applyFill="1" applyBorder="1"/>
    <xf numFmtId="0" fontId="7" fillId="2" borderId="5" xfId="0" applyFont="1" applyFill="1" applyBorder="1"/>
    <xf numFmtId="0" fontId="5" fillId="0" borderId="1" xfId="0" applyFont="1" applyBorder="1"/>
    <xf numFmtId="0" fontId="7" fillId="2" borderId="0" xfId="0" applyFont="1" applyFill="1" applyBorder="1"/>
    <xf numFmtId="0" fontId="8" fillId="0" borderId="4" xfId="0" applyFont="1" applyBorder="1"/>
    <xf numFmtId="165" fontId="9" fillId="2" borderId="0" xfId="0" applyNumberFormat="1" applyFont="1" applyFill="1" applyBorder="1"/>
    <xf numFmtId="0" fontId="7" fillId="2" borderId="10" xfId="0" applyFont="1" applyFill="1" applyBorder="1"/>
    <xf numFmtId="0" fontId="7" fillId="2" borderId="11" xfId="0" applyFont="1" applyFill="1" applyBorder="1"/>
    <xf numFmtId="0" fontId="5" fillId="0" borderId="2" xfId="0" applyFont="1" applyBorder="1" applyAlignment="1">
      <alignment horizontal="left"/>
    </xf>
    <xf numFmtId="0" fontId="6" fillId="0" borderId="0" xfId="0" applyFont="1" applyBorder="1"/>
    <xf numFmtId="0" fontId="10" fillId="0" borderId="1" xfId="0" applyFont="1" applyBorder="1"/>
    <xf numFmtId="0" fontId="5" fillId="3" borderId="12" xfId="0" applyFont="1" applyFill="1" applyBorder="1"/>
    <xf numFmtId="0" fontId="6" fillId="3" borderId="13" xfId="0" applyFont="1" applyFill="1" applyBorder="1"/>
    <xf numFmtId="0" fontId="0" fillId="3" borderId="14" xfId="0" applyFill="1" applyBorder="1"/>
    <xf numFmtId="0" fontId="6" fillId="3" borderId="14" xfId="0" applyFont="1" applyFill="1" applyBorder="1"/>
    <xf numFmtId="0" fontId="7" fillId="3" borderId="1" xfId="0" applyFont="1" applyFill="1" applyBorder="1"/>
    <xf numFmtId="0" fontId="7" fillId="3" borderId="2" xfId="0" applyFont="1" applyFill="1" applyBorder="1"/>
    <xf numFmtId="0" fontId="6" fillId="3" borderId="3" xfId="0" applyFont="1" applyFill="1" applyBorder="1"/>
    <xf numFmtId="0" fontId="7" fillId="5" borderId="4" xfId="0" applyFont="1" applyFill="1" applyBorder="1" applyAlignment="1">
      <alignment horizontal="left"/>
    </xf>
    <xf numFmtId="165" fontId="7" fillId="2" borderId="5" xfId="0" applyNumberFormat="1" applyFont="1" applyFill="1" applyBorder="1"/>
    <xf numFmtId="165" fontId="7" fillId="2" borderId="7" xfId="0" applyNumberFormat="1" applyFont="1" applyFill="1" applyBorder="1"/>
    <xf numFmtId="165" fontId="7" fillId="2" borderId="8" xfId="0" applyNumberFormat="1" applyFont="1" applyFill="1" applyBorder="1"/>
    <xf numFmtId="0" fontId="7" fillId="5" borderId="6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693420</xdr:colOff>
      <xdr:row>6</xdr:row>
      <xdr:rowOff>121920</xdr:rowOff>
    </xdr:from>
    <xdr:to>
      <xdr:col>7</xdr:col>
      <xdr:colOff>449580</xdr:colOff>
      <xdr:row>10</xdr:row>
      <xdr:rowOff>53340</xdr:rowOff>
    </xdr:to>
    <xdr:cxnSp macro="">
      <xdr:nvCxnSpPr>
        <xdr:cNvPr id="3" name="Connecteur droit avec flèche 2"/>
        <xdr:cNvCxnSpPr/>
      </xdr:nvCxnSpPr>
      <xdr:spPr>
        <a:xfrm flipV="1">
          <a:off x="4107180" y="1234440"/>
          <a:ext cx="2682240" cy="66294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X104"/>
  <sheetViews>
    <sheetView tabSelected="1" topLeftCell="A43" workbookViewId="0">
      <selection activeCell="I67" sqref="I67"/>
    </sheetView>
  </sheetViews>
  <sheetFormatPr baseColWidth="10" defaultColWidth="10.7109375" defaultRowHeight="15"/>
  <cols>
    <col min="1" max="1" width="4.7109375" customWidth="1"/>
    <col min="2" max="2" width="53.42578125" customWidth="1"/>
    <col min="3" max="8" width="16.7109375" customWidth="1"/>
  </cols>
  <sheetData>
    <row r="2" spans="2:11" ht="18.75">
      <c r="B2" s="70" t="s">
        <v>31</v>
      </c>
      <c r="C2" s="71"/>
      <c r="D2" s="71"/>
      <c r="E2" s="71"/>
      <c r="F2" s="71"/>
      <c r="G2" s="71"/>
      <c r="H2" s="72"/>
      <c r="J2" s="21"/>
    </row>
    <row r="3" spans="2:11" ht="18">
      <c r="B3" s="23" t="s">
        <v>10</v>
      </c>
      <c r="C3" s="24" t="s">
        <v>4</v>
      </c>
      <c r="D3" s="25"/>
      <c r="E3" s="25"/>
      <c r="F3" s="26"/>
      <c r="G3" s="27" t="s">
        <v>28</v>
      </c>
      <c r="H3" s="27" t="s">
        <v>29</v>
      </c>
      <c r="J3" s="22" t="s">
        <v>23</v>
      </c>
      <c r="K3" t="s">
        <v>8</v>
      </c>
    </row>
    <row r="4" spans="2:11" ht="18">
      <c r="B4" s="28" t="s">
        <v>3</v>
      </c>
      <c r="C4" s="29" t="s">
        <v>0</v>
      </c>
      <c r="D4" s="29" t="s">
        <v>1</v>
      </c>
      <c r="E4" s="29" t="s">
        <v>2</v>
      </c>
      <c r="F4" s="30" t="s">
        <v>5</v>
      </c>
      <c r="G4" s="31" t="s">
        <v>25</v>
      </c>
      <c r="H4" s="31" t="s">
        <v>26</v>
      </c>
      <c r="J4" s="10"/>
    </row>
    <row r="5" spans="2:11" ht="18">
      <c r="B5" s="28"/>
      <c r="C5" s="29"/>
      <c r="D5" s="29"/>
      <c r="E5" s="29"/>
      <c r="F5" s="30"/>
      <c r="G5" s="31" t="s">
        <v>27</v>
      </c>
      <c r="H5" s="31" t="s">
        <v>27</v>
      </c>
      <c r="J5" s="10"/>
    </row>
    <row r="6" spans="2:11" ht="18">
      <c r="B6" s="28" t="s">
        <v>0</v>
      </c>
      <c r="C6" s="32">
        <v>10</v>
      </c>
      <c r="D6" s="32">
        <v>15</v>
      </c>
      <c r="E6" s="32">
        <v>5</v>
      </c>
      <c r="F6" s="33">
        <f>SUM(C6:E6)</f>
        <v>30</v>
      </c>
      <c r="G6" s="34">
        <f>C11-F6</f>
        <v>50</v>
      </c>
      <c r="H6" s="65">
        <f>F6+G6</f>
        <v>80</v>
      </c>
      <c r="J6" s="11">
        <v>300</v>
      </c>
    </row>
    <row r="7" spans="2:11" ht="18">
      <c r="B7" s="28" t="s">
        <v>1</v>
      </c>
      <c r="C7" s="32">
        <v>30</v>
      </c>
      <c r="D7" s="32">
        <v>40</v>
      </c>
      <c r="E7" s="32">
        <v>15</v>
      </c>
      <c r="F7" s="33">
        <f t="shared" ref="F7:F10" si="0">SUM(C7:E7)</f>
        <v>85</v>
      </c>
      <c r="G7" s="34">
        <f>D11-F7</f>
        <v>65</v>
      </c>
      <c r="H7" s="65">
        <f t="shared" ref="H7:H9" si="1">F7+G7</f>
        <v>150</v>
      </c>
      <c r="J7" s="11">
        <v>500</v>
      </c>
    </row>
    <row r="8" spans="2:11" ht="18">
      <c r="B8" s="28" t="s">
        <v>2</v>
      </c>
      <c r="C8" s="32">
        <v>5</v>
      </c>
      <c r="D8" s="32">
        <v>20</v>
      </c>
      <c r="E8" s="32">
        <v>50</v>
      </c>
      <c r="F8" s="33">
        <f t="shared" si="0"/>
        <v>75</v>
      </c>
      <c r="G8" s="34">
        <f>E11-F8</f>
        <v>85</v>
      </c>
      <c r="H8" s="65">
        <f t="shared" si="1"/>
        <v>160</v>
      </c>
      <c r="J8" s="11">
        <v>2200</v>
      </c>
    </row>
    <row r="9" spans="2:11" ht="18">
      <c r="B9" s="35" t="s">
        <v>38</v>
      </c>
      <c r="C9" s="36">
        <f>SUM(C6:C8)</f>
        <v>45</v>
      </c>
      <c r="D9" s="36">
        <f t="shared" ref="D9:G9" si="2">SUM(D6:D8)</f>
        <v>75</v>
      </c>
      <c r="E9" s="36">
        <f t="shared" si="2"/>
        <v>70</v>
      </c>
      <c r="F9" s="37">
        <f t="shared" si="2"/>
        <v>190</v>
      </c>
      <c r="G9" s="38">
        <f t="shared" si="2"/>
        <v>200</v>
      </c>
      <c r="H9" s="66">
        <f t="shared" si="1"/>
        <v>390</v>
      </c>
      <c r="J9" s="11">
        <v>3000</v>
      </c>
    </row>
    <row r="10" spans="2:11" ht="18">
      <c r="B10" s="28" t="s">
        <v>30</v>
      </c>
      <c r="C10" s="32">
        <v>35</v>
      </c>
      <c r="D10" s="32">
        <v>75</v>
      </c>
      <c r="E10" s="32">
        <v>90</v>
      </c>
      <c r="F10" s="32">
        <f t="shared" si="0"/>
        <v>200</v>
      </c>
      <c r="G10" s="32"/>
      <c r="H10" s="9"/>
      <c r="J10" s="17"/>
    </row>
    <row r="11" spans="2:11" ht="18">
      <c r="B11" s="39" t="s">
        <v>6</v>
      </c>
      <c r="C11" s="40">
        <f>C9+C10</f>
        <v>80</v>
      </c>
      <c r="D11" s="40">
        <f t="shared" ref="D11:F11" si="3">D9+D10</f>
        <v>150</v>
      </c>
      <c r="E11" s="40">
        <f t="shared" si="3"/>
        <v>160</v>
      </c>
      <c r="F11" s="40">
        <f t="shared" si="3"/>
        <v>390</v>
      </c>
      <c r="G11" s="32"/>
      <c r="H11" s="9"/>
      <c r="J11" s="17"/>
    </row>
    <row r="12" spans="2:11" ht="18.75">
      <c r="B12" s="41" t="s">
        <v>7</v>
      </c>
      <c r="C12" s="42">
        <v>300</v>
      </c>
      <c r="D12" s="42">
        <v>500</v>
      </c>
      <c r="E12" s="42">
        <v>2200</v>
      </c>
      <c r="F12" s="43">
        <f>SUM(C12:E12)</f>
        <v>3000</v>
      </c>
      <c r="G12" s="44"/>
    </row>
    <row r="13" spans="2:11" ht="18.75">
      <c r="B13" s="32"/>
      <c r="C13" s="44"/>
      <c r="D13" s="44"/>
      <c r="E13" s="44"/>
      <c r="F13" s="44"/>
      <c r="G13" s="44"/>
    </row>
    <row r="14" spans="2:11" ht="15.95" customHeight="1">
      <c r="B14" s="70" t="s">
        <v>24</v>
      </c>
      <c r="C14" s="71"/>
      <c r="D14" s="71"/>
      <c r="E14" s="71"/>
      <c r="F14" s="73"/>
      <c r="G14" s="44"/>
    </row>
    <row r="15" spans="2:11" ht="15.95" customHeight="1">
      <c r="B15" s="45" t="s">
        <v>39</v>
      </c>
      <c r="C15" s="67" t="s">
        <v>45</v>
      </c>
      <c r="D15" s="44"/>
      <c r="E15" s="25"/>
      <c r="F15" s="46"/>
      <c r="G15" s="44"/>
    </row>
    <row r="16" spans="2:11" ht="15.95" customHeight="1">
      <c r="B16" s="28"/>
      <c r="C16" s="47" t="s">
        <v>4</v>
      </c>
      <c r="D16" s="32"/>
      <c r="E16" s="32"/>
      <c r="F16" s="48"/>
      <c r="G16" s="44"/>
    </row>
    <row r="17" spans="2:21" ht="15.95" customHeight="1">
      <c r="B17" s="28" t="s">
        <v>3</v>
      </c>
      <c r="C17" s="29" t="s">
        <v>0</v>
      </c>
      <c r="D17" s="29" t="s">
        <v>1</v>
      </c>
      <c r="E17" s="29" t="s">
        <v>2</v>
      </c>
      <c r="F17" s="30" t="s">
        <v>9</v>
      </c>
      <c r="G17" s="44"/>
    </row>
    <row r="18" spans="2:21" ht="15.95" customHeight="1">
      <c r="B18" s="28" t="s">
        <v>0</v>
      </c>
      <c r="C18" s="49">
        <f>C6/C$11</f>
        <v>0.125</v>
      </c>
      <c r="D18" s="49">
        <f t="shared" ref="D18:E18" si="4">D6/D$11</f>
        <v>0.1</v>
      </c>
      <c r="E18" s="49">
        <f t="shared" si="4"/>
        <v>3.125E-2</v>
      </c>
      <c r="F18" s="50">
        <f>F6/F$11</f>
        <v>7.6923076923076927E-2</v>
      </c>
      <c r="G18" s="44"/>
    </row>
    <row r="19" spans="2:21" ht="15.95" customHeight="1">
      <c r="B19" s="28" t="s">
        <v>1</v>
      </c>
      <c r="C19" s="49">
        <f t="shared" ref="C19:F20" si="5">C7/C$11</f>
        <v>0.375</v>
      </c>
      <c r="D19" s="49">
        <f t="shared" si="5"/>
        <v>0.26666666666666666</v>
      </c>
      <c r="E19" s="49">
        <f t="shared" si="5"/>
        <v>9.375E-2</v>
      </c>
      <c r="F19" s="50">
        <f t="shared" si="5"/>
        <v>0.21794871794871795</v>
      </c>
      <c r="G19" s="44"/>
    </row>
    <row r="20" spans="2:21" ht="15.95" customHeight="1">
      <c r="B20" s="28" t="s">
        <v>2</v>
      </c>
      <c r="C20" s="49">
        <f t="shared" si="5"/>
        <v>6.25E-2</v>
      </c>
      <c r="D20" s="49">
        <f t="shared" si="5"/>
        <v>0.13333333333333333</v>
      </c>
      <c r="E20" s="49">
        <f t="shared" si="5"/>
        <v>0.3125</v>
      </c>
      <c r="F20" s="50">
        <f t="shared" si="5"/>
        <v>0.19230769230769232</v>
      </c>
      <c r="G20" s="44"/>
    </row>
    <row r="21" spans="2:21" ht="15.95" customHeight="1">
      <c r="B21" s="28" t="s">
        <v>5</v>
      </c>
      <c r="C21" s="49">
        <f>SUM(C18:C20)</f>
        <v>0.5625</v>
      </c>
      <c r="D21" s="49">
        <f t="shared" ref="D21:E21" si="6">SUM(D18:D20)</f>
        <v>0.5</v>
      </c>
      <c r="E21" s="49">
        <f t="shared" si="6"/>
        <v>0.4375</v>
      </c>
      <c r="F21" s="50">
        <f t="shared" ref="F21" si="7">F9/F$11</f>
        <v>0.48717948717948717</v>
      </c>
      <c r="G21" s="44"/>
    </row>
    <row r="22" spans="2:21" ht="15.95" customHeight="1">
      <c r="B22" s="28"/>
      <c r="C22" s="32"/>
      <c r="D22" s="32"/>
      <c r="E22" s="32"/>
      <c r="F22" s="48"/>
      <c r="G22" s="44"/>
      <c r="N22" s="3"/>
      <c r="P22" s="3"/>
      <c r="Q22" s="3"/>
    </row>
    <row r="23" spans="2:21" ht="15.95" customHeight="1">
      <c r="B23" s="28" t="s">
        <v>11</v>
      </c>
      <c r="C23" s="32">
        <v>1</v>
      </c>
      <c r="D23" s="32">
        <v>0</v>
      </c>
      <c r="E23" s="32">
        <v>0</v>
      </c>
      <c r="F23" s="48"/>
      <c r="G23" s="44"/>
      <c r="N23" t="s">
        <v>12</v>
      </c>
      <c r="O23" s="2">
        <f t="shared" ref="O23:Q25" si="8">C23-C18</f>
        <v>0.875</v>
      </c>
      <c r="P23" s="2">
        <f t="shared" si="8"/>
        <v>-0.1</v>
      </c>
      <c r="Q23" s="2">
        <f t="shared" si="8"/>
        <v>-3.125E-2</v>
      </c>
      <c r="R23" t="s">
        <v>13</v>
      </c>
      <c r="S23">
        <f t="array" ref="S23:U25">MINVERSE(O23:Q25)</f>
        <v>1.2265713821666397</v>
      </c>
      <c r="T23">
        <v>0.18190677277895076</v>
      </c>
      <c r="U23">
        <v>8.0558713659249631E-2</v>
      </c>
    </row>
    <row r="24" spans="2:21" ht="15.95" customHeight="1">
      <c r="B24" s="28"/>
      <c r="C24" s="32">
        <v>0</v>
      </c>
      <c r="D24" s="32">
        <v>1</v>
      </c>
      <c r="E24" s="32">
        <v>0</v>
      </c>
      <c r="F24" s="48"/>
      <c r="G24" s="44"/>
      <c r="O24" s="2">
        <f t="shared" si="8"/>
        <v>-0.375</v>
      </c>
      <c r="P24" s="2">
        <f t="shared" si="8"/>
        <v>0.73333333333333339</v>
      </c>
      <c r="Q24" s="2">
        <f t="shared" si="8"/>
        <v>-9.375E-2</v>
      </c>
      <c r="S24">
        <v>0.65778788370959862</v>
      </c>
      <c r="T24">
        <v>1.4958583725840504</v>
      </c>
      <c r="U24">
        <v>0.23388013643007954</v>
      </c>
    </row>
    <row r="25" spans="2:21" ht="15.95" customHeight="1">
      <c r="B25" s="28"/>
      <c r="C25" s="32">
        <v>0</v>
      </c>
      <c r="D25" s="32">
        <v>0</v>
      </c>
      <c r="E25" s="32">
        <v>1</v>
      </c>
      <c r="F25" s="48"/>
      <c r="G25" s="44"/>
      <c r="O25" s="2">
        <f t="shared" si="8"/>
        <v>-6.25E-2</v>
      </c>
      <c r="P25" s="2">
        <f t="shared" si="8"/>
        <v>-0.13333333333333333</v>
      </c>
      <c r="Q25" s="2">
        <f t="shared" si="8"/>
        <v>0.6875</v>
      </c>
      <c r="S25">
        <v>0.23907747279519245</v>
      </c>
      <c r="T25">
        <v>0.30664284554165988</v>
      </c>
      <c r="U25">
        <v>1.5072275458827351</v>
      </c>
    </row>
    <row r="26" spans="2:21" ht="15.95" customHeight="1">
      <c r="B26" s="28"/>
      <c r="C26" s="32"/>
      <c r="D26" s="32"/>
      <c r="E26" s="32"/>
      <c r="F26" s="48"/>
      <c r="G26" s="44"/>
      <c r="O26" s="2"/>
      <c r="P26" s="2"/>
      <c r="Q26" s="2"/>
    </row>
    <row r="27" spans="2:21" ht="15.95" customHeight="1">
      <c r="B27" s="28" t="s">
        <v>40</v>
      </c>
      <c r="C27" s="49">
        <f>C10/C11</f>
        <v>0.4375</v>
      </c>
      <c r="D27" s="49">
        <f t="shared" ref="D27:E27" si="9">D10/D11</f>
        <v>0.5</v>
      </c>
      <c r="E27" s="49">
        <f t="shared" si="9"/>
        <v>0.5625</v>
      </c>
      <c r="F27" s="48"/>
      <c r="G27" s="44"/>
    </row>
    <row r="28" spans="2:21" ht="15.95" customHeight="1">
      <c r="B28" s="28" t="s">
        <v>0</v>
      </c>
      <c r="C28" s="49">
        <f>C27</f>
        <v>0.4375</v>
      </c>
      <c r="D28" s="32">
        <v>0</v>
      </c>
      <c r="E28" s="32">
        <v>0</v>
      </c>
      <c r="F28" s="48"/>
      <c r="G28" s="44"/>
    </row>
    <row r="29" spans="2:21" ht="15.95" customHeight="1">
      <c r="B29" s="28" t="s">
        <v>1</v>
      </c>
      <c r="C29" s="32">
        <v>0</v>
      </c>
      <c r="D29" s="49">
        <f>D27</f>
        <v>0.5</v>
      </c>
      <c r="E29" s="32">
        <v>0</v>
      </c>
      <c r="F29" s="48"/>
      <c r="G29" s="44"/>
    </row>
    <row r="30" spans="2:21" ht="15.95" customHeight="1">
      <c r="B30" s="28" t="s">
        <v>2</v>
      </c>
      <c r="C30" s="32">
        <v>0</v>
      </c>
      <c r="D30" s="32">
        <v>0</v>
      </c>
      <c r="E30" s="49">
        <f>E27</f>
        <v>0.5625</v>
      </c>
      <c r="F30" s="48"/>
      <c r="G30" s="44"/>
    </row>
    <row r="31" spans="2:21" ht="15.95" customHeight="1">
      <c r="B31" s="28"/>
      <c r="C31" s="32"/>
      <c r="D31" s="32"/>
      <c r="E31" s="49"/>
      <c r="F31" s="48"/>
      <c r="G31" s="44"/>
    </row>
    <row r="32" spans="2:21" ht="15.95" customHeight="1">
      <c r="B32" s="51" t="s">
        <v>44</v>
      </c>
      <c r="C32" s="52">
        <f>C12/C11</f>
        <v>3.75</v>
      </c>
      <c r="D32" s="52">
        <f>D12/D11</f>
        <v>3.3333333333333335</v>
      </c>
      <c r="E32" s="52">
        <f>E12/E11</f>
        <v>13.75</v>
      </c>
      <c r="F32" s="48"/>
      <c r="G32" s="44"/>
    </row>
    <row r="33" spans="2:8" ht="15.95" customHeight="1">
      <c r="B33" s="51" t="s">
        <v>0</v>
      </c>
      <c r="C33" s="52">
        <f>C32</f>
        <v>3.75</v>
      </c>
      <c r="D33" s="53">
        <v>0</v>
      </c>
      <c r="E33" s="53">
        <v>0</v>
      </c>
      <c r="F33" s="48"/>
      <c r="G33" s="44"/>
    </row>
    <row r="34" spans="2:8" ht="15.95" customHeight="1">
      <c r="B34" s="51" t="s">
        <v>1</v>
      </c>
      <c r="C34" s="53">
        <v>0</v>
      </c>
      <c r="D34" s="52">
        <f>D32</f>
        <v>3.3333333333333335</v>
      </c>
      <c r="E34" s="53">
        <v>0</v>
      </c>
      <c r="F34" s="48"/>
      <c r="G34" s="44"/>
    </row>
    <row r="35" spans="2:8" ht="15.95" customHeight="1">
      <c r="B35" s="51" t="s">
        <v>2</v>
      </c>
      <c r="C35" s="53">
        <v>0</v>
      </c>
      <c r="D35" s="53">
        <v>0</v>
      </c>
      <c r="E35" s="52">
        <f>E32</f>
        <v>13.75</v>
      </c>
      <c r="F35" s="48"/>
      <c r="G35" s="44"/>
    </row>
    <row r="36" spans="2:8" ht="15.95" customHeight="1">
      <c r="B36" s="51"/>
      <c r="C36" s="53"/>
      <c r="D36" s="53"/>
      <c r="E36" s="52"/>
      <c r="F36" s="48"/>
      <c r="G36" s="44"/>
    </row>
    <row r="37" spans="2:8" ht="15.95" customHeight="1">
      <c r="B37" s="28" t="s">
        <v>15</v>
      </c>
      <c r="C37" s="32"/>
      <c r="D37" s="32"/>
      <c r="E37" s="32"/>
      <c r="F37" s="48"/>
      <c r="G37" s="44"/>
    </row>
    <row r="38" spans="2:8" ht="15.95" customHeight="1">
      <c r="B38" s="28" t="s">
        <v>0</v>
      </c>
      <c r="C38" s="32">
        <f>G6</f>
        <v>50</v>
      </c>
      <c r="D38" s="32">
        <v>0</v>
      </c>
      <c r="E38" s="32">
        <v>0</v>
      </c>
      <c r="F38" s="48"/>
      <c r="G38" s="44"/>
    </row>
    <row r="39" spans="2:8" ht="15.95" customHeight="1">
      <c r="B39" s="28" t="s">
        <v>1</v>
      </c>
      <c r="C39" s="32">
        <v>0</v>
      </c>
      <c r="D39" s="32">
        <f>G7</f>
        <v>65</v>
      </c>
      <c r="E39" s="32">
        <v>0</v>
      </c>
      <c r="F39" s="48"/>
      <c r="G39" s="44"/>
    </row>
    <row r="40" spans="2:8" ht="15.95" customHeight="1">
      <c r="B40" s="28" t="s">
        <v>2</v>
      </c>
      <c r="C40" s="32">
        <v>0</v>
      </c>
      <c r="D40" s="32">
        <v>0</v>
      </c>
      <c r="E40" s="32">
        <f>G8</f>
        <v>85</v>
      </c>
      <c r="F40" s="48"/>
      <c r="G40" s="44"/>
    </row>
    <row r="41" spans="2:8" ht="15.95" customHeight="1">
      <c r="B41" s="35" t="s">
        <v>9</v>
      </c>
      <c r="C41" s="36">
        <f>SUM(C85:C87)</f>
        <v>50</v>
      </c>
      <c r="D41" s="36">
        <f>SUM(D85:D87)</f>
        <v>65</v>
      </c>
      <c r="E41" s="36">
        <f>SUM(E85:E87)</f>
        <v>84.999999999999986</v>
      </c>
      <c r="F41" s="54"/>
      <c r="G41" s="44"/>
    </row>
    <row r="42" spans="2:8" ht="18.75">
      <c r="B42" s="32"/>
      <c r="C42" s="32"/>
      <c r="D42" s="32"/>
      <c r="E42" s="32"/>
      <c r="F42" s="68"/>
      <c r="G42" s="44"/>
    </row>
    <row r="43" spans="2:8" ht="6.75" customHeight="1">
      <c r="B43" s="32"/>
      <c r="C43" s="32"/>
      <c r="D43" s="32"/>
      <c r="E43" s="32"/>
      <c r="F43" s="44"/>
      <c r="G43" s="44"/>
      <c r="H43" s="13"/>
    </row>
    <row r="44" spans="2:8" ht="15" customHeight="1">
      <c r="B44" s="74" t="s">
        <v>43</v>
      </c>
      <c r="C44" s="75"/>
      <c r="D44" s="75"/>
      <c r="E44" s="75"/>
      <c r="F44" s="76"/>
      <c r="G44" s="44"/>
      <c r="H44" s="13"/>
    </row>
    <row r="45" spans="2:8" ht="15" customHeight="1">
      <c r="B45" s="69" t="s">
        <v>41</v>
      </c>
      <c r="C45" s="25"/>
      <c r="D45" s="25"/>
      <c r="E45" s="25"/>
      <c r="F45" s="46"/>
      <c r="G45" s="55"/>
    </row>
    <row r="46" spans="2:8" ht="15" customHeight="1">
      <c r="B46" s="28" t="s">
        <v>0</v>
      </c>
      <c r="C46" s="56" cm="1">
        <f t="array" ref="C46">MMULT($C33:$E33,S$23:S$25)</f>
        <v>4.5996426831248991</v>
      </c>
      <c r="D46" s="56" cm="1">
        <f t="array" ref="D46">MMULT($C33:$E33,T$23:T$25)</f>
        <v>0.68215039792106535</v>
      </c>
      <c r="E46" s="56" cm="1">
        <f t="array" ref="E46">MMULT($C33:$E33,U$23:U$25)</f>
        <v>0.30209517622218612</v>
      </c>
      <c r="F46" s="33"/>
      <c r="G46" s="55"/>
    </row>
    <row r="47" spans="2:8" ht="15" customHeight="1">
      <c r="B47" s="28" t="s">
        <v>1</v>
      </c>
      <c r="C47" s="56" cm="1">
        <f t="array" ref="C47">MMULT($C34:$E34,S$23:S$25)</f>
        <v>2.1926262790319955</v>
      </c>
      <c r="D47" s="56" cm="1">
        <f t="array" ref="D47">MMULT($C34:$E34,T$23:T$25)</f>
        <v>4.9861945752801686</v>
      </c>
      <c r="E47" s="56" cm="1">
        <f t="array" ref="E47">MMULT($C34:$E34,U$23:U$25)</f>
        <v>0.77960045476693185</v>
      </c>
      <c r="F47" s="33"/>
      <c r="G47" s="55"/>
    </row>
    <row r="48" spans="2:8" ht="15" customHeight="1">
      <c r="B48" s="28" t="s">
        <v>2</v>
      </c>
      <c r="C48" s="56" cm="1">
        <f t="array" ref="C48">MMULT($C35:$E35,S$23:S$25)</f>
        <v>3.2873152509338963</v>
      </c>
      <c r="D48" s="56" cm="1">
        <f t="array" ref="D48">MMULT($C35:$E35,T$23:T$25)</f>
        <v>4.2163391261978234</v>
      </c>
      <c r="E48" s="56" cm="1">
        <f t="array" ref="E48">MMULT($C35:$E35,U$23:U$25)</f>
        <v>20.724378755887606</v>
      </c>
      <c r="F48" s="33"/>
      <c r="G48" s="55"/>
    </row>
    <row r="49" spans="2:14" ht="15" customHeight="1">
      <c r="B49" s="57" t="s">
        <v>32</v>
      </c>
      <c r="C49" s="58"/>
      <c r="D49" s="58"/>
      <c r="E49" s="58"/>
      <c r="F49" s="30" t="s">
        <v>9</v>
      </c>
      <c r="G49" s="44"/>
      <c r="K49" s="4"/>
    </row>
    <row r="50" spans="2:14" ht="15" customHeight="1">
      <c r="B50" s="28" t="s">
        <v>0</v>
      </c>
      <c r="C50" s="59" cm="1">
        <f t="array" ref="C50">MMULT($C46:$E46,C$38:C$40)</f>
        <v>229.98213415624497</v>
      </c>
      <c r="D50" s="59" cm="1">
        <f t="array" ref="D50">MMULT($C46:$E46,D$38:D$40)</f>
        <v>44.339775864869246</v>
      </c>
      <c r="E50" s="59" cm="1">
        <f t="array" ref="E50">MMULT($C46:$E46,E$38:E$40)</f>
        <v>25.678089978885822</v>
      </c>
      <c r="F50" s="60">
        <f>SUM(C50:E50)</f>
        <v>300</v>
      </c>
      <c r="G50" s="44"/>
    </row>
    <row r="51" spans="2:14" ht="15" customHeight="1">
      <c r="B51" s="28" t="s">
        <v>1</v>
      </c>
      <c r="C51" s="59" cm="1">
        <f t="array" ref="C51">MMULT($C47:$E47,C$38:C$40)</f>
        <v>109.63131395159978</v>
      </c>
      <c r="D51" s="59" cm="1">
        <f t="array" ref="D51">MMULT($C47:$E47,D$38:D$40)</f>
        <v>324.10264739321099</v>
      </c>
      <c r="E51" s="59" cm="1">
        <f t="array" ref="E51">MMULT($C47:$E47,E$38:E$40)</f>
        <v>66.266038655189206</v>
      </c>
      <c r="F51" s="60">
        <f t="shared" ref="F51:F52" si="10">SUM(C51:E51)</f>
        <v>500</v>
      </c>
      <c r="G51" s="44"/>
    </row>
    <row r="52" spans="2:14" ht="15" customHeight="1">
      <c r="B52" s="28" t="s">
        <v>2</v>
      </c>
      <c r="C52" s="59" cm="1">
        <f t="array" ref="C52">MMULT($C48:$E48,C$38:C$40)</f>
        <v>164.36576254669481</v>
      </c>
      <c r="D52" s="59" cm="1">
        <f t="array" ref="D52">MMULT($C48:$E48,D$38:D$40)</f>
        <v>274.06204320285849</v>
      </c>
      <c r="E52" s="59" cm="1">
        <f t="array" ref="E52">MMULT($C48:$E48,E$38:E$40)</f>
        <v>1761.5721942504465</v>
      </c>
      <c r="F52" s="60">
        <f t="shared" si="10"/>
        <v>2200</v>
      </c>
      <c r="G52" s="44"/>
    </row>
    <row r="53" spans="2:14" ht="15" customHeight="1">
      <c r="B53" s="77" t="s">
        <v>9</v>
      </c>
      <c r="C53" s="59">
        <f>SUM(C50:C52)</f>
        <v>503.97921065453954</v>
      </c>
      <c r="D53" s="59">
        <f t="shared" ref="D53" si="11">SUM(D50:D52)</f>
        <v>642.50446646093872</v>
      </c>
      <c r="E53" s="59">
        <f t="shared" ref="E53" si="12">SUM(E50:E52)</f>
        <v>1853.5163228845215</v>
      </c>
      <c r="F53" s="60">
        <f>SUM(C53:E53)</f>
        <v>3000</v>
      </c>
      <c r="G53" s="55"/>
    </row>
    <row r="54" spans="2:14" ht="15" customHeight="1">
      <c r="B54" s="61" t="s">
        <v>35</v>
      </c>
      <c r="C54" s="25"/>
      <c r="D54" s="25"/>
      <c r="E54" s="25"/>
      <c r="F54" s="30" t="s">
        <v>9</v>
      </c>
      <c r="G54" s="44"/>
    </row>
    <row r="55" spans="2:14" ht="15" customHeight="1">
      <c r="B55" s="28" t="s">
        <v>0</v>
      </c>
      <c r="C55" s="62">
        <f>C33*C38</f>
        <v>187.5</v>
      </c>
      <c r="D55" s="62">
        <f t="shared" ref="D55:E55" si="13">D33*D38</f>
        <v>0</v>
      </c>
      <c r="E55" s="62">
        <f t="shared" si="13"/>
        <v>0</v>
      </c>
      <c r="F55" s="78">
        <f>SUM(C55:E55)</f>
        <v>187.5</v>
      </c>
      <c r="G55" s="55"/>
      <c r="H55" s="8"/>
      <c r="J55" s="8"/>
      <c r="K55" s="1"/>
      <c r="L55" s="5" t="s">
        <v>22</v>
      </c>
      <c r="M55" s="1"/>
      <c r="N55" s="1"/>
    </row>
    <row r="56" spans="2:14" ht="15" customHeight="1">
      <c r="B56" s="28" t="s">
        <v>1</v>
      </c>
      <c r="C56" s="62">
        <f t="shared" ref="C56:E56" si="14">C34*C39</f>
        <v>0</v>
      </c>
      <c r="D56" s="59">
        <f t="shared" si="14"/>
        <v>216.66666666666669</v>
      </c>
      <c r="E56" s="62">
        <f t="shared" si="14"/>
        <v>0</v>
      </c>
      <c r="F56" s="78">
        <f t="shared" ref="F56:F57" si="15">SUM(C56:E56)</f>
        <v>216.66666666666669</v>
      </c>
      <c r="G56" s="55"/>
    </row>
    <row r="57" spans="2:14" ht="15" customHeight="1">
      <c r="B57" s="28" t="s">
        <v>2</v>
      </c>
      <c r="C57" s="62">
        <f t="shared" ref="C57:E57" si="16">C35*C40</f>
        <v>0</v>
      </c>
      <c r="D57" s="62">
        <f t="shared" si="16"/>
        <v>0</v>
      </c>
      <c r="E57" s="59">
        <f t="shared" si="16"/>
        <v>1168.75</v>
      </c>
      <c r="F57" s="78">
        <f t="shared" si="15"/>
        <v>1168.75</v>
      </c>
      <c r="G57" s="55"/>
    </row>
    <row r="58" spans="2:14" ht="15" customHeight="1">
      <c r="B58" s="77" t="s">
        <v>9</v>
      </c>
      <c r="C58" s="59">
        <f>SUM(C55:C57)</f>
        <v>187.5</v>
      </c>
      <c r="D58" s="59">
        <f t="shared" ref="D58:E58" si="17">SUM(D55:D57)</f>
        <v>216.66666666666669</v>
      </c>
      <c r="E58" s="59">
        <f t="shared" si="17"/>
        <v>1168.75</v>
      </c>
      <c r="F58" s="78">
        <f>SUM(C55:E57)</f>
        <v>1572.9166666666667</v>
      </c>
      <c r="G58" s="44"/>
    </row>
    <row r="59" spans="2:14" ht="15" customHeight="1">
      <c r="B59" s="61" t="s">
        <v>36</v>
      </c>
      <c r="C59" s="25"/>
      <c r="D59" s="25"/>
      <c r="E59" s="25"/>
      <c r="F59" s="26"/>
      <c r="G59" s="55"/>
    </row>
    <row r="60" spans="2:14" ht="15" customHeight="1">
      <c r="B60" s="63" t="s">
        <v>42</v>
      </c>
      <c r="C60" s="32"/>
      <c r="D60" s="32"/>
      <c r="E60" s="32"/>
      <c r="F60" s="33"/>
      <c r="G60" s="55"/>
    </row>
    <row r="61" spans="2:14" ht="15" customHeight="1">
      <c r="B61" s="28" t="s">
        <v>0</v>
      </c>
      <c r="C61" s="49" cm="1">
        <f t="array" ref="C61">MMULT($C33:$E33,C$18:C$20)</f>
        <v>0.46875</v>
      </c>
      <c r="D61" s="49" cm="1">
        <f t="array" ref="D61">MMULT($C33:$E33,D$18:D$20)</f>
        <v>0.375</v>
      </c>
      <c r="E61" s="49" cm="1">
        <f t="array" ref="E61">MMULT($C33:$E33,E$18:E$20)</f>
        <v>0.1171875</v>
      </c>
      <c r="F61" s="33"/>
      <c r="G61" s="55"/>
    </row>
    <row r="62" spans="2:14" ht="15" customHeight="1">
      <c r="B62" s="28" t="s">
        <v>1</v>
      </c>
      <c r="C62" s="49" cm="1">
        <f t="array" ref="C62">MMULT($C34:$E34,C$18:C$20)</f>
        <v>1.25</v>
      </c>
      <c r="D62" s="49" cm="1">
        <f t="array" ref="D62">MMULT($C34:$E34,D$18:D$20)</f>
        <v>0.88888888888888895</v>
      </c>
      <c r="E62" s="49" cm="1">
        <f t="array" ref="E62">MMULT($C34:$E34,E$18:E$20)</f>
        <v>0.3125</v>
      </c>
      <c r="F62" s="33"/>
      <c r="G62" s="55"/>
    </row>
    <row r="63" spans="2:14" ht="15" customHeight="1">
      <c r="B63" s="28" t="s">
        <v>2</v>
      </c>
      <c r="C63" s="49" cm="1">
        <f t="array" ref="C63">MMULT($C35:$E35,C$18:C$20)</f>
        <v>0.859375</v>
      </c>
      <c r="D63" s="49" cm="1">
        <f t="array" ref="D63">MMULT($C35:$E35,D$18:D$20)</f>
        <v>1.8333333333333333</v>
      </c>
      <c r="E63" s="49" cm="1">
        <f t="array" ref="E63">MMULT($C35:$E35,E$18:E$20)</f>
        <v>4.296875</v>
      </c>
      <c r="F63" s="33"/>
      <c r="G63" s="55"/>
    </row>
    <row r="64" spans="2:14" ht="15" customHeight="1">
      <c r="B64" s="28"/>
      <c r="C64" s="49"/>
      <c r="D64" s="49"/>
      <c r="E64" s="49"/>
      <c r="F64" s="48"/>
      <c r="G64" s="55"/>
    </row>
    <row r="65" spans="2:24" ht="15" customHeight="1">
      <c r="B65" s="28" t="s">
        <v>0</v>
      </c>
      <c r="C65" s="59" cm="1">
        <f t="array" ref="C65">MMULT($C61:$E61,C$38:C$40)</f>
        <v>23.4375</v>
      </c>
      <c r="D65" s="59" cm="1">
        <f t="array" ref="D65">MMULT($C61:$E61,D$38:D$40)</f>
        <v>24.375</v>
      </c>
      <c r="E65" s="59" cm="1">
        <f t="array" ref="E65">MMULT($C61:$E61,E$38:E$40)</f>
        <v>9.9609375</v>
      </c>
      <c r="F65" s="78">
        <f>SUM(C65:E65)</f>
        <v>57.7734375</v>
      </c>
      <c r="G65" s="44"/>
      <c r="H65" s="12"/>
      <c r="J65" s="12"/>
      <c r="K65" s="12"/>
      <c r="L65" s="12"/>
      <c r="M65" s="15" t="s">
        <v>33</v>
      </c>
      <c r="N65" s="12"/>
    </row>
    <row r="66" spans="2:24" ht="15" customHeight="1">
      <c r="B66" s="28" t="s">
        <v>1</v>
      </c>
      <c r="C66" s="59" cm="1">
        <f t="array" ref="C66">MMULT($C62:$E62,C$38:C$40)</f>
        <v>62.5</v>
      </c>
      <c r="D66" s="59" cm="1">
        <f t="array" ref="D66">MMULT($C62:$E62,D$38:D$40)</f>
        <v>57.777777777777779</v>
      </c>
      <c r="E66" s="59" cm="1">
        <f t="array" ref="E66">MMULT($C62:$E62,E$38:E$40)</f>
        <v>26.5625</v>
      </c>
      <c r="F66" s="78">
        <f t="shared" ref="F66:F67" si="18">SUM(C66:E66)</f>
        <v>146.84027777777777</v>
      </c>
      <c r="G66" s="55"/>
      <c r="H66" s="12"/>
      <c r="J66" s="12"/>
      <c r="K66" s="12"/>
      <c r="L66" s="12"/>
      <c r="M66" s="12"/>
      <c r="N66" s="12"/>
    </row>
    <row r="67" spans="2:24" ht="15" customHeight="1">
      <c r="B67" s="28" t="s">
        <v>2</v>
      </c>
      <c r="C67" s="59" cm="1">
        <f t="array" ref="C67">MMULT($C63:$E63,C$38:C$40)</f>
        <v>42.96875</v>
      </c>
      <c r="D67" s="59" cm="1">
        <f t="array" ref="D67">MMULT($C63:$E63,D$38:D$40)</f>
        <v>119.16666666666666</v>
      </c>
      <c r="E67" s="59" cm="1">
        <f t="array" ref="E67">MMULT($C63:$E63,E$38:E$40)</f>
        <v>365.234375</v>
      </c>
      <c r="F67" s="78">
        <f t="shared" si="18"/>
        <v>527.36979166666663</v>
      </c>
      <c r="G67" s="55"/>
    </row>
    <row r="68" spans="2:24" ht="15" customHeight="1">
      <c r="B68" s="77" t="s">
        <v>9</v>
      </c>
      <c r="C68" s="59">
        <f>SUM(C65:C67)</f>
        <v>128.90625</v>
      </c>
      <c r="D68" s="59">
        <f t="shared" ref="D68:E68" si="19">SUM(D65:D67)</f>
        <v>201.31944444444443</v>
      </c>
      <c r="E68" s="59">
        <f t="shared" si="19"/>
        <v>401.7578125</v>
      </c>
      <c r="F68" s="78">
        <f>SUM(C65:E67)</f>
        <v>731.98350694444446</v>
      </c>
      <c r="G68" s="44"/>
      <c r="K68" s="3">
        <f>C68+C74</f>
        <v>316.47921065453954</v>
      </c>
    </row>
    <row r="69" spans="2:24" ht="15" customHeight="1">
      <c r="B69" s="61" t="s">
        <v>37</v>
      </c>
      <c r="C69" s="25"/>
      <c r="D69" s="25"/>
      <c r="E69" s="25"/>
      <c r="F69" s="26"/>
      <c r="G69" s="55"/>
    </row>
    <row r="70" spans="2:24" ht="15" customHeight="1">
      <c r="B70" s="63" t="s">
        <v>46</v>
      </c>
      <c r="C70" s="32"/>
      <c r="D70" s="32"/>
      <c r="E70" s="32"/>
      <c r="F70" s="33"/>
      <c r="G70" s="55"/>
    </row>
    <row r="71" spans="2:24" ht="15" customHeight="1">
      <c r="B71" s="28" t="s">
        <v>0</v>
      </c>
      <c r="C71" s="64">
        <f t="shared" ref="C71:E73" si="20">C50-C55-C65</f>
        <v>19.044634156244967</v>
      </c>
      <c r="D71" s="64">
        <f t="shared" si="20"/>
        <v>19.964775864869246</v>
      </c>
      <c r="E71" s="64">
        <f t="shared" si="20"/>
        <v>15.717152478885822</v>
      </c>
      <c r="F71" s="78">
        <f>SUM(C71:E71)</f>
        <v>54.726562500000036</v>
      </c>
      <c r="G71" s="44"/>
      <c r="P71" s="5" t="s">
        <v>34</v>
      </c>
      <c r="Q71" s="1"/>
      <c r="R71" s="1"/>
      <c r="S71" s="1"/>
      <c r="T71" s="1"/>
      <c r="U71" s="1"/>
      <c r="V71" s="1"/>
      <c r="W71" s="1"/>
      <c r="X71" s="1"/>
    </row>
    <row r="72" spans="2:24" ht="15" customHeight="1">
      <c r="B72" s="28" t="s">
        <v>1</v>
      </c>
      <c r="C72" s="64">
        <f t="shared" si="20"/>
        <v>47.131313951599779</v>
      </c>
      <c r="D72" s="64">
        <f t="shared" si="20"/>
        <v>49.658202948766522</v>
      </c>
      <c r="E72" s="64">
        <f t="shared" si="20"/>
        <v>39.703538655189206</v>
      </c>
      <c r="F72" s="78">
        <f t="shared" ref="F72:F73" si="21">SUM(C72:E72)</f>
        <v>136.49305555555549</v>
      </c>
      <c r="G72" s="44"/>
      <c r="P72" s="14">
        <f>SUM(C71:E73)</f>
        <v>695.09982638888869</v>
      </c>
    </row>
    <row r="73" spans="2:24" ht="15" customHeight="1">
      <c r="B73" s="28" t="s">
        <v>2</v>
      </c>
      <c r="C73" s="64">
        <f t="shared" si="20"/>
        <v>121.39701254669481</v>
      </c>
      <c r="D73" s="64">
        <f t="shared" si="20"/>
        <v>154.89537653619183</v>
      </c>
      <c r="E73" s="64">
        <f t="shared" si="20"/>
        <v>227.5878192504465</v>
      </c>
      <c r="F73" s="78">
        <f t="shared" si="21"/>
        <v>503.88020833333314</v>
      </c>
      <c r="G73" s="44"/>
      <c r="P73" s="13"/>
    </row>
    <row r="74" spans="2:24" ht="15" customHeight="1">
      <c r="B74" s="81" t="s">
        <v>9</v>
      </c>
      <c r="C74" s="79">
        <f>SUM(C71:C73)</f>
        <v>187.57296065453954</v>
      </c>
      <c r="D74" s="79">
        <f t="shared" ref="D74:E74" si="22">SUM(D71:D73)</f>
        <v>224.5183553498276</v>
      </c>
      <c r="E74" s="79">
        <f t="shared" si="22"/>
        <v>283.00851038452151</v>
      </c>
      <c r="F74" s="80">
        <f>SUM(C71:E73)</f>
        <v>695.09982638888869</v>
      </c>
      <c r="G74" s="44"/>
      <c r="P74" s="14">
        <f>F68+P72</f>
        <v>1427.083333333333</v>
      </c>
    </row>
    <row r="75" spans="2:24" s="17" customFormat="1">
      <c r="B75" s="9"/>
      <c r="C75" s="9"/>
      <c r="D75" s="9"/>
      <c r="E75" s="9"/>
      <c r="F75" s="9"/>
      <c r="G75" s="9"/>
    </row>
    <row r="76" spans="2:24" s="17" customFormat="1">
      <c r="B76" s="18"/>
      <c r="C76" s="16">
        <f>C58+C68+C74</f>
        <v>503.97921065453954</v>
      </c>
      <c r="D76" s="16">
        <f>D58+D68+D74</f>
        <v>642.50446646093872</v>
      </c>
      <c r="E76" s="16">
        <f>E58+E68+E74</f>
        <v>1853.5163228845215</v>
      </c>
      <c r="F76" s="19">
        <f>SUM(C76:E76)</f>
        <v>3000</v>
      </c>
      <c r="K76" s="20"/>
      <c r="L76" s="20"/>
    </row>
    <row r="77" spans="2:24">
      <c r="B77" s="13"/>
      <c r="K77" s="6"/>
      <c r="L77" s="6"/>
    </row>
    <row r="80" spans="2:24">
      <c r="B80" t="s">
        <v>14</v>
      </c>
    </row>
    <row r="81" spans="2:8">
      <c r="B81" t="s">
        <v>0</v>
      </c>
      <c r="C81" cm="1">
        <f t="array" ref="C81">MMULT($C28:$E28,S$23:S$25)</f>
        <v>0.5366249796979049</v>
      </c>
      <c r="D81" cm="1">
        <f t="array" ref="D81">MMULT($C28:$E28,T$23:T$25)</f>
        <v>7.9584213090790959E-2</v>
      </c>
      <c r="E81" cm="1">
        <f t="array" ref="E81">MMULT($C28:$E28,U$23:U$25)</f>
        <v>3.5244437225921715E-2</v>
      </c>
    </row>
    <row r="82" spans="2:8">
      <c r="B82" t="s">
        <v>1</v>
      </c>
      <c r="C82" cm="1">
        <f t="array" ref="C82">MMULT($C29:$E29,S$23:S$25)</f>
        <v>0.32889394185479931</v>
      </c>
      <c r="D82" cm="1">
        <f t="array" ref="D82">MMULT($C29:$E29,T$23:T$25)</f>
        <v>0.74792918629202521</v>
      </c>
      <c r="E82" cm="1">
        <f t="array" ref="E82">MMULT($C29:$E29,U$23:U$25)</f>
        <v>0.11694006821503977</v>
      </c>
    </row>
    <row r="83" spans="2:8">
      <c r="B83" t="s">
        <v>2</v>
      </c>
      <c r="C83" cm="1">
        <f t="array" ref="C83">MMULT($C30:$E30,S$23:S$25)</f>
        <v>0.13448107844729576</v>
      </c>
      <c r="D83" cm="1">
        <f t="array" ref="D83">MMULT($C30:$E30,T$23:T$25)</f>
        <v>0.17248660061718368</v>
      </c>
      <c r="E83" cm="1">
        <f t="array" ref="E83">MMULT($C30:$E30,U$23:U$25)</f>
        <v>0.84781549455903849</v>
      </c>
    </row>
    <row r="84" spans="2:8">
      <c r="F84" s="4" t="s">
        <v>16</v>
      </c>
      <c r="G84" t="s">
        <v>17</v>
      </c>
      <c r="H84" t="s">
        <v>18</v>
      </c>
    </row>
    <row r="85" spans="2:8">
      <c r="B85" t="s">
        <v>0</v>
      </c>
      <c r="C85" cm="1">
        <f t="array" ref="C85">MMULT($C81:$E81,C$38:C$40)</f>
        <v>26.831248984895247</v>
      </c>
      <c r="D85" cm="1">
        <f t="array" ref="D85">MMULT($C81:$E81,D$38:D$40)</f>
        <v>5.1729738509014123</v>
      </c>
      <c r="E85" cm="1">
        <f t="array" ref="E85">MMULT($C81:$E81,E$38:E$40)</f>
        <v>2.9957771642033459</v>
      </c>
      <c r="F85">
        <f>SUM(C85:E85)</f>
        <v>35.000000000000007</v>
      </c>
      <c r="G85" cm="1">
        <f t="array" ref="G85:G87">TRANSPOSE(C10:E10)</f>
        <v>35</v>
      </c>
      <c r="H85">
        <f>G85-F85</f>
        <v>0</v>
      </c>
    </row>
    <row r="86" spans="2:8">
      <c r="B86" t="s">
        <v>1</v>
      </c>
      <c r="C86" cm="1">
        <f t="array" ref="C86">MMULT($C82:$E82,C$38:C$40)</f>
        <v>16.444697092739965</v>
      </c>
      <c r="D86" cm="1">
        <f t="array" ref="D86">MMULT($C82:$E82,D$38:D$40)</f>
        <v>48.615397108981639</v>
      </c>
      <c r="E86" cm="1">
        <f t="array" ref="E86">MMULT($C82:$E82,E$38:E$40)</f>
        <v>9.9399057982783798</v>
      </c>
      <c r="F86">
        <f t="shared" ref="F86:F87" si="23">SUM(C86:E86)</f>
        <v>74.999999999999972</v>
      </c>
      <c r="G86">
        <v>75</v>
      </c>
      <c r="H86">
        <f t="shared" ref="H86:H87" si="24">G86-F86</f>
        <v>0</v>
      </c>
    </row>
    <row r="87" spans="2:8">
      <c r="B87" t="s">
        <v>2</v>
      </c>
      <c r="C87" cm="1">
        <f t="array" ref="C87">MMULT($C83:$E83,C$38:C$40)</f>
        <v>6.7240539223647877</v>
      </c>
      <c r="D87" cm="1">
        <f t="array" ref="D87">MMULT($C83:$E83,D$38:D$40)</f>
        <v>11.211629040116939</v>
      </c>
      <c r="E87" cm="1">
        <f t="array" ref="E87">MMULT($C83:$E83,E$38:E$40)</f>
        <v>72.064317037518265</v>
      </c>
      <c r="F87">
        <f t="shared" si="23"/>
        <v>90</v>
      </c>
      <c r="G87">
        <v>90</v>
      </c>
      <c r="H87">
        <f t="shared" si="24"/>
        <v>0</v>
      </c>
    </row>
    <row r="89" spans="2:8">
      <c r="B89" t="s">
        <v>19</v>
      </c>
    </row>
    <row r="90" spans="2:8">
      <c r="B90" t="s">
        <v>0</v>
      </c>
      <c r="C90">
        <f t="shared" ref="C90:E92" si="25">C28*C38</f>
        <v>21.875</v>
      </c>
      <c r="D90">
        <f t="shared" si="25"/>
        <v>0</v>
      </c>
      <c r="E90">
        <f t="shared" si="25"/>
        <v>0</v>
      </c>
    </row>
    <row r="91" spans="2:8">
      <c r="B91" t="s">
        <v>1</v>
      </c>
      <c r="C91">
        <f t="shared" si="25"/>
        <v>0</v>
      </c>
      <c r="D91">
        <f t="shared" si="25"/>
        <v>32.5</v>
      </c>
      <c r="E91">
        <f t="shared" si="25"/>
        <v>0</v>
      </c>
    </row>
    <row r="92" spans="2:8">
      <c r="B92" t="s">
        <v>2</v>
      </c>
      <c r="C92">
        <f t="shared" si="25"/>
        <v>0</v>
      </c>
      <c r="D92">
        <f t="shared" si="25"/>
        <v>0</v>
      </c>
      <c r="E92">
        <f t="shared" si="25"/>
        <v>47.8125</v>
      </c>
    </row>
    <row r="93" spans="2:8">
      <c r="B93" t="s">
        <v>20</v>
      </c>
    </row>
    <row r="94" spans="2:8">
      <c r="B94" t="s">
        <v>0</v>
      </c>
      <c r="C94" cm="1">
        <f t="array" ref="C94">MMULT($C28:$E28,C$18:C$20)</f>
        <v>5.46875E-2</v>
      </c>
      <c r="D94" cm="1">
        <f t="array" ref="D94">MMULT($C28:$E28,D$18:D$20)</f>
        <v>4.3750000000000004E-2</v>
      </c>
      <c r="E94" cm="1">
        <f t="array" ref="E94">MMULT($C28:$E28,E$18:E$20)</f>
        <v>1.3671875E-2</v>
      </c>
    </row>
    <row r="95" spans="2:8">
      <c r="B95" t="s">
        <v>1</v>
      </c>
      <c r="C95" cm="1">
        <f t="array" ref="C95">MMULT($C29:$E29,C$18:C$20)</f>
        <v>0.1875</v>
      </c>
      <c r="D95" cm="1">
        <f t="array" ref="D95">MMULT($C29:$E29,D$18:D$20)</f>
        <v>0.13333333333333333</v>
      </c>
      <c r="E95" cm="1">
        <f t="array" ref="E95">MMULT($C29:$E29,E$18:E$20)</f>
        <v>4.6875E-2</v>
      </c>
    </row>
    <row r="96" spans="2:8">
      <c r="B96" t="s">
        <v>2</v>
      </c>
      <c r="C96" cm="1">
        <f t="array" ref="C96">MMULT($C30:$E30,C$18:C$20)</f>
        <v>3.515625E-2</v>
      </c>
      <c r="D96" cm="1">
        <f t="array" ref="D96">MMULT($C30:$E30,D$18:D$20)</f>
        <v>7.4999999999999997E-2</v>
      </c>
      <c r="E96" cm="1">
        <f t="array" ref="E96">MMULT($C30:$E30,E$18:E$20)</f>
        <v>0.17578125</v>
      </c>
    </row>
    <row r="98" spans="2:5">
      <c r="B98" t="s">
        <v>0</v>
      </c>
      <c r="C98" cm="1">
        <f t="array" ref="C98">MMULT($C94:$E94,C$38:C$40)</f>
        <v>2.734375</v>
      </c>
      <c r="D98" cm="1">
        <f t="array" ref="D98">MMULT($C94:$E94,D$38:D$40)</f>
        <v>2.8437500000000004</v>
      </c>
      <c r="E98" cm="1">
        <f t="array" ref="E98">MMULT($C94:$E94,E$38:E$40)</f>
        <v>1.162109375</v>
      </c>
    </row>
    <row r="99" spans="2:5">
      <c r="B99" t="s">
        <v>1</v>
      </c>
      <c r="C99" cm="1">
        <f t="array" ref="C99">MMULT($C95:$E95,C$38:C$40)</f>
        <v>9.375</v>
      </c>
      <c r="D99" cm="1">
        <f t="array" ref="D99">MMULT($C95:$E95,D$38:D$40)</f>
        <v>8.6666666666666661</v>
      </c>
      <c r="E99" cm="1">
        <f t="array" ref="E99">MMULT($C95:$E95,E$38:E$40)</f>
        <v>3.984375</v>
      </c>
    </row>
    <row r="100" spans="2:5">
      <c r="B100" t="s">
        <v>2</v>
      </c>
      <c r="C100" cm="1">
        <f t="array" ref="C100">MMULT($C96:$E96,C$38:C$40)</f>
        <v>1.7578125</v>
      </c>
      <c r="D100" cm="1">
        <f t="array" ref="D100">MMULT($C96:$E96,D$38:D$40)</f>
        <v>4.875</v>
      </c>
      <c r="E100" cm="1">
        <f t="array" ref="E100">MMULT($C96:$E96,E$38:E$40)</f>
        <v>14.94140625</v>
      </c>
    </row>
    <row r="101" spans="2:5">
      <c r="B101" t="s">
        <v>21</v>
      </c>
    </row>
    <row r="102" spans="2:5">
      <c r="B102" t="s">
        <v>0</v>
      </c>
      <c r="C102" s="7">
        <f t="shared" ref="C102:E104" si="26">C85-C90-C98</f>
        <v>2.2218739848952467</v>
      </c>
      <c r="D102" s="7">
        <f t="shared" si="26"/>
        <v>2.3292238509014118</v>
      </c>
      <c r="E102" s="7">
        <f t="shared" si="26"/>
        <v>1.8336677892033459</v>
      </c>
    </row>
    <row r="103" spans="2:5">
      <c r="B103" t="s">
        <v>1</v>
      </c>
      <c r="C103" s="7">
        <f t="shared" si="26"/>
        <v>7.0696970927399647</v>
      </c>
      <c r="D103" s="7">
        <f t="shared" si="26"/>
        <v>7.4487304423149734</v>
      </c>
      <c r="E103" s="7">
        <f t="shared" si="26"/>
        <v>5.9555307982783798</v>
      </c>
    </row>
    <row r="104" spans="2:5">
      <c r="B104" t="s">
        <v>2</v>
      </c>
      <c r="C104" s="7">
        <f t="shared" si="26"/>
        <v>4.9662414223647877</v>
      </c>
      <c r="D104" s="7">
        <f t="shared" si="26"/>
        <v>6.3366290401169394</v>
      </c>
      <c r="E104" s="7">
        <f t="shared" si="26"/>
        <v>9.3104107875182649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0.710937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coeff technique en colonne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2023-10-22T16:24:29Z</dcterms:created>
  <dcterms:modified xsi:type="dcterms:W3CDTF">2023-12-14T08:46:52Z</dcterms:modified>
</cp:coreProperties>
</file>