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AD5C041C-B4B4-4E15-83A6-052C1BF3AA9F}" xr6:coauthVersionLast="36" xr6:coauthVersionMax="36" xr10:uidLastSave="{00000000-0000-0000-0000-000000000000}"/>
  <bookViews>
    <workbookView xWindow="0" yWindow="0" windowWidth="21600" windowHeight="9525" tabRatio="500" activeTab="3" xr2:uid="{00000000-000D-0000-FFFF-FFFF00000000}"/>
  </bookViews>
  <sheets>
    <sheet name="TES17" sheetId="1" r:id="rId1"/>
    <sheet name="TES38" sheetId="4" r:id="rId2"/>
    <sheet name="Feuil1" sheetId="2" r:id="rId3"/>
    <sheet name="Feuil1 (2)" sheetId="3" r:id="rId4"/>
  </sheets>
  <definedNames>
    <definedName name="_xlnm.Print_Area" localSheetId="0">'TES17'!$A$1:$BB$67</definedName>
  </definedNames>
  <calcPr calcId="191029"/>
</workbook>
</file>

<file path=xl/calcChain.xml><?xml version="1.0" encoding="utf-8"?>
<calcChain xmlns="http://schemas.openxmlformats.org/spreadsheetml/2006/main">
  <c r="F6" i="3" l="1"/>
  <c r="F7" i="3"/>
  <c r="F5" i="3"/>
  <c r="E20" i="3"/>
  <c r="E8" i="3"/>
  <c r="F8" i="3"/>
  <c r="F20" i="3"/>
  <c r="D20" i="3"/>
  <c r="D17" i="3"/>
  <c r="I13" i="3"/>
  <c r="D19" i="3"/>
  <c r="D8" i="3"/>
  <c r="D7" i="3"/>
  <c r="K20" i="3"/>
  <c r="F17" i="3"/>
  <c r="D18" i="3" l="1"/>
  <c r="K19" i="3"/>
  <c r="E6" i="3"/>
  <c r="D6" i="3"/>
  <c r="E5" i="3"/>
  <c r="D5" i="3"/>
  <c r="D10" i="3" s="1"/>
  <c r="J20" i="3"/>
  <c r="D11" i="3" l="1"/>
  <c r="E17" i="3"/>
  <c r="E22" i="3" s="1"/>
  <c r="E7" i="3"/>
  <c r="I17" i="3"/>
  <c r="D22" i="3"/>
  <c r="D23" i="3"/>
  <c r="I19" i="3" l="1"/>
  <c r="F10" i="3"/>
  <c r="F11" i="3"/>
  <c r="F22" i="3"/>
  <c r="D12" i="3"/>
  <c r="D24" i="3"/>
  <c r="E10" i="3" l="1"/>
  <c r="E11" i="3"/>
  <c r="E12" i="3"/>
  <c r="F12" i="3"/>
  <c r="F18" i="3"/>
  <c r="E18" i="3" l="1"/>
  <c r="F23" i="3"/>
  <c r="E23" i="3" l="1"/>
  <c r="E19" i="3"/>
  <c r="E24" i="3" l="1"/>
  <c r="F19" i="3"/>
  <c r="F24" i="3" s="1"/>
</calcChain>
</file>

<file path=xl/sharedStrings.xml><?xml version="1.0" encoding="utf-8"?>
<sst xmlns="http://schemas.openxmlformats.org/spreadsheetml/2006/main" count="437" uniqueCount="203">
  <si>
    <r>
      <rPr>
        <b/>
        <sz val="12"/>
        <rFont val="Arial"/>
        <family val="2"/>
        <charset val="1"/>
      </rPr>
      <t xml:space="preserve">TABLEAU ENTREES SORTIES </t>
    </r>
    <r>
      <rPr>
        <sz val="12"/>
        <rFont val="Arial"/>
        <family val="2"/>
        <charset val="1"/>
      </rPr>
      <t>en 17 postes</t>
    </r>
  </si>
  <si>
    <t>Source : Comptes nationaux - Base 2014, Insee</t>
  </si>
  <si>
    <t>Unité : Milliards d'euros</t>
  </si>
  <si>
    <t>Organisation du TES</t>
  </si>
  <si>
    <t>Tableau des ressources en produits</t>
  </si>
  <si>
    <t>Tableau des entrées intermédiaires</t>
  </si>
  <si>
    <t>Tableau des emplois finals</t>
  </si>
  <si>
    <t>cliquez sur le compte que vous voulez consulter</t>
  </si>
  <si>
    <t>Compte de production par branche</t>
  </si>
  <si>
    <t>Compte d'exploitation par branche</t>
  </si>
  <si>
    <t>TABLEAU DES RESSOURCES EN PRODUITS</t>
  </si>
  <si>
    <t>TABLEAU DES ENTREES INTERMEDIAIRES</t>
  </si>
  <si>
    <t>TABLEAU DES EMPLOIS FINALS</t>
  </si>
  <si>
    <t>Année 2021</t>
  </si>
  <si>
    <t>Dépense de consommation finale</t>
  </si>
  <si>
    <t xml:space="preserve">Formation brute de capital fixe </t>
  </si>
  <si>
    <t>Production des produits (1)</t>
  </si>
  <si>
    <t xml:space="preserve">Importations de biens    </t>
  </si>
  <si>
    <t>Importations de services</t>
  </si>
  <si>
    <t>Importations de biens et de services</t>
  </si>
  <si>
    <t>Correction CAF/FAB</t>
  </si>
  <si>
    <t>TOTAL DES RESSOURCES (2)</t>
  </si>
  <si>
    <t>Marges commerciales</t>
  </si>
  <si>
    <t>Marges de transport</t>
  </si>
  <si>
    <t>Impôts sur les produits - total -</t>
  </si>
  <si>
    <t>dont taxes du type TVA</t>
  </si>
  <si>
    <t>Subventions sur les produits</t>
  </si>
  <si>
    <t>TOTAL DES RESSOURCES (3)</t>
  </si>
  <si>
    <t>BRANCHES</t>
  </si>
  <si>
    <t>AZ</t>
  </si>
  <si>
    <t>DE</t>
  </si>
  <si>
    <t>C1</t>
  </si>
  <si>
    <t>C2</t>
  </si>
  <si>
    <t>C3</t>
  </si>
  <si>
    <t>C4</t>
  </si>
  <si>
    <t>C5</t>
  </si>
  <si>
    <t>FZ</t>
  </si>
  <si>
    <t>GZ</t>
  </si>
  <si>
    <t>HZ</t>
  </si>
  <si>
    <t>IZ</t>
  </si>
  <si>
    <t>JZ</t>
  </si>
  <si>
    <t>KZ</t>
  </si>
  <si>
    <t>LZ</t>
  </si>
  <si>
    <t>MN</t>
  </si>
  <si>
    <t>OQ</t>
  </si>
  <si>
    <t>RU</t>
  </si>
  <si>
    <t>TOTAL</t>
  </si>
  <si>
    <t>Ménages</t>
  </si>
  <si>
    <t>Collective APU</t>
  </si>
  <si>
    <t>Individuelle APU</t>
  </si>
  <si>
    <t>Total APU</t>
  </si>
  <si>
    <t>ISBLSM</t>
  </si>
  <si>
    <t>DEPENSE TOTALE</t>
  </si>
  <si>
    <t>SNFEI</t>
  </si>
  <si>
    <t>Ménages hors EI</t>
  </si>
  <si>
    <t>SFEI</t>
  </si>
  <si>
    <t>APU</t>
  </si>
  <si>
    <t>FBCF TOTALE</t>
  </si>
  <si>
    <t>Acq. moins ces. d'objets de valeur</t>
  </si>
  <si>
    <t>Variation des stocks</t>
  </si>
  <si>
    <t xml:space="preserve">FBC totale </t>
  </si>
  <si>
    <t>Exportations de biens et de services</t>
  </si>
  <si>
    <t>Total des emplois finals</t>
  </si>
  <si>
    <t>PRODUITS</t>
  </si>
  <si>
    <t>Agriculture, sylviculture et pêche</t>
  </si>
  <si>
    <t>Industries extractives, énergie, eau, gestion des déchets et dépollution</t>
  </si>
  <si>
    <t>Fabrication de denrées alimentaires, de boissons et de produits à base de tabac</t>
  </si>
  <si>
    <t>Cokéfaction et raffinage</t>
  </si>
  <si>
    <t>Fabrication d'équipements électriques, électroniques, informatiques ; fabrication de machines</t>
  </si>
  <si>
    <t>Fabrication de matériels de transport</t>
  </si>
  <si>
    <t>Fabrication d'autres produits industriels</t>
  </si>
  <si>
    <t>Construction</t>
  </si>
  <si>
    <t>Commerce ; réparation d'automobiles et de motocycles</t>
  </si>
  <si>
    <t>Transports et entreposage</t>
  </si>
  <si>
    <t>Hébergement et restauration</t>
  </si>
  <si>
    <t>Information et communication</t>
  </si>
  <si>
    <t>Activités financières et d'assurance</t>
  </si>
  <si>
    <t>Activités immobilières</t>
  </si>
  <si>
    <t>Activités spécialisées, scientifiques et techniques et activités de services administratifs et de soutien</t>
  </si>
  <si>
    <t>Administration publique, enseignement, santé humaine et action sociale</t>
  </si>
  <si>
    <t>Autres activités de services</t>
  </si>
  <si>
    <t>PCHTR</t>
  </si>
  <si>
    <t>Correction territoriale</t>
  </si>
  <si>
    <t>PCAFAB</t>
  </si>
  <si>
    <t xml:space="preserve">(1) Production au prix de base </t>
  </si>
  <si>
    <t xml:space="preserve">(2) Total des ressources au prix de base </t>
  </si>
  <si>
    <t xml:space="preserve">(3) Total des ressources au prix d'acquisition </t>
  </si>
  <si>
    <t>COMPTE DE PRODUCTION PAR BRANCHE</t>
  </si>
  <si>
    <t>P2</t>
  </si>
  <si>
    <t>Consommation intermédiaire</t>
  </si>
  <si>
    <t>B1g</t>
  </si>
  <si>
    <t>Valeur ajoutée brute</t>
  </si>
  <si>
    <t>P1</t>
  </si>
  <si>
    <t>PRODUCTION DES BRANCHES</t>
  </si>
  <si>
    <t>P11</t>
  </si>
  <si>
    <t xml:space="preserve">Production marchande </t>
  </si>
  <si>
    <t>P12</t>
  </si>
  <si>
    <t xml:space="preserve">Prod. pour emploi final propre </t>
  </si>
  <si>
    <t>P13</t>
  </si>
  <si>
    <t>Production non marchande</t>
  </si>
  <si>
    <t>TR12</t>
  </si>
  <si>
    <t>Transferts agricoles</t>
  </si>
  <si>
    <t>TR13</t>
  </si>
  <si>
    <t>Transf. ventes résiduelles</t>
  </si>
  <si>
    <t>TR10</t>
  </si>
  <si>
    <t>Total des transferts</t>
  </si>
  <si>
    <t>PRODUCTION DES PRODUITS</t>
  </si>
  <si>
    <t>COMPTE D'EXPLOITATION PAR BRANCHE</t>
  </si>
  <si>
    <t>VALEUR AJOUTEE BRUTE</t>
  </si>
  <si>
    <t xml:space="preserve">D1 </t>
  </si>
  <si>
    <t>Rémunération des salariés</t>
  </si>
  <si>
    <t>B2g &amp; B3g</t>
  </si>
  <si>
    <t>EBE et revenu mixte brut (1)</t>
  </si>
  <si>
    <t>D29</t>
  </si>
  <si>
    <t>Autres impôts sur la production</t>
  </si>
  <si>
    <t>D39</t>
  </si>
  <si>
    <t>Autres subv. sur la production</t>
  </si>
  <si>
    <t>(1) EBE : excédent brut d'exploitation</t>
  </si>
  <si>
    <t xml:space="preserve">biens </t>
  </si>
  <si>
    <t>services</t>
  </si>
  <si>
    <t>total</t>
  </si>
  <si>
    <t>Production</t>
  </si>
  <si>
    <t>Coefficient technique</t>
  </si>
  <si>
    <t>produits</t>
  </si>
  <si>
    <t>services (y.c. énergie)</t>
  </si>
  <si>
    <t>biens (hors énergie)</t>
  </si>
  <si>
    <t xml:space="preserve">services </t>
  </si>
  <si>
    <t xml:space="preserve">    branches</t>
  </si>
  <si>
    <t>total C.I.</t>
  </si>
  <si>
    <t xml:space="preserve">Consommations intermédiaires (C.I.)          </t>
  </si>
  <si>
    <t>biens (y.c. énergie)</t>
  </si>
  <si>
    <t>Source : Insee, comptes nationaux, base 2014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</si>
  <si>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</si>
  <si>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</si>
  <si>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</si>
  <si>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</si>
  <si>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</si>
  <si>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</si>
  <si>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</si>
  <si>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</si>
  <si>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</si>
  <si>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</si>
  <si>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</si>
  <si>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</si>
  <si>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</si>
  <si>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</si>
  <si>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DZ</t>
  </si>
  <si>
    <t>EZ</t>
  </si>
  <si>
    <t>JA</t>
  </si>
  <si>
    <t>JB</t>
  </si>
  <si>
    <t>JC</t>
  </si>
  <si>
    <t>MA</t>
  </si>
  <si>
    <t>MB</t>
  </si>
  <si>
    <t>MC</t>
  </si>
  <si>
    <t>NZ</t>
  </si>
  <si>
    <t>OZ</t>
  </si>
  <si>
    <t>PZ</t>
  </si>
  <si>
    <t>QA</t>
  </si>
  <si>
    <t>QB</t>
  </si>
  <si>
    <t>RZ</t>
  </si>
  <si>
    <t>SZ</t>
  </si>
  <si>
    <t>TZ</t>
  </si>
  <si>
    <t>AGRICULTURE, SYLVICULTURE ET PÊCHE</t>
  </si>
  <si>
    <t>INDUSTRIES EXTRACTIVES</t>
  </si>
  <si>
    <t>FABRICATION DE DENRÉES ALIMENTAIRES, DE BOISSONS ET DE PRODUITS À BASE DE TABAC</t>
  </si>
  <si>
    <t>FABRICATION DE TEXTILES, INDUSTRIES DE L'HABILLEMENT, INDUSTRIE DU CUIR ET DE LA CHAUSSURE</t>
  </si>
  <si>
    <t>TRAVAIL DU BOIS, INDUSTRIES DU PAPIER ET IMPRIMERIE</t>
  </si>
  <si>
    <t>COKÉFACTION ET RAFFINAGE</t>
  </si>
  <si>
    <t>INDUSTRIE CHIMIQUE</t>
  </si>
  <si>
    <t>INDUSTRIE PHARMACEUTIQUE</t>
  </si>
  <si>
    <t>FABRICATION DE PRODUITS EN CAOUTCHOUC, EN PLASTIQUE ET D'AUTRES PRODUITS MINÉRAUX NON MÉTALLIQUES</t>
  </si>
  <si>
    <t>MÉTALLURGIE ET FABRICATION DE PRODUITS MÉTALLIQUES, HORS MACHINES ET ÉQUIPEMENTS</t>
  </si>
  <si>
    <t>FABRICATION DE PRODUITS INFORMATIQUES, ÉLECTRONIQUES ET OPTIQUES</t>
  </si>
  <si>
    <t>FABRICATION D ÉQUIPEMENTS ÉLECTRIQUES</t>
  </si>
  <si>
    <t>FABRICATION DE MACHINES ET ÉQUIPEMENTS N.C.A.</t>
  </si>
  <si>
    <t>FABRICATION DE MATÉRIELS DE TRANSPORT</t>
  </si>
  <si>
    <t>AUTRES INDUSTRIES MANUFACTURIÈRES ; RÉPARATION ET INSTALLATION DE MACHINES ET D'ÉQUIPEMENTS</t>
  </si>
  <si>
    <t>PRODUCTION ET DISTRIBUTION D'ÉLECTRICITÉ, DE GAZ, DE VAPEUR ET D'AIR CONDITIONNÉ</t>
  </si>
  <si>
    <t>PRODUCTION ET DISTRIBUTION D'EAU ; ASSAINISSEMENT, GESTION DES DÉCHETS ET DÉPOLLUTION</t>
  </si>
  <si>
    <t>CONSTRUCTION</t>
  </si>
  <si>
    <t>COMMERCE ; RÉPARATION D'AUTOMOBILES ET DE MOTOCYCLES</t>
  </si>
  <si>
    <t>TRANSPORTS ET ENTREPOSAGE</t>
  </si>
  <si>
    <t>HÉBERGEMENT ET RESTAURATION</t>
  </si>
  <si>
    <t>ÉDITION, AUDIOVISUEL ET DIFFUSION</t>
  </si>
  <si>
    <t>TÉLÉCOMMUNICATIONS</t>
  </si>
  <si>
    <t>ACTIVITÉS INFORMATIQUES ET SERVICES D'INFORMATION</t>
  </si>
  <si>
    <t>ACTIVITÉS FINANCIÈRES ET D'ASSURANCE</t>
  </si>
  <si>
    <t>ACTIVITÉS IMMOBILIÈRES</t>
  </si>
  <si>
    <t>ACTIVITÉS JURIDIQUES, COMPTABLES, DE GESTION, D'ARCHITECTURE, D'INGÉNIERIE, DE CONTRÔLE ET D'ANALYSES TECHNIQUES</t>
  </si>
  <si>
    <t>RECHERCHE-DÉVELOPPEMENT SCIENTIFIQUE</t>
  </si>
  <si>
    <t>AUTRES ACTIVITÉS SPÉCIALISÉES, SCIENTIFIQUES ET TECHNIQUES</t>
  </si>
  <si>
    <t>ACTIVITÉS DE SERVICES ADMINISTRATIFS ET DE SOUTIEN</t>
  </si>
  <si>
    <t>ADMINISTRATION PUBLIQUE ET DÉFENSE - SÉCURITÉ SOCIALE OBLIGATOIRE</t>
  </si>
  <si>
    <t>ENSEIGNEMENT</t>
  </si>
  <si>
    <t>ACTIVITÉS POUR LA SANTÉ HUMAINE</t>
  </si>
  <si>
    <t>HÉBERGEMENT MÉDICO-SOCIAL ET SOCIAL ET ACTION SOCIALE SANS HÉBERGEMENT</t>
  </si>
  <si>
    <t>ARTS, SPECTACLES ET ACTIVITÉS RÉCRÉATIVES</t>
  </si>
  <si>
    <t>AUTRES ACTIVITÉS DE SERVICES</t>
  </si>
  <si>
    <t>ACTIVITÉS DES MÉNAGES EN TANT QU'EMPLOYEURS ; ACTIVITÉS INDIFFÉRENCIÉES DES MÉNAGES EN TANT QUE PRODUCTEURS DE BIENS ET SERVICES POUR USAGE PROPRE</t>
  </si>
  <si>
    <t>CORRECTION TERRITORIALE</t>
  </si>
  <si>
    <t xml:space="preserve">PCHTR </t>
  </si>
  <si>
    <t>CORRECTION CAF/FAB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</si>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</sst>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24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0"/>
      <name val="Arial"/>
      <family val="2"/>
      <charset val="1"/>
    </font>
    <font>
      <sz val="8"/>
      <name val="Arial"/>
      <family val="2"/>
      <charset val="1"/>
    </font>
    <font>
      <b/>
      <sz val="13.5"/>
      <name val="Arial"/>
      <family val="2"/>
      <charset val="1"/>
    </font>
    <font>
      <u/>
      <sz val="10"/>
      <color rgb="FF0000FF"/>
      <name val="Arial"/>
      <family val="2"/>
      <charset val="1"/>
    </font>
    <font>
      <i/>
      <sz val="9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8"/>
      <name val="Arial"/>
      <family val="2"/>
      <charset val="1"/>
    </font>
    <font>
      <b/>
      <sz val="9"/>
      <name val="Arial"/>
      <family val="2"/>
      <charset val="1"/>
    </font>
    <font>
      <b/>
      <sz val="7"/>
      <name val="Arial"/>
      <family val="2"/>
      <charset val="1"/>
    </font>
    <font>
      <sz val="7"/>
      <name val="Arial"/>
      <family val="2"/>
      <charset val="1"/>
    </font>
    <font>
      <sz val="6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217">
    <xf numFmtId="0" fontId="0" fillId="0" borderId="0" xfId="0"/>
    <xf numFmtId="0" fontId="0" fillId="0" borderId="0" xfId="0" applyAlignment="1" applyProtection="1"/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5" xfId="0" applyBorder="1" applyAlignment="1" applyProtection="1"/>
    <xf numFmtId="0" fontId="6" fillId="2" borderId="4" xfId="1" applyFill="1" applyBorder="1" applyAlignment="1" applyProtection="1">
      <alignment horizontal="center" wrapText="1"/>
    </xf>
    <xf numFmtId="0" fontId="6" fillId="2" borderId="0" xfId="1" applyFill="1" applyBorder="1" applyAlignment="1" applyProtection="1">
      <alignment horizontal="center" wrapText="1"/>
    </xf>
    <xf numFmtId="0" fontId="6" fillId="4" borderId="0" xfId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4" xfId="0" applyBorder="1" applyAlignment="1" applyProtection="1"/>
    <xf numFmtId="1" fontId="0" fillId="0" borderId="0" xfId="0" applyNumberFormat="1" applyAlignment="1" applyProtection="1"/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/>
    <xf numFmtId="0" fontId="10" fillId="0" borderId="14" xfId="0" applyFont="1" applyBorder="1" applyAlignment="1" applyProtection="1">
      <alignment horizontal="left" textRotation="90"/>
    </xf>
    <xf numFmtId="0" fontId="10" fillId="0" borderId="15" xfId="0" applyFont="1" applyBorder="1" applyAlignment="1" applyProtection="1">
      <alignment horizontal="right" textRotation="90"/>
    </xf>
    <xf numFmtId="0" fontId="10" fillId="0" borderId="16" xfId="0" applyFont="1" applyBorder="1" applyAlignment="1" applyProtection="1">
      <alignment horizontal="right" textRotation="90"/>
    </xf>
    <xf numFmtId="0" fontId="10" fillId="0" borderId="14" xfId="0" applyFont="1" applyBorder="1" applyAlignment="1" applyProtection="1">
      <alignment horizontal="right" textRotation="90"/>
    </xf>
    <xf numFmtId="0" fontId="11" fillId="0" borderId="16" xfId="0" applyFont="1" applyBorder="1" applyAlignment="1" applyProtection="1">
      <alignment horizontal="right" textRotation="90"/>
    </xf>
    <xf numFmtId="0" fontId="10" fillId="0" borderId="17" xfId="0" applyFont="1" applyBorder="1" applyAlignment="1" applyProtection="1">
      <alignment horizontal="right" textRotation="90"/>
    </xf>
    <xf numFmtId="0" fontId="12" fillId="0" borderId="15" xfId="0" applyFont="1" applyBorder="1" applyAlignment="1" applyProtection="1"/>
    <xf numFmtId="0" fontId="13" fillId="0" borderId="14" xfId="0" applyFont="1" applyBorder="1" applyAlignment="1" applyProtection="1"/>
    <xf numFmtId="0" fontId="13" fillId="0" borderId="15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left" textRotation="90" wrapText="1"/>
    </xf>
    <xf numFmtId="0" fontId="13" fillId="0" borderId="14" xfId="0" applyFont="1" applyBorder="1" applyAlignment="1" applyProtection="1">
      <alignment horizontal="right" textRotation="90"/>
    </xf>
    <xf numFmtId="0" fontId="10" fillId="0" borderId="13" xfId="0" applyFont="1" applyBorder="1" applyAlignment="1" applyProtection="1">
      <alignment horizontal="right" textRotation="90"/>
    </xf>
    <xf numFmtId="0" fontId="13" fillId="0" borderId="18" xfId="0" applyFont="1" applyBorder="1" applyAlignment="1" applyProtection="1"/>
    <xf numFmtId="0" fontId="0" fillId="0" borderId="17" xfId="0" applyBorder="1" applyAlignment="1" applyProtection="1"/>
    <xf numFmtId="0" fontId="0" fillId="0" borderId="19" xfId="0" applyBorder="1" applyAlignment="1" applyProtection="1"/>
    <xf numFmtId="0" fontId="13" fillId="0" borderId="20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center"/>
    </xf>
    <xf numFmtId="0" fontId="14" fillId="0" borderId="10" xfId="0" applyFont="1" applyBorder="1" applyAlignment="1" applyProtection="1"/>
    <xf numFmtId="164" fontId="14" fillId="0" borderId="21" xfId="0" applyNumberFormat="1" applyFont="1" applyBorder="1" applyAlignment="1" applyProtection="1">
      <alignment horizontal="right"/>
    </xf>
    <xf numFmtId="164" fontId="14" fillId="0" borderId="22" xfId="0" applyNumberFormat="1" applyFont="1" applyBorder="1" applyAlignment="1" applyProtection="1">
      <alignment horizontal="right"/>
    </xf>
    <xf numFmtId="164" fontId="13" fillId="0" borderId="10" xfId="0" applyNumberFormat="1" applyFont="1" applyBorder="1" applyAlignment="1" applyProtection="1">
      <alignment horizontal="right"/>
    </xf>
    <xf numFmtId="164" fontId="14" fillId="0" borderId="23" xfId="0" applyNumberFormat="1" applyFont="1" applyBorder="1" applyAlignment="1" applyProtection="1">
      <alignment horizontal="right"/>
    </xf>
    <xf numFmtId="0" fontId="14" fillId="0" borderId="12" xfId="0" applyFont="1" applyBorder="1" applyAlignment="1" applyProtection="1"/>
    <xf numFmtId="0" fontId="13" fillId="0" borderId="12" xfId="0" applyFont="1" applyBorder="1" applyAlignment="1" applyProtection="1"/>
    <xf numFmtId="165" fontId="14" fillId="0" borderId="0" xfId="0" applyNumberFormat="1" applyFont="1" applyBorder="1" applyAlignment="1" applyProtection="1"/>
    <xf numFmtId="165" fontId="13" fillId="0" borderId="10" xfId="0" applyNumberFormat="1" applyFont="1" applyBorder="1" applyAlignment="1" applyProtection="1"/>
    <xf numFmtId="164" fontId="14" fillId="0" borderId="21" xfId="0" applyNumberFormat="1" applyFont="1" applyBorder="1" applyAlignment="1" applyProtection="1"/>
    <xf numFmtId="164" fontId="14" fillId="0" borderId="22" xfId="0" applyNumberFormat="1" applyFont="1" applyBorder="1" applyAlignment="1" applyProtection="1"/>
    <xf numFmtId="164" fontId="14" fillId="0" borderId="23" xfId="0" applyNumberFormat="1" applyFont="1" applyBorder="1" applyAlignment="1" applyProtection="1"/>
    <xf numFmtId="164" fontId="13" fillId="0" borderId="10" xfId="0" applyNumberFormat="1" applyFont="1" applyBorder="1" applyAlignment="1" applyProtection="1"/>
    <xf numFmtId="164" fontId="14" fillId="0" borderId="10" xfId="0" applyNumberFormat="1" applyFont="1" applyBorder="1" applyAlignment="1" applyProtection="1"/>
    <xf numFmtId="164" fontId="14" fillId="0" borderId="24" xfId="0" applyNumberFormat="1" applyFont="1" applyBorder="1" applyAlignment="1" applyProtection="1">
      <alignment horizontal="right"/>
    </xf>
    <xf numFmtId="164" fontId="14" fillId="0" borderId="0" xfId="0" applyNumberFormat="1" applyFont="1" applyBorder="1" applyAlignment="1" applyProtection="1">
      <alignment horizontal="right"/>
    </xf>
    <xf numFmtId="164" fontId="13" fillId="0" borderId="12" xfId="0" applyNumberFormat="1" applyFont="1" applyBorder="1" applyAlignment="1" applyProtection="1">
      <alignment horizontal="right"/>
    </xf>
    <xf numFmtId="164" fontId="14" fillId="0" borderId="11" xfId="0" applyNumberFormat="1" applyFont="1" applyBorder="1" applyAlignment="1" applyProtection="1">
      <alignment horizontal="right"/>
    </xf>
    <xf numFmtId="165" fontId="13" fillId="0" borderId="12" xfId="0" applyNumberFormat="1" applyFont="1" applyBorder="1" applyAlignment="1" applyProtection="1"/>
    <xf numFmtId="164" fontId="14" fillId="0" borderId="0" xfId="0" applyNumberFormat="1" applyFont="1" applyAlignment="1" applyProtection="1"/>
    <xf numFmtId="164" fontId="13" fillId="0" borderId="12" xfId="0" applyNumberFormat="1" applyFont="1" applyBorder="1" applyAlignment="1" applyProtection="1"/>
    <xf numFmtId="164" fontId="14" fillId="0" borderId="24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164" fontId="14" fillId="0" borderId="11" xfId="0" applyNumberFormat="1" applyFont="1" applyBorder="1" applyAlignment="1" applyProtection="1"/>
    <xf numFmtId="164" fontId="14" fillId="0" borderId="12" xfId="0" applyNumberFormat="1" applyFont="1" applyBorder="1" applyAlignment="1" applyProtection="1"/>
    <xf numFmtId="0" fontId="14" fillId="0" borderId="13" xfId="0" applyFont="1" applyBorder="1" applyAlignment="1" applyProtection="1"/>
    <xf numFmtId="164" fontId="14" fillId="0" borderId="18" xfId="0" applyNumberFormat="1" applyFont="1" applyBorder="1" applyAlignment="1" applyProtection="1">
      <alignment horizontal="right"/>
    </xf>
    <xf numFmtId="164" fontId="14" fillId="0" borderId="20" xfId="0" applyNumberFormat="1" applyFont="1" applyBorder="1" applyAlignment="1" applyProtection="1">
      <alignment horizontal="right"/>
    </xf>
    <xf numFmtId="164" fontId="13" fillId="0" borderId="13" xfId="0" applyNumberFormat="1" applyFont="1" applyBorder="1" applyAlignment="1" applyProtection="1">
      <alignment horizontal="right"/>
    </xf>
    <xf numFmtId="164" fontId="14" fillId="0" borderId="19" xfId="0" applyNumberFormat="1" applyFont="1" applyBorder="1" applyAlignment="1" applyProtection="1">
      <alignment horizontal="right"/>
    </xf>
    <xf numFmtId="164" fontId="13" fillId="0" borderId="13" xfId="0" applyNumberFormat="1" applyFont="1" applyBorder="1" applyAlignment="1" applyProtection="1"/>
    <xf numFmtId="164" fontId="14" fillId="0" borderId="13" xfId="0" applyNumberFormat="1" applyFont="1" applyBorder="1" applyAlignment="1" applyProtection="1"/>
    <xf numFmtId="164" fontId="13" fillId="0" borderId="15" xfId="0" applyNumberFormat="1" applyFont="1" applyBorder="1" applyAlignment="1" applyProtection="1">
      <alignment horizontal="right"/>
    </xf>
    <xf numFmtId="164" fontId="13" fillId="0" borderId="16" xfId="0" applyNumberFormat="1" applyFont="1" applyBorder="1" applyAlignment="1" applyProtection="1">
      <alignment horizontal="right"/>
    </xf>
    <xf numFmtId="164" fontId="13" fillId="0" borderId="14" xfId="0" applyNumberFormat="1" applyFont="1" applyBorder="1" applyAlignment="1" applyProtection="1">
      <alignment horizontal="right"/>
    </xf>
    <xf numFmtId="164" fontId="13" fillId="0" borderId="17" xfId="0" applyNumberFormat="1" applyFont="1" applyBorder="1" applyAlignment="1" applyProtection="1">
      <alignment horizontal="right"/>
    </xf>
    <xf numFmtId="0" fontId="14" fillId="0" borderId="14" xfId="0" applyFont="1" applyBorder="1" applyAlignment="1" applyProtection="1"/>
    <xf numFmtId="165" fontId="13" fillId="0" borderId="16" xfId="0" applyNumberFormat="1" applyFont="1" applyBorder="1" applyAlignment="1" applyProtection="1"/>
    <xf numFmtId="165" fontId="13" fillId="0" borderId="14" xfId="0" applyNumberFormat="1" applyFont="1" applyBorder="1" applyAlignment="1" applyProtection="1"/>
    <xf numFmtId="164" fontId="13" fillId="0" borderId="16" xfId="0" applyNumberFormat="1" applyFont="1" applyBorder="1" applyAlignment="1" applyProtection="1"/>
    <xf numFmtId="164" fontId="13" fillId="0" borderId="17" xfId="0" applyNumberFormat="1" applyFont="1" applyBorder="1" applyAlignment="1" applyProtection="1"/>
    <xf numFmtId="164" fontId="13" fillId="0" borderId="14" xfId="0" applyNumberFormat="1" applyFont="1" applyBorder="1" applyAlignment="1" applyProtection="1"/>
    <xf numFmtId="164" fontId="13" fillId="0" borderId="15" xfId="0" applyNumberFormat="1" applyFont="1" applyBorder="1" applyAlignment="1" applyProtection="1"/>
    <xf numFmtId="0" fontId="13" fillId="0" borderId="0" xfId="0" applyFont="1" applyBorder="1" applyAlignment="1" applyProtection="1"/>
    <xf numFmtId="1" fontId="13" fillId="0" borderId="0" xfId="0" applyNumberFormat="1" applyFont="1" applyBorder="1" applyAlignment="1" applyProtection="1">
      <alignment horizontal="right"/>
    </xf>
    <xf numFmtId="0" fontId="15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14" fillId="0" borderId="15" xfId="0" applyFont="1" applyBorder="1" applyAlignment="1" applyProtection="1"/>
    <xf numFmtId="0" fontId="13" fillId="0" borderId="0" xfId="0" applyFont="1" applyAlignment="1" applyProtection="1"/>
    <xf numFmtId="0" fontId="13" fillId="0" borderId="10" xfId="0" applyFont="1" applyBorder="1" applyAlignment="1" applyProtection="1"/>
    <xf numFmtId="0" fontId="13" fillId="0" borderId="13" xfId="0" applyFont="1" applyBorder="1" applyAlignment="1" applyProtection="1"/>
    <xf numFmtId="164" fontId="14" fillId="0" borderId="18" xfId="0" applyNumberFormat="1" applyFont="1" applyBorder="1" applyAlignment="1" applyProtection="1"/>
    <xf numFmtId="164" fontId="14" fillId="0" borderId="20" xfId="0" applyNumberFormat="1" applyFont="1" applyBorder="1" applyAlignment="1" applyProtection="1"/>
    <xf numFmtId="0" fontId="14" fillId="0" borderId="16" xfId="0" applyFont="1" applyBorder="1" applyAlignment="1" applyProtection="1"/>
    <xf numFmtId="0" fontId="13" fillId="0" borderId="16" xfId="0" applyFont="1" applyBorder="1" applyAlignment="1" applyProtection="1"/>
    <xf numFmtId="1" fontId="14" fillId="0" borderId="16" xfId="0" applyNumberFormat="1" applyFont="1" applyBorder="1" applyAlignment="1" applyProtection="1"/>
    <xf numFmtId="1" fontId="13" fillId="0" borderId="16" xfId="0" applyNumberFormat="1" applyFont="1" applyBorder="1" applyAlignment="1" applyProtection="1"/>
    <xf numFmtId="164" fontId="14" fillId="0" borderId="15" xfId="0" applyNumberFormat="1" applyFont="1" applyBorder="1" applyAlignment="1" applyProtection="1"/>
    <xf numFmtId="164" fontId="14" fillId="0" borderId="16" xfId="0" applyNumberFormat="1" applyFont="1" applyBorder="1" applyAlignment="1" applyProtection="1"/>
    <xf numFmtId="0" fontId="14" fillId="0" borderId="0" xfId="0" applyFont="1" applyAlignment="1" applyProtection="1"/>
    <xf numFmtId="0" fontId="14" fillId="0" borderId="18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1" fontId="0" fillId="0" borderId="0" xfId="0" applyNumberFormat="1"/>
    <xf numFmtId="1" fontId="16" fillId="0" borderId="12" xfId="0" applyNumberFormat="1" applyFont="1" applyBorder="1"/>
    <xf numFmtId="1" fontId="16" fillId="0" borderId="13" xfId="0" applyNumberFormat="1" applyFont="1" applyBorder="1"/>
    <xf numFmtId="1" fontId="16" fillId="0" borderId="24" xfId="0" applyNumberFormat="1" applyFont="1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0" fillId="0" borderId="11" xfId="0" applyBorder="1"/>
    <xf numFmtId="1" fontId="17" fillId="0" borderId="13" xfId="0" applyNumberFormat="1" applyFont="1" applyBorder="1"/>
    <xf numFmtId="1" fontId="17" fillId="0" borderId="18" xfId="0" applyNumberFormat="1" applyFont="1" applyBorder="1"/>
    <xf numFmtId="0" fontId="0" fillId="5" borderId="0" xfId="0" applyFill="1" applyBorder="1" applyAlignment="1" applyProtection="1"/>
    <xf numFmtId="0" fontId="0" fillId="5" borderId="0" xfId="0" applyFill="1" applyBorder="1" applyAlignment="1" applyProtection="1">
      <alignment horizontal="center"/>
    </xf>
    <xf numFmtId="0" fontId="13" fillId="5" borderId="16" xfId="0" applyFont="1" applyFill="1" applyBorder="1" applyAlignment="1" applyProtection="1">
      <alignment horizontal="center"/>
    </xf>
    <xf numFmtId="0" fontId="13" fillId="5" borderId="20" xfId="0" applyFont="1" applyFill="1" applyBorder="1" applyAlignment="1" applyProtection="1">
      <alignment horizontal="center"/>
    </xf>
    <xf numFmtId="165" fontId="14" fillId="5" borderId="0" xfId="0" applyNumberFormat="1" applyFont="1" applyFill="1" applyBorder="1" applyAlignment="1" applyProtection="1"/>
    <xf numFmtId="165" fontId="13" fillId="5" borderId="16" xfId="0" applyNumberFormat="1" applyFont="1" applyFill="1" applyBorder="1" applyAlignment="1" applyProtection="1"/>
    <xf numFmtId="0" fontId="15" fillId="5" borderId="0" xfId="0" applyFont="1" applyFill="1" applyAlignment="1" applyProtection="1"/>
    <xf numFmtId="0" fontId="0" fillId="5" borderId="0" xfId="0" applyFill="1" applyAlignment="1" applyProtection="1"/>
    <xf numFmtId="164" fontId="14" fillId="5" borderId="22" xfId="0" applyNumberFormat="1" applyFont="1" applyFill="1" applyBorder="1" applyAlignment="1" applyProtection="1"/>
    <xf numFmtId="164" fontId="14" fillId="5" borderId="0" xfId="0" applyNumberFormat="1" applyFont="1" applyFill="1" applyBorder="1" applyAlignment="1" applyProtection="1"/>
    <xf numFmtId="164" fontId="14" fillId="5" borderId="20" xfId="0" applyNumberFormat="1" applyFont="1" applyFill="1" applyBorder="1" applyAlignment="1" applyProtection="1"/>
    <xf numFmtId="1" fontId="14" fillId="5" borderId="16" xfId="0" applyNumberFormat="1" applyFont="1" applyFill="1" applyBorder="1" applyAlignment="1" applyProtection="1"/>
    <xf numFmtId="164" fontId="14" fillId="5" borderId="16" xfId="0" applyNumberFormat="1" applyFont="1" applyFill="1" applyBorder="1" applyAlignment="1" applyProtection="1"/>
    <xf numFmtId="0" fontId="4" fillId="5" borderId="0" xfId="0" applyFont="1" applyFill="1" applyAlignment="1" applyProtection="1"/>
    <xf numFmtId="0" fontId="14" fillId="5" borderId="0" xfId="0" applyFont="1" applyFill="1" applyAlignment="1" applyProtection="1"/>
    <xf numFmtId="0" fontId="14" fillId="5" borderId="12" xfId="0" applyFont="1" applyFill="1" applyBorder="1" applyAlignment="1" applyProtection="1"/>
    <xf numFmtId="164" fontId="14" fillId="5" borderId="24" xfId="0" applyNumberFormat="1" applyFont="1" applyFill="1" applyBorder="1" applyAlignment="1" applyProtection="1">
      <alignment horizontal="right"/>
    </xf>
    <xf numFmtId="164" fontId="14" fillId="5" borderId="0" xfId="0" applyNumberFormat="1" applyFont="1" applyFill="1" applyBorder="1" applyAlignment="1" applyProtection="1">
      <alignment horizontal="right"/>
    </xf>
    <xf numFmtId="164" fontId="13" fillId="5" borderId="12" xfId="0" applyNumberFormat="1" applyFont="1" applyFill="1" applyBorder="1" applyAlignment="1" applyProtection="1">
      <alignment horizontal="right"/>
    </xf>
    <xf numFmtId="164" fontId="14" fillId="5" borderId="11" xfId="0" applyNumberFormat="1" applyFont="1" applyFill="1" applyBorder="1" applyAlignment="1" applyProtection="1">
      <alignment horizontal="right"/>
    </xf>
    <xf numFmtId="0" fontId="13" fillId="5" borderId="12" xfId="0" applyFont="1" applyFill="1" applyBorder="1" applyAlignment="1" applyProtection="1"/>
    <xf numFmtId="165" fontId="13" fillId="5" borderId="12" xfId="0" applyNumberFormat="1" applyFont="1" applyFill="1" applyBorder="1" applyAlignment="1" applyProtection="1"/>
    <xf numFmtId="164" fontId="14" fillId="5" borderId="0" xfId="0" applyNumberFormat="1" applyFont="1" applyFill="1" applyAlignment="1" applyProtection="1"/>
    <xf numFmtId="164" fontId="13" fillId="5" borderId="12" xfId="0" applyNumberFormat="1" applyFont="1" applyFill="1" applyBorder="1" applyAlignment="1" applyProtection="1"/>
    <xf numFmtId="164" fontId="14" fillId="5" borderId="24" xfId="0" applyNumberFormat="1" applyFont="1" applyFill="1" applyBorder="1" applyAlignment="1" applyProtection="1"/>
    <xf numFmtId="164" fontId="14" fillId="5" borderId="11" xfId="0" applyNumberFormat="1" applyFont="1" applyFill="1" applyBorder="1" applyAlignment="1" applyProtection="1"/>
    <xf numFmtId="164" fontId="14" fillId="5" borderId="12" xfId="0" applyNumberFormat="1" applyFont="1" applyFill="1" applyBorder="1" applyAlignment="1" applyProtection="1"/>
    <xf numFmtId="0" fontId="0" fillId="5" borderId="0" xfId="0" applyFill="1"/>
    <xf numFmtId="1" fontId="16" fillId="0" borderId="0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7" fillId="0" borderId="18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166" fontId="16" fillId="5" borderId="24" xfId="0" applyNumberFormat="1" applyFont="1" applyFill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6" fontId="16" fillId="0" borderId="11" xfId="0" applyNumberFormat="1" applyFont="1" applyBorder="1" applyAlignment="1">
      <alignment horizontal="center"/>
    </xf>
    <xf numFmtId="166" fontId="16" fillId="0" borderId="24" xfId="0" applyNumberFormat="1" applyFont="1" applyBorder="1" applyAlignment="1">
      <alignment horizontal="center"/>
    </xf>
    <xf numFmtId="166" fontId="16" fillId="5" borderId="0" xfId="0" applyNumberFormat="1" applyFont="1" applyFill="1" applyBorder="1" applyAlignment="1">
      <alignment horizontal="center"/>
    </xf>
    <xf numFmtId="166" fontId="16" fillId="0" borderId="18" xfId="0" applyNumberFormat="1" applyFont="1" applyBorder="1" applyAlignment="1">
      <alignment horizontal="center"/>
    </xf>
    <xf numFmtId="166" fontId="16" fillId="0" borderId="20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17" fillId="0" borderId="12" xfId="0" applyNumberFormat="1" applyFont="1" applyBorder="1"/>
    <xf numFmtId="1" fontId="16" fillId="0" borderId="0" xfId="0" applyNumberFormat="1" applyFont="1" applyBorder="1" applyAlignment="1">
      <alignment horizontal="center" vertical="center"/>
    </xf>
    <xf numFmtId="1" fontId="17" fillId="0" borderId="21" xfId="0" applyNumberFormat="1" applyFont="1" applyBorder="1"/>
    <xf numFmtId="0" fontId="16" fillId="0" borderId="24" xfId="0" applyFont="1" applyBorder="1" applyAlignment="1">
      <alignment horizontal="right"/>
    </xf>
    <xf numFmtId="1" fontId="16" fillId="0" borderId="11" xfId="0" applyNumberFormat="1" applyFont="1" applyBorder="1" applyAlignment="1">
      <alignment horizontal="center" vertical="center"/>
    </xf>
    <xf numFmtId="0" fontId="18" fillId="0" borderId="0" xfId="0" applyFont="1"/>
    <xf numFmtId="1" fontId="17" fillId="0" borderId="24" xfId="0" applyNumberFormat="1" applyFont="1" applyBorder="1"/>
    <xf numFmtId="1" fontId="16" fillId="5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9" fillId="0" borderId="1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19" fillId="0" borderId="0" xfId="0" applyFont="1" applyBorder="1" applyAlignment="1" applyProtection="1">
      <alignment horizontal="left"/>
      <protection locked="0"/>
    </xf>
    <xf numFmtId="0" fontId="0" fillId="0" borderId="0" xfId="0"/>
    <xf numFmtId="3" fontId="23" fillId="0" borderId="0" xfId="0" applyNumberFormat="1" applyFont="1" applyAlignment="1" applyProtection="1">
      <alignment horizontal="right"/>
      <protection locked="0"/>
    </xf>
    <xf numFmtId="3" fontId="22" fillId="0" borderId="0" xfId="0" applyNumberFormat="1" applyFont="1" applyAlignment="1" applyProtection="1">
      <alignment horizontal="right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protection locked="0"/>
    </xf>
    <xf numFmtId="0" fontId="21" fillId="5" borderId="0" xfId="0" applyFont="1" applyFill="1" applyAlignment="1" applyProtection="1">
      <protection locked="0"/>
    </xf>
    <xf numFmtId="0" fontId="22" fillId="5" borderId="0" xfId="0" applyFont="1" applyFill="1" applyAlignment="1" applyProtection="1">
      <alignment horizontal="left"/>
      <protection locked="0"/>
    </xf>
    <xf numFmtId="3" fontId="23" fillId="5" borderId="0" xfId="0" applyNumberFormat="1" applyFont="1" applyFill="1" applyAlignment="1" applyProtection="1">
      <alignment horizontal="right"/>
      <protection locked="0"/>
    </xf>
    <xf numFmtId="3" fontId="22" fillId="5" borderId="0" xfId="0" applyNumberFormat="1" applyFont="1" applyFill="1" applyAlignment="1" applyProtection="1">
      <alignment horizontal="right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22" fillId="5" borderId="0" xfId="0" applyFont="1" applyFill="1" applyAlignment="1" applyProtection="1">
      <alignment horizontal="right"/>
      <protection locked="0"/>
    </xf>
    <xf numFmtId="0" fontId="22" fillId="5" borderId="0" xfId="0" applyFont="1" applyFill="1" applyAlignment="1" applyProtection="1">
      <alignment horizontal="center"/>
      <protection locked="0"/>
    </xf>
    <xf numFmtId="3" fontId="0" fillId="0" borderId="0" xfId="0" applyNumberFormat="1"/>
    <xf numFmtId="0" fontId="19" fillId="0" borderId="0" xfId="0" applyFont="1" applyAlignment="1" applyProtection="1">
      <protection locked="0"/>
    </xf>
    <xf numFmtId="3" fontId="23" fillId="0" borderId="6" xfId="0" applyNumberFormat="1" applyFont="1" applyBorder="1" applyAlignment="1" applyProtection="1">
      <alignment horizontal="right"/>
      <protection locked="0"/>
    </xf>
    <xf numFmtId="3" fontId="23" fillId="0" borderId="0" xfId="0" applyNumberFormat="1" applyFont="1" applyAlignment="1" applyProtection="1">
      <alignment horizontal="right"/>
      <protection locked="0"/>
    </xf>
    <xf numFmtId="3" fontId="22" fillId="0" borderId="0" xfId="0" applyNumberFormat="1" applyFont="1" applyAlignment="1" applyProtection="1">
      <alignment horizontal="right"/>
      <protection locked="0"/>
    </xf>
    <xf numFmtId="3" fontId="23" fillId="0" borderId="0" xfId="0" applyNumberFormat="1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1695450</xdr:colOff>
      <xdr:row>3</xdr:row>
      <xdr:rowOff>28575</xdr:rowOff>
    </xdr:from>
    <xdr:to>
      <xdr:col>3</xdr:col>
      <xdr:colOff>314325</xdr:colOff>
      <xdr:row>4</xdr:row>
      <xdr:rowOff>123825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B38B9E85-B505-44BA-9388-8E939E0F1D1D}"/>
            </a:ext>
          </a:extLst>
        </xdr:cNvPr>
        <xdr:cNvCxnSpPr/>
      </xdr:nvCxnSpPr>
      <xdr:spPr>
        <a:xfrm flipV="1">
          <a:off x="3219450" y="609600"/>
          <a:ext cx="194310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14</xdr:row>
      <xdr:rowOff>171451</xdr:rowOff>
    </xdr:from>
    <xdr:to>
      <xdr:col>3</xdr:col>
      <xdr:colOff>200025</xdr:colOff>
      <xdr:row>16</xdr:row>
      <xdr:rowOff>95250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3093875D-5039-46B4-86D6-97A7D5664850}"/>
            </a:ext>
          </a:extLst>
        </xdr:cNvPr>
        <xdr:cNvCxnSpPr/>
      </xdr:nvCxnSpPr>
      <xdr:spPr>
        <a:xfrm flipV="1">
          <a:off x="3324225" y="3200401"/>
          <a:ext cx="1724025" cy="3809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7"/>
  <sheetViews>
    <sheetView showZeros="0" topLeftCell="A12" zoomScale="75" zoomScaleNormal="75" workbookViewId="0">
      <selection activeCell="S45" sqref="S45"/>
    </sheetView>
  </sheetViews>
  <sheetFormatPr baseColWidth="10" defaultColWidth="11.5703125" defaultRowHeight="12.75" outlineLevelCol="1" x14ac:dyDescent="0.2"/>
  <cols>
    <col min="1" max="1" width="5.7109375" style="1" customWidth="1" outlineLevel="1"/>
    <col min="2" max="2" width="6.7109375" style="1" customWidth="1" outlineLevel="1"/>
    <col min="3" max="6" width="5.7109375" style="1" customWidth="1" outlineLevel="1"/>
    <col min="7" max="7" width="6.28515625" style="1" customWidth="1" outlineLevel="1"/>
    <col min="8" max="12" width="5.7109375" style="1" customWidth="1" outlineLevel="1"/>
    <col min="13" max="13" width="7.7109375" style="1" customWidth="1" outlineLevel="1"/>
    <col min="14" max="14" width="3.7109375" style="1" customWidth="1" outlineLevel="1"/>
    <col min="15" max="15" width="1.7109375" style="1" customWidth="1" outlineLevel="1"/>
    <col min="16" max="16" width="7.5703125" style="1" customWidth="1" outlineLevel="1"/>
    <col min="17" max="17" width="21.42578125" style="1" customWidth="1" outlineLevel="1"/>
    <col min="18" max="18" width="6.42578125" style="1" customWidth="1" outlineLevel="1"/>
    <col min="19" max="19" width="6.42578125" style="122" customWidth="1" outlineLevel="1"/>
    <col min="20" max="34" width="6.42578125" style="1" customWidth="1" outlineLevel="1"/>
    <col min="35" max="35" width="7.140625" style="1" customWidth="1" outlineLevel="1"/>
    <col min="36" max="36" width="6.7109375" style="1" customWidth="1" outlineLevel="1"/>
    <col min="37" max="37" width="8.7109375" style="1" customWidth="1" outlineLevel="1"/>
    <col min="38" max="42" width="5.7109375" style="1" customWidth="1" outlineLevel="1"/>
    <col min="43" max="43" width="7.7109375" style="1" customWidth="1" outlineLevel="1"/>
    <col min="44" max="53" width="5.7109375" style="1" customWidth="1" outlineLevel="1"/>
    <col min="54" max="54" width="7.7109375" style="1" customWidth="1" outlineLevel="1"/>
  </cols>
  <sheetData>
    <row r="1" spans="1:54" ht="24.95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2"/>
      <c r="K1" s="2"/>
      <c r="L1" s="3"/>
      <c r="M1" s="4"/>
      <c r="P1" s="169"/>
      <c r="Q1" s="169"/>
      <c r="R1" s="169"/>
      <c r="S1" s="169"/>
      <c r="T1" s="169"/>
      <c r="U1" s="169"/>
      <c r="V1" s="169"/>
      <c r="W1" s="169"/>
      <c r="X1" s="169"/>
    </row>
    <row r="2" spans="1:54" x14ac:dyDescent="0.2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5"/>
      <c r="K2" s="5"/>
      <c r="L2" s="6"/>
      <c r="M2" s="7"/>
      <c r="P2" s="171"/>
      <c r="Q2" s="171"/>
      <c r="R2" s="171"/>
      <c r="S2" s="171"/>
      <c r="T2" s="171"/>
      <c r="U2" s="171"/>
      <c r="V2" s="171"/>
      <c r="W2" s="171"/>
      <c r="X2" s="171"/>
    </row>
    <row r="3" spans="1:54" x14ac:dyDescent="0.2">
      <c r="A3" s="172" t="s">
        <v>2</v>
      </c>
      <c r="B3" s="172"/>
      <c r="C3" s="172"/>
      <c r="D3" s="172"/>
      <c r="E3" s="172"/>
      <c r="F3" s="172"/>
      <c r="G3" s="172"/>
      <c r="H3" s="172"/>
      <c r="I3" s="172"/>
      <c r="J3" s="7"/>
      <c r="K3" s="7"/>
      <c r="L3" s="8"/>
      <c r="M3" s="7"/>
      <c r="P3" s="171"/>
      <c r="Q3" s="171"/>
      <c r="R3" s="171"/>
      <c r="S3" s="171"/>
      <c r="T3" s="171"/>
      <c r="U3" s="171"/>
      <c r="V3" s="171"/>
      <c r="W3" s="171"/>
      <c r="X3" s="171"/>
    </row>
    <row r="4" spans="1:54" ht="24.95" customHeight="1" x14ac:dyDescent="0.2">
      <c r="A4" s="173" t="s">
        <v>3</v>
      </c>
      <c r="B4" s="173"/>
      <c r="C4" s="173"/>
      <c r="D4" s="173"/>
      <c r="E4" s="173"/>
      <c r="F4" s="173"/>
      <c r="G4" s="173"/>
      <c r="H4" s="173"/>
      <c r="I4" s="173"/>
      <c r="J4" s="7"/>
      <c r="K4" s="7"/>
      <c r="L4" s="8"/>
      <c r="M4" s="7"/>
      <c r="P4" s="171"/>
      <c r="Q4" s="171"/>
      <c r="R4" s="171"/>
      <c r="S4" s="171"/>
      <c r="T4" s="171"/>
      <c r="U4" s="171"/>
      <c r="V4" s="171"/>
      <c r="W4" s="171"/>
      <c r="X4" s="171"/>
    </row>
    <row r="5" spans="1:54" ht="39.950000000000003" customHeight="1" x14ac:dyDescent="0.2">
      <c r="A5" s="174" t="s">
        <v>4</v>
      </c>
      <c r="B5" s="174"/>
      <c r="C5" s="174"/>
      <c r="D5" s="174" t="s">
        <v>5</v>
      </c>
      <c r="E5" s="174"/>
      <c r="F5" s="174"/>
      <c r="G5" s="174" t="s">
        <v>6</v>
      </c>
      <c r="H5" s="174"/>
      <c r="I5" s="174"/>
      <c r="J5" s="7"/>
      <c r="K5" s="175" t="s">
        <v>7</v>
      </c>
      <c r="L5" s="175"/>
      <c r="M5" s="7"/>
      <c r="P5" s="171"/>
      <c r="Q5" s="171"/>
      <c r="R5" s="171"/>
      <c r="S5" s="171"/>
      <c r="T5" s="171"/>
      <c r="U5" s="171"/>
      <c r="V5" s="171"/>
      <c r="W5" s="171"/>
      <c r="X5" s="171"/>
    </row>
    <row r="6" spans="1:54" ht="3" customHeight="1" x14ac:dyDescent="0.2">
      <c r="A6" s="9"/>
      <c r="B6" s="10"/>
      <c r="C6" s="11"/>
      <c r="D6" s="10"/>
      <c r="E6" s="10"/>
      <c r="F6" s="7"/>
      <c r="G6" s="7"/>
      <c r="H6" s="7"/>
      <c r="I6" s="7"/>
      <c r="J6" s="7"/>
      <c r="K6" s="175"/>
      <c r="L6" s="175"/>
      <c r="M6" s="7"/>
      <c r="P6" s="7"/>
      <c r="Q6" s="7"/>
      <c r="R6" s="7"/>
      <c r="S6" s="115"/>
      <c r="T6" s="7"/>
      <c r="U6" s="7"/>
      <c r="V6" s="7"/>
      <c r="W6" s="7"/>
      <c r="X6" s="7"/>
    </row>
    <row r="7" spans="1:54" ht="39.950000000000003" customHeight="1" x14ac:dyDescent="0.2">
      <c r="A7" s="12"/>
      <c r="B7" s="13"/>
      <c r="C7" s="7"/>
      <c r="D7" s="174" t="s">
        <v>8</v>
      </c>
      <c r="E7" s="174"/>
      <c r="F7" s="174"/>
      <c r="G7" s="7"/>
      <c r="H7" s="7"/>
      <c r="I7" s="7"/>
      <c r="J7" s="7"/>
      <c r="K7" s="175"/>
      <c r="L7" s="175"/>
      <c r="M7" s="7"/>
      <c r="P7" s="7"/>
      <c r="Q7" s="7"/>
      <c r="R7" s="7"/>
      <c r="S7" s="115"/>
      <c r="T7" s="7"/>
      <c r="U7" s="7"/>
      <c r="V7" s="7"/>
      <c r="W7" s="7"/>
      <c r="X7" s="7"/>
    </row>
    <row r="8" spans="1:54" ht="3" customHeight="1" x14ac:dyDescent="0.2">
      <c r="A8" s="12"/>
      <c r="B8" s="13"/>
      <c r="C8" s="7"/>
      <c r="D8" s="11"/>
      <c r="E8" s="13"/>
      <c r="F8" s="7"/>
      <c r="G8" s="7"/>
      <c r="H8" s="7"/>
      <c r="I8" s="7"/>
      <c r="J8" s="7"/>
      <c r="K8" s="7"/>
      <c r="L8" s="8"/>
      <c r="M8" s="7"/>
      <c r="P8" s="7"/>
      <c r="Q8" s="7"/>
      <c r="R8" s="7"/>
      <c r="S8" s="115"/>
      <c r="T8" s="7"/>
      <c r="U8" s="7"/>
      <c r="V8" s="7"/>
      <c r="W8" s="7"/>
      <c r="X8" s="7"/>
    </row>
    <row r="9" spans="1:54" ht="39.950000000000003" customHeight="1" x14ac:dyDescent="0.2">
      <c r="A9" s="14"/>
      <c r="B9" s="15"/>
      <c r="C9" s="16"/>
      <c r="D9" s="174" t="s">
        <v>9</v>
      </c>
      <c r="E9" s="174"/>
      <c r="F9" s="174"/>
      <c r="G9" s="16"/>
      <c r="H9" s="16"/>
      <c r="I9" s="16"/>
      <c r="J9" s="16"/>
      <c r="K9" s="16"/>
      <c r="L9" s="17"/>
      <c r="M9" s="18"/>
      <c r="P9" s="7"/>
      <c r="Q9" s="7"/>
      <c r="R9" s="7"/>
      <c r="S9" s="115"/>
      <c r="T9" s="7"/>
      <c r="U9" s="7"/>
      <c r="V9" s="7"/>
      <c r="W9" s="7"/>
      <c r="X9" s="7"/>
    </row>
    <row r="10" spans="1:54" x14ac:dyDescent="0.2">
      <c r="K10" s="19"/>
      <c r="L10" s="19"/>
      <c r="P10" s="20"/>
      <c r="Q10" s="21"/>
      <c r="R10" s="21"/>
      <c r="S10" s="11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L10" s="19"/>
    </row>
    <row r="11" spans="1:54" x14ac:dyDescent="0.2">
      <c r="A11" s="176" t="s">
        <v>10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O11" s="177"/>
      <c r="P11" s="176" t="s">
        <v>11</v>
      </c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8"/>
      <c r="AK11" s="176" t="s">
        <v>12</v>
      </c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</row>
    <row r="12" spans="1:54" x14ac:dyDescent="0.2">
      <c r="A12" s="179" t="s">
        <v>13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O12" s="177"/>
      <c r="P12" s="180" t="s">
        <v>13</v>
      </c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78"/>
      <c r="AK12" s="181" t="s">
        <v>13</v>
      </c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</row>
    <row r="13" spans="1:54" x14ac:dyDescent="0.2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O13" s="177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78"/>
      <c r="AK13" s="182" t="s">
        <v>14</v>
      </c>
      <c r="AL13" s="182"/>
      <c r="AM13" s="182"/>
      <c r="AN13" s="182"/>
      <c r="AO13" s="182"/>
      <c r="AP13" s="182"/>
      <c r="AQ13" s="182"/>
      <c r="AR13" s="183" t="s">
        <v>15</v>
      </c>
      <c r="AS13" s="183"/>
      <c r="AT13" s="183"/>
      <c r="AU13" s="183"/>
      <c r="AV13" s="183"/>
      <c r="AW13" s="183"/>
      <c r="AX13" s="22"/>
      <c r="AY13" s="22"/>
      <c r="AZ13" s="22"/>
      <c r="BA13" s="22"/>
      <c r="BB13" s="22"/>
    </row>
    <row r="14" spans="1:54" ht="161.25" x14ac:dyDescent="0.2">
      <c r="A14" s="23"/>
      <c r="B14" s="24" t="s">
        <v>16</v>
      </c>
      <c r="C14" s="25" t="s">
        <v>17</v>
      </c>
      <c r="D14" s="25" t="s">
        <v>18</v>
      </c>
      <c r="E14" s="25" t="s">
        <v>19</v>
      </c>
      <c r="F14" s="25" t="s">
        <v>20</v>
      </c>
      <c r="G14" s="26" t="s">
        <v>21</v>
      </c>
      <c r="H14" s="25" t="s">
        <v>22</v>
      </c>
      <c r="I14" s="25" t="s">
        <v>23</v>
      </c>
      <c r="J14" s="25" t="s">
        <v>24</v>
      </c>
      <c r="K14" s="27" t="s">
        <v>25</v>
      </c>
      <c r="L14" s="28" t="s">
        <v>26</v>
      </c>
      <c r="M14" s="26" t="s">
        <v>27</v>
      </c>
      <c r="O14" s="177"/>
      <c r="P14" s="29"/>
      <c r="Q14" s="30" t="s">
        <v>28</v>
      </c>
      <c r="R14" s="31" t="s">
        <v>29</v>
      </c>
      <c r="S14" s="117" t="s">
        <v>30</v>
      </c>
      <c r="T14" s="32" t="s">
        <v>31</v>
      </c>
      <c r="U14" s="32" t="s">
        <v>32</v>
      </c>
      <c r="V14" s="32" t="s">
        <v>33</v>
      </c>
      <c r="W14" s="32" t="s">
        <v>34</v>
      </c>
      <c r="X14" s="32" t="s">
        <v>35</v>
      </c>
      <c r="Y14" s="32" t="s">
        <v>36</v>
      </c>
      <c r="Z14" s="32" t="s">
        <v>37</v>
      </c>
      <c r="AA14" s="32" t="s">
        <v>38</v>
      </c>
      <c r="AB14" s="32" t="s">
        <v>39</v>
      </c>
      <c r="AC14" s="32" t="s">
        <v>40</v>
      </c>
      <c r="AD14" s="32" t="s">
        <v>41</v>
      </c>
      <c r="AE14" s="32" t="s">
        <v>42</v>
      </c>
      <c r="AF14" s="32" t="s">
        <v>43</v>
      </c>
      <c r="AG14" s="32" t="s">
        <v>44</v>
      </c>
      <c r="AH14" s="32" t="s">
        <v>45</v>
      </c>
      <c r="AI14" s="33" t="s">
        <v>46</v>
      </c>
      <c r="AJ14" s="178"/>
      <c r="AK14" s="34"/>
      <c r="AL14" s="25" t="s">
        <v>47</v>
      </c>
      <c r="AM14" s="25" t="s">
        <v>48</v>
      </c>
      <c r="AN14" s="25" t="s">
        <v>49</v>
      </c>
      <c r="AO14" s="25" t="s">
        <v>50</v>
      </c>
      <c r="AP14" s="28" t="s">
        <v>51</v>
      </c>
      <c r="AQ14" s="35" t="s">
        <v>52</v>
      </c>
      <c r="AR14" s="24" t="s">
        <v>53</v>
      </c>
      <c r="AS14" s="25" t="s">
        <v>54</v>
      </c>
      <c r="AT14" s="25" t="s">
        <v>55</v>
      </c>
      <c r="AU14" s="25" t="s">
        <v>56</v>
      </c>
      <c r="AV14" s="28" t="s">
        <v>51</v>
      </c>
      <c r="AW14" s="35" t="s">
        <v>57</v>
      </c>
      <c r="AX14" s="36" t="s">
        <v>58</v>
      </c>
      <c r="AY14" s="36" t="s">
        <v>59</v>
      </c>
      <c r="AZ14" s="36" t="s">
        <v>60</v>
      </c>
      <c r="BA14" s="36" t="s">
        <v>61</v>
      </c>
      <c r="BB14" s="36" t="s">
        <v>62</v>
      </c>
    </row>
    <row r="15" spans="1:54" x14ac:dyDescent="0.2">
      <c r="A15" s="37" t="s">
        <v>63</v>
      </c>
      <c r="M15" s="38"/>
      <c r="O15" s="177"/>
      <c r="P15" s="37" t="s">
        <v>63</v>
      </c>
      <c r="Q15" s="39"/>
      <c r="R15" s="37"/>
      <c r="S15" s="118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  <c r="AJ15" s="178"/>
      <c r="AK15" s="37" t="s">
        <v>63</v>
      </c>
      <c r="BB15" s="38"/>
    </row>
    <row r="16" spans="1:54" x14ac:dyDescent="0.2">
      <c r="A16" s="42" t="s">
        <v>29</v>
      </c>
      <c r="B16" s="43">
        <v>86.987899999999996</v>
      </c>
      <c r="C16" s="44">
        <v>16.638999999999999</v>
      </c>
      <c r="D16" s="44"/>
      <c r="E16" s="44">
        <v>16.638999999999999</v>
      </c>
      <c r="F16" s="44"/>
      <c r="G16" s="45">
        <v>103.62690000000001</v>
      </c>
      <c r="H16" s="43">
        <v>25.4925</v>
      </c>
      <c r="I16" s="44">
        <v>2.0209999999999999</v>
      </c>
      <c r="J16" s="44">
        <v>2.4009999999999998</v>
      </c>
      <c r="K16" s="44">
        <v>2.335</v>
      </c>
      <c r="L16" s="46">
        <v>-1.2629999999999999</v>
      </c>
      <c r="M16" s="45">
        <v>132.2784</v>
      </c>
      <c r="O16" s="177"/>
      <c r="P16" s="47" t="s">
        <v>29</v>
      </c>
      <c r="Q16" s="48" t="s">
        <v>64</v>
      </c>
      <c r="R16" s="49">
        <v>18.8812</v>
      </c>
      <c r="S16" s="119">
        <v>0.05</v>
      </c>
      <c r="T16" s="49">
        <v>42.587699999999998</v>
      </c>
      <c r="U16" s="49"/>
      <c r="V16" s="49">
        <v>5.0000000000000001E-4</v>
      </c>
      <c r="W16" s="49"/>
      <c r="X16" s="49">
        <v>2.6374</v>
      </c>
      <c r="Y16" s="49">
        <v>0.33450000000000002</v>
      </c>
      <c r="Z16" s="49">
        <v>5.9999999999999995E-4</v>
      </c>
      <c r="AA16" s="49"/>
      <c r="AB16" s="49">
        <v>2.1958000000000002</v>
      </c>
      <c r="AC16" s="49">
        <v>1.2E-2</v>
      </c>
      <c r="AD16" s="49">
        <v>2.3E-3</v>
      </c>
      <c r="AE16" s="49"/>
      <c r="AF16" s="49">
        <v>3.8800000000000001E-2</v>
      </c>
      <c r="AG16" s="49">
        <v>0.19800000000000001</v>
      </c>
      <c r="AH16" s="49">
        <v>7.6300000000000007E-2</v>
      </c>
      <c r="AI16" s="50">
        <v>67.015100000000004</v>
      </c>
      <c r="AJ16" s="178"/>
      <c r="AK16" s="42" t="s">
        <v>29</v>
      </c>
      <c r="AL16" s="51">
        <v>40.238300000000002</v>
      </c>
      <c r="AM16" s="52"/>
      <c r="AN16" s="52"/>
      <c r="AO16" s="52"/>
      <c r="AP16" s="53"/>
      <c r="AQ16" s="54">
        <v>40.238300000000002</v>
      </c>
      <c r="AR16" s="51">
        <v>1.044</v>
      </c>
      <c r="AS16" s="52"/>
      <c r="AT16" s="52"/>
      <c r="AU16" s="52"/>
      <c r="AV16" s="53"/>
      <c r="AW16" s="54">
        <v>1.044</v>
      </c>
      <c r="AX16" s="55"/>
      <c r="AY16" s="55">
        <v>6.6680000000000001</v>
      </c>
      <c r="AZ16" s="55">
        <v>7.7119999999999997</v>
      </c>
      <c r="BA16" s="55">
        <v>17.312999999999999</v>
      </c>
      <c r="BB16" s="54">
        <v>65.263300000000001</v>
      </c>
    </row>
    <row r="17" spans="1:54" s="142" customFormat="1" x14ac:dyDescent="0.2">
      <c r="A17" s="130" t="s">
        <v>30</v>
      </c>
      <c r="B17" s="131">
        <v>218.28739999999999</v>
      </c>
      <c r="C17" s="132">
        <v>42.640999999999998</v>
      </c>
      <c r="D17" s="132"/>
      <c r="E17" s="132">
        <v>42.640999999999998</v>
      </c>
      <c r="F17" s="132"/>
      <c r="G17" s="133">
        <v>260.92840000000001</v>
      </c>
      <c r="H17" s="131">
        <v>5.2530999999999999</v>
      </c>
      <c r="I17" s="132">
        <v>3.2551999999999999</v>
      </c>
      <c r="J17" s="132">
        <v>24.098199999999999</v>
      </c>
      <c r="K17" s="132">
        <v>9.8292000000000002</v>
      </c>
      <c r="L17" s="134">
        <v>-6.8730000000000002</v>
      </c>
      <c r="M17" s="133">
        <v>286.6619</v>
      </c>
      <c r="N17" s="122"/>
      <c r="O17" s="177"/>
      <c r="P17" s="130" t="s">
        <v>30</v>
      </c>
      <c r="Q17" s="135" t="s">
        <v>65</v>
      </c>
      <c r="R17" s="119">
        <v>2.3595000000000002</v>
      </c>
      <c r="S17" s="119">
        <v>101.98569999999999</v>
      </c>
      <c r="T17" s="119">
        <v>5.3978999999999999</v>
      </c>
      <c r="U17" s="119">
        <v>18.146799999999999</v>
      </c>
      <c r="V17" s="119">
        <v>1.3984000000000001</v>
      </c>
      <c r="W17" s="119">
        <v>1.3865000000000001</v>
      </c>
      <c r="X17" s="119">
        <v>23.949000000000002</v>
      </c>
      <c r="Y17" s="119">
        <v>4.4699</v>
      </c>
      <c r="Z17" s="119">
        <v>7.0961999999999996</v>
      </c>
      <c r="AA17" s="119">
        <v>3.3209</v>
      </c>
      <c r="AB17" s="119">
        <v>2.2783000000000002</v>
      </c>
      <c r="AC17" s="119">
        <v>5.1959999999999997</v>
      </c>
      <c r="AD17" s="119">
        <v>1.0822000000000001</v>
      </c>
      <c r="AE17" s="119">
        <v>1.8927</v>
      </c>
      <c r="AF17" s="119">
        <v>6.9474999999999998</v>
      </c>
      <c r="AG17" s="119">
        <v>13.3127</v>
      </c>
      <c r="AH17" s="119">
        <v>2.1747000000000001</v>
      </c>
      <c r="AI17" s="136">
        <v>202.39490000000001</v>
      </c>
      <c r="AJ17" s="178"/>
      <c r="AK17" s="130" t="s">
        <v>30</v>
      </c>
      <c r="AL17" s="137">
        <v>64.290999999999997</v>
      </c>
      <c r="AM17" s="137"/>
      <c r="AN17" s="137">
        <v>0.46800000000000003</v>
      </c>
      <c r="AO17" s="137">
        <v>0.46800000000000003</v>
      </c>
      <c r="AP17" s="137"/>
      <c r="AQ17" s="138">
        <v>64.759</v>
      </c>
      <c r="AR17" s="139"/>
      <c r="AS17" s="124"/>
      <c r="AT17" s="124"/>
      <c r="AU17" s="124"/>
      <c r="AV17" s="140"/>
      <c r="AW17" s="138"/>
      <c r="AX17" s="141"/>
      <c r="AY17" s="141">
        <v>0.92800000000000005</v>
      </c>
      <c r="AZ17" s="141">
        <v>0.92800000000000005</v>
      </c>
      <c r="BA17" s="141">
        <v>18.579999999999998</v>
      </c>
      <c r="BB17" s="138">
        <v>84.266999999999996</v>
      </c>
    </row>
    <row r="18" spans="1:54" x14ac:dyDescent="0.2">
      <c r="A18" s="47" t="s">
        <v>31</v>
      </c>
      <c r="B18" s="56">
        <v>180.67099999999999</v>
      </c>
      <c r="C18" s="57">
        <v>46.423000000000002</v>
      </c>
      <c r="D18" s="57"/>
      <c r="E18" s="57">
        <v>46.423000000000002</v>
      </c>
      <c r="F18" s="57"/>
      <c r="G18" s="58">
        <v>227.09399999999999</v>
      </c>
      <c r="H18" s="56">
        <v>85.348500000000001</v>
      </c>
      <c r="I18" s="57">
        <v>6.1638000000000002</v>
      </c>
      <c r="J18" s="57">
        <v>37.973999999999997</v>
      </c>
      <c r="K18" s="57">
        <v>17.231000000000002</v>
      </c>
      <c r="L18" s="59">
        <v>-9.5000000000000001E-2</v>
      </c>
      <c r="M18" s="58">
        <v>356.4853</v>
      </c>
      <c r="O18" s="177"/>
      <c r="P18" s="47" t="s">
        <v>31</v>
      </c>
      <c r="Q18" s="48" t="s">
        <v>66</v>
      </c>
      <c r="R18" s="49">
        <v>9.0462000000000007</v>
      </c>
      <c r="S18" s="119">
        <v>0.32840000000000003</v>
      </c>
      <c r="T18" s="49">
        <v>35.896099999999997</v>
      </c>
      <c r="U18" s="49">
        <v>7.7899999999999997E-2</v>
      </c>
      <c r="V18" s="49">
        <v>0.18329999999999999</v>
      </c>
      <c r="W18" s="49">
        <v>0.13039999999999999</v>
      </c>
      <c r="X18" s="49">
        <v>4.1318999999999999</v>
      </c>
      <c r="Y18" s="49">
        <v>0.64839999999999998</v>
      </c>
      <c r="Z18" s="49">
        <v>3.3068</v>
      </c>
      <c r="AA18" s="49">
        <v>0.96589999999999998</v>
      </c>
      <c r="AB18" s="49">
        <v>29.004300000000001</v>
      </c>
      <c r="AC18" s="49">
        <v>1.3862000000000001</v>
      </c>
      <c r="AD18" s="49">
        <v>0.12720000000000001</v>
      </c>
      <c r="AE18" s="49">
        <v>0.17630000000000001</v>
      </c>
      <c r="AF18" s="49">
        <v>4.4837999999999996</v>
      </c>
      <c r="AG18" s="49">
        <v>10.348000000000001</v>
      </c>
      <c r="AH18" s="49">
        <v>2.3006000000000002</v>
      </c>
      <c r="AI18" s="60">
        <v>102.54170000000001</v>
      </c>
      <c r="AJ18" s="178"/>
      <c r="AK18" s="47" t="s">
        <v>31</v>
      </c>
      <c r="AL18" s="61">
        <v>198.66059999999999</v>
      </c>
      <c r="AM18" s="61"/>
      <c r="AN18" s="61">
        <v>0.41099999999999998</v>
      </c>
      <c r="AO18" s="61">
        <v>0.41099999999999998</v>
      </c>
      <c r="AP18" s="61"/>
      <c r="AQ18" s="62">
        <v>199.07159999999999</v>
      </c>
      <c r="AR18" s="63"/>
      <c r="AS18" s="64"/>
      <c r="AT18" s="64"/>
      <c r="AU18" s="64"/>
      <c r="AV18" s="65"/>
      <c r="AW18" s="62"/>
      <c r="AX18" s="66"/>
      <c r="AY18" s="66">
        <v>0.55600000000000005</v>
      </c>
      <c r="AZ18" s="66">
        <v>0.55600000000000005</v>
      </c>
      <c r="BA18" s="66">
        <v>54.316000000000003</v>
      </c>
      <c r="BB18" s="62">
        <v>253.9436</v>
      </c>
    </row>
    <row r="19" spans="1:54" x14ac:dyDescent="0.2">
      <c r="A19" s="47" t="s">
        <v>32</v>
      </c>
      <c r="B19" s="56">
        <v>32.3279</v>
      </c>
      <c r="C19" s="57">
        <v>25.677</v>
      </c>
      <c r="D19" s="57"/>
      <c r="E19" s="57">
        <v>25.677</v>
      </c>
      <c r="F19" s="57"/>
      <c r="G19" s="58">
        <v>58.004899999999999</v>
      </c>
      <c r="H19" s="56">
        <v>7.0509000000000004</v>
      </c>
      <c r="I19" s="57">
        <v>2.0461</v>
      </c>
      <c r="J19" s="57">
        <v>41.133400000000002</v>
      </c>
      <c r="K19" s="57">
        <v>9.7284000000000006</v>
      </c>
      <c r="L19" s="59"/>
      <c r="M19" s="58">
        <v>108.2353</v>
      </c>
      <c r="O19" s="177"/>
      <c r="P19" s="47" t="s">
        <v>32</v>
      </c>
      <c r="Q19" s="48" t="s">
        <v>67</v>
      </c>
      <c r="R19" s="49">
        <v>3.5545</v>
      </c>
      <c r="S19" s="119">
        <v>1.7457</v>
      </c>
      <c r="T19" s="49">
        <v>0.9738</v>
      </c>
      <c r="U19" s="49">
        <v>2.0207000000000002</v>
      </c>
      <c r="V19" s="49">
        <v>0.28460000000000002</v>
      </c>
      <c r="W19" s="49">
        <v>0.24429999999999999</v>
      </c>
      <c r="X19" s="49">
        <v>8.0298999999999996</v>
      </c>
      <c r="Y19" s="49">
        <v>2.9051</v>
      </c>
      <c r="Z19" s="49">
        <v>5.8343999999999996</v>
      </c>
      <c r="AA19" s="49">
        <v>16.220700000000001</v>
      </c>
      <c r="AB19" s="49">
        <v>0.2409</v>
      </c>
      <c r="AC19" s="49">
        <v>1.4516</v>
      </c>
      <c r="AD19" s="49">
        <v>0.63519999999999999</v>
      </c>
      <c r="AE19" s="49">
        <v>0.16980000000000001</v>
      </c>
      <c r="AF19" s="49">
        <v>3.6177000000000001</v>
      </c>
      <c r="AG19" s="49">
        <v>2.8925000000000001</v>
      </c>
      <c r="AH19" s="49">
        <v>0.92520000000000002</v>
      </c>
      <c r="AI19" s="60">
        <v>51.746600000000001</v>
      </c>
      <c r="AJ19" s="178"/>
      <c r="AK19" s="47" t="s">
        <v>32</v>
      </c>
      <c r="AL19" s="61">
        <v>47.339700000000001</v>
      </c>
      <c r="AM19" s="61"/>
      <c r="AN19" s="61"/>
      <c r="AO19" s="61"/>
      <c r="AP19" s="61"/>
      <c r="AQ19" s="62">
        <v>47.339700000000001</v>
      </c>
      <c r="AR19" s="63"/>
      <c r="AS19" s="64"/>
      <c r="AT19" s="64"/>
      <c r="AU19" s="64"/>
      <c r="AV19" s="65"/>
      <c r="AW19" s="62"/>
      <c r="AX19" s="66"/>
      <c r="AY19" s="66">
        <v>-0.41199999999999998</v>
      </c>
      <c r="AZ19" s="66">
        <v>-0.41199999999999998</v>
      </c>
      <c r="BA19" s="66">
        <v>9.5609999999999999</v>
      </c>
      <c r="BB19" s="62">
        <v>56.488700000000001</v>
      </c>
    </row>
    <row r="20" spans="1:54" x14ac:dyDescent="0.2">
      <c r="A20" s="47" t="s">
        <v>33</v>
      </c>
      <c r="B20" s="56">
        <v>89.9238</v>
      </c>
      <c r="C20" s="57">
        <v>133.68700000000001</v>
      </c>
      <c r="D20" s="57"/>
      <c r="E20" s="57">
        <v>133.68700000000001</v>
      </c>
      <c r="F20" s="57"/>
      <c r="G20" s="58">
        <v>223.61080000000001</v>
      </c>
      <c r="H20" s="56">
        <v>68.025099999999995</v>
      </c>
      <c r="I20" s="57">
        <v>4.2858000000000001</v>
      </c>
      <c r="J20" s="57">
        <v>8.5914999999999999</v>
      </c>
      <c r="K20" s="57">
        <v>8.0124999999999993</v>
      </c>
      <c r="L20" s="59"/>
      <c r="M20" s="58">
        <v>304.51319999999998</v>
      </c>
      <c r="O20" s="177"/>
      <c r="P20" s="47" t="s">
        <v>33</v>
      </c>
      <c r="Q20" s="48" t="s">
        <v>68</v>
      </c>
      <c r="R20" s="49">
        <v>0.57999999999999996</v>
      </c>
      <c r="S20" s="119">
        <v>4.8650000000000002</v>
      </c>
      <c r="T20" s="49">
        <v>1.9596</v>
      </c>
      <c r="U20" s="49">
        <v>0.73</v>
      </c>
      <c r="V20" s="49">
        <v>20.2895</v>
      </c>
      <c r="W20" s="49">
        <v>17.1007</v>
      </c>
      <c r="X20" s="49">
        <v>19.949300000000001</v>
      </c>
      <c r="Y20" s="49">
        <v>20.041599999999999</v>
      </c>
      <c r="Z20" s="49">
        <v>7.3532999999999999</v>
      </c>
      <c r="AA20" s="49">
        <v>3.5118</v>
      </c>
      <c r="AB20" s="49">
        <v>0.54420000000000002</v>
      </c>
      <c r="AC20" s="49">
        <v>8.7052999999999994</v>
      </c>
      <c r="AD20" s="49">
        <v>0.55559999999999998</v>
      </c>
      <c r="AE20" s="49">
        <v>0.77439999999999998</v>
      </c>
      <c r="AF20" s="49">
        <v>10.379300000000001</v>
      </c>
      <c r="AG20" s="49">
        <v>5.3361000000000001</v>
      </c>
      <c r="AH20" s="49">
        <v>3.0333000000000001</v>
      </c>
      <c r="AI20" s="60">
        <v>125.709</v>
      </c>
      <c r="AJ20" s="178"/>
      <c r="AK20" s="47" t="s">
        <v>33</v>
      </c>
      <c r="AL20" s="61">
        <v>35.522599999999997</v>
      </c>
      <c r="AM20" s="61"/>
      <c r="AN20" s="61">
        <v>0.51200000000000001</v>
      </c>
      <c r="AO20" s="61">
        <v>0.51200000000000001</v>
      </c>
      <c r="AP20" s="61"/>
      <c r="AQ20" s="62">
        <v>36.034599999999998</v>
      </c>
      <c r="AR20" s="63">
        <v>39.973700000000001</v>
      </c>
      <c r="AS20" s="64"/>
      <c r="AT20" s="64">
        <v>4.0012999999999996</v>
      </c>
      <c r="AU20" s="64">
        <v>1.8779999999999999</v>
      </c>
      <c r="AV20" s="65">
        <v>0.9637</v>
      </c>
      <c r="AW20" s="62">
        <v>46.816699999999997</v>
      </c>
      <c r="AX20" s="66"/>
      <c r="AY20" s="66">
        <v>4.5168999999999997</v>
      </c>
      <c r="AZ20" s="66">
        <v>51.333599999999997</v>
      </c>
      <c r="BA20" s="66">
        <v>91.436000000000007</v>
      </c>
      <c r="BB20" s="62">
        <v>178.80420000000001</v>
      </c>
    </row>
    <row r="21" spans="1:54" x14ac:dyDescent="0.2">
      <c r="A21" s="47" t="s">
        <v>34</v>
      </c>
      <c r="B21" s="56">
        <v>115.8926</v>
      </c>
      <c r="C21" s="57">
        <v>92.843999999999994</v>
      </c>
      <c r="D21" s="57"/>
      <c r="E21" s="57">
        <v>92.843999999999994</v>
      </c>
      <c r="F21" s="57"/>
      <c r="G21" s="58">
        <v>208.73660000000001</v>
      </c>
      <c r="H21" s="56">
        <v>45.931600000000003</v>
      </c>
      <c r="I21" s="57">
        <v>1.2150000000000001</v>
      </c>
      <c r="J21" s="57">
        <v>17.1219</v>
      </c>
      <c r="K21" s="57">
        <v>14.0199</v>
      </c>
      <c r="L21" s="59">
        <v>-1.218</v>
      </c>
      <c r="M21" s="58">
        <v>271.78710000000001</v>
      </c>
      <c r="O21" s="177"/>
      <c r="P21" s="47" t="s">
        <v>34</v>
      </c>
      <c r="Q21" s="48" t="s">
        <v>69</v>
      </c>
      <c r="R21" s="49">
        <v>0.30170000000000002</v>
      </c>
      <c r="S21" s="119">
        <v>0.60919999999999996</v>
      </c>
      <c r="T21" s="49">
        <v>0.53580000000000005</v>
      </c>
      <c r="U21" s="49">
        <v>4.5400000000000003E-2</v>
      </c>
      <c r="V21" s="49">
        <v>1.2146999999999999</v>
      </c>
      <c r="W21" s="49">
        <v>35.134300000000003</v>
      </c>
      <c r="X21" s="49">
        <v>1.4293</v>
      </c>
      <c r="Y21" s="49">
        <v>0.35980000000000001</v>
      </c>
      <c r="Z21" s="49">
        <v>9.9801000000000002</v>
      </c>
      <c r="AA21" s="49">
        <v>4.1262999999999996</v>
      </c>
      <c r="AB21" s="49">
        <v>5.7000000000000002E-2</v>
      </c>
      <c r="AC21" s="49">
        <v>0.49049999999999999</v>
      </c>
      <c r="AD21" s="49">
        <v>6.0600000000000001E-2</v>
      </c>
      <c r="AE21" s="49">
        <v>2.75E-2</v>
      </c>
      <c r="AF21" s="49">
        <v>1.3976</v>
      </c>
      <c r="AG21" s="49">
        <v>4.4493999999999998</v>
      </c>
      <c r="AH21" s="49">
        <v>0.44350000000000001</v>
      </c>
      <c r="AI21" s="60">
        <v>60.662700000000001</v>
      </c>
      <c r="AJ21" s="178"/>
      <c r="AK21" s="47" t="s">
        <v>34</v>
      </c>
      <c r="AL21" s="61">
        <v>69.805000000000007</v>
      </c>
      <c r="AM21" s="61"/>
      <c r="AN21" s="61">
        <v>0.17499999999999999</v>
      </c>
      <c r="AO21" s="61">
        <v>0.17499999999999999</v>
      </c>
      <c r="AP21" s="61"/>
      <c r="AQ21" s="62">
        <v>69.98</v>
      </c>
      <c r="AR21" s="63">
        <v>35.853299999999997</v>
      </c>
      <c r="AS21" s="64"/>
      <c r="AT21" s="64">
        <v>0.62050000000000005</v>
      </c>
      <c r="AU21" s="64">
        <v>3.5476000000000001</v>
      </c>
      <c r="AV21" s="65">
        <v>0.48649999999999999</v>
      </c>
      <c r="AW21" s="62">
        <v>40.507899999999999</v>
      </c>
      <c r="AX21" s="66"/>
      <c r="AY21" s="66">
        <v>-2.7345000000000002</v>
      </c>
      <c r="AZ21" s="66">
        <v>37.773400000000002</v>
      </c>
      <c r="BA21" s="66">
        <v>103.371</v>
      </c>
      <c r="BB21" s="62">
        <v>211.12440000000001</v>
      </c>
    </row>
    <row r="22" spans="1:54" x14ac:dyDescent="0.2">
      <c r="A22" s="47" t="s">
        <v>35</v>
      </c>
      <c r="B22" s="56">
        <v>384.72370000000001</v>
      </c>
      <c r="C22" s="57">
        <v>254.459</v>
      </c>
      <c r="D22" s="57"/>
      <c r="E22" s="57">
        <v>254.459</v>
      </c>
      <c r="F22" s="57"/>
      <c r="G22" s="58">
        <v>639.18269999999995</v>
      </c>
      <c r="H22" s="56">
        <v>186.2286</v>
      </c>
      <c r="I22" s="57">
        <v>16.741099999999999</v>
      </c>
      <c r="J22" s="57">
        <v>32.816699999999997</v>
      </c>
      <c r="K22" s="57">
        <v>30.4877</v>
      </c>
      <c r="L22" s="59">
        <v>-4.2999999999999997E-2</v>
      </c>
      <c r="M22" s="58">
        <v>874.92610000000002</v>
      </c>
      <c r="O22" s="177"/>
      <c r="P22" s="47" t="s">
        <v>35</v>
      </c>
      <c r="Q22" s="48" t="s">
        <v>70</v>
      </c>
      <c r="R22" s="49">
        <v>15.1884</v>
      </c>
      <c r="S22" s="119">
        <v>13.1358</v>
      </c>
      <c r="T22" s="49">
        <v>11.893800000000001</v>
      </c>
      <c r="U22" s="49">
        <v>2.8298000000000001</v>
      </c>
      <c r="V22" s="49">
        <v>22.6662</v>
      </c>
      <c r="W22" s="49">
        <v>25.731999999999999</v>
      </c>
      <c r="X22" s="49">
        <v>145.15610000000001</v>
      </c>
      <c r="Y22" s="49">
        <v>72.812700000000007</v>
      </c>
      <c r="Z22" s="49">
        <v>20.288699999999999</v>
      </c>
      <c r="AA22" s="49">
        <v>5.2869999999999999</v>
      </c>
      <c r="AB22" s="49">
        <v>2.2519999999999998</v>
      </c>
      <c r="AC22" s="49">
        <v>13.044499999999999</v>
      </c>
      <c r="AD22" s="49">
        <v>3.2088000000000001</v>
      </c>
      <c r="AE22" s="49">
        <v>2.94</v>
      </c>
      <c r="AF22" s="49">
        <v>18.051400000000001</v>
      </c>
      <c r="AG22" s="49">
        <v>34.0227</v>
      </c>
      <c r="AH22" s="49">
        <v>5.8711000000000002</v>
      </c>
      <c r="AI22" s="60">
        <v>414.38099999999997</v>
      </c>
      <c r="AJ22" s="178"/>
      <c r="AK22" s="47" t="s">
        <v>35</v>
      </c>
      <c r="AL22" s="61">
        <v>156.80950000000001</v>
      </c>
      <c r="AM22" s="61"/>
      <c r="AN22" s="61">
        <v>34.065199999999997</v>
      </c>
      <c r="AO22" s="61">
        <v>34.065199999999997</v>
      </c>
      <c r="AP22" s="61"/>
      <c r="AQ22" s="62">
        <v>190.87469999999999</v>
      </c>
      <c r="AR22" s="63">
        <v>36.106900000000003</v>
      </c>
      <c r="AS22" s="64"/>
      <c r="AT22" s="64">
        <v>1.1478999999999999</v>
      </c>
      <c r="AU22" s="64">
        <v>1.9695</v>
      </c>
      <c r="AV22" s="65">
        <v>0.43919999999999998</v>
      </c>
      <c r="AW22" s="62">
        <v>39.663499999999999</v>
      </c>
      <c r="AX22" s="66">
        <v>1.3206</v>
      </c>
      <c r="AY22" s="66">
        <v>0.2223</v>
      </c>
      <c r="AZ22" s="66">
        <v>41.206400000000002</v>
      </c>
      <c r="BA22" s="66">
        <v>228.464</v>
      </c>
      <c r="BB22" s="62">
        <v>460.54509999999999</v>
      </c>
    </row>
    <row r="23" spans="1:54" x14ac:dyDescent="0.2">
      <c r="A23" s="47" t="s">
        <v>36</v>
      </c>
      <c r="B23" s="56">
        <v>337.89210000000003</v>
      </c>
      <c r="C23" s="57"/>
      <c r="D23" s="57"/>
      <c r="E23" s="57"/>
      <c r="F23" s="57"/>
      <c r="G23" s="58">
        <v>337.89210000000003</v>
      </c>
      <c r="H23" s="56"/>
      <c r="I23" s="57"/>
      <c r="J23" s="57">
        <v>31.002300000000002</v>
      </c>
      <c r="K23" s="57">
        <v>28.8613</v>
      </c>
      <c r="L23" s="59"/>
      <c r="M23" s="58">
        <v>368.89440000000002</v>
      </c>
      <c r="O23" s="177"/>
      <c r="P23" s="47" t="s">
        <v>36</v>
      </c>
      <c r="Q23" s="48" t="s">
        <v>71</v>
      </c>
      <c r="R23" s="49">
        <v>0.44790000000000002</v>
      </c>
      <c r="S23" s="119">
        <v>1.9240999999999999</v>
      </c>
      <c r="T23" s="49">
        <v>0.14249999999999999</v>
      </c>
      <c r="U23" s="49">
        <v>0.23039999999999999</v>
      </c>
      <c r="V23" s="49">
        <v>0.57379999999999998</v>
      </c>
      <c r="W23" s="49">
        <v>0.316</v>
      </c>
      <c r="X23" s="49">
        <v>0.8296</v>
      </c>
      <c r="Y23" s="49">
        <v>61.846600000000002</v>
      </c>
      <c r="Z23" s="49">
        <v>0.54949999999999999</v>
      </c>
      <c r="AA23" s="49">
        <v>0.68400000000000005</v>
      </c>
      <c r="AB23" s="49">
        <v>8.3900000000000002E-2</v>
      </c>
      <c r="AC23" s="49">
        <v>1.2686999999999999</v>
      </c>
      <c r="AD23" s="49">
        <v>1.9956</v>
      </c>
      <c r="AE23" s="49">
        <v>5.1374000000000004</v>
      </c>
      <c r="AF23" s="49">
        <v>3.1309999999999998</v>
      </c>
      <c r="AG23" s="49">
        <v>8.4331999999999994</v>
      </c>
      <c r="AH23" s="49">
        <v>1.3532999999999999</v>
      </c>
      <c r="AI23" s="60">
        <v>88.947500000000005</v>
      </c>
      <c r="AJ23" s="178"/>
      <c r="AK23" s="47" t="s">
        <v>36</v>
      </c>
      <c r="AL23" s="61">
        <v>21.7471</v>
      </c>
      <c r="AM23" s="61"/>
      <c r="AN23" s="61"/>
      <c r="AO23" s="61"/>
      <c r="AP23" s="61"/>
      <c r="AQ23" s="62">
        <v>21.7471</v>
      </c>
      <c r="AR23" s="63">
        <v>78.669300000000007</v>
      </c>
      <c r="AS23" s="64">
        <v>109.517</v>
      </c>
      <c r="AT23" s="64">
        <v>11.557499999999999</v>
      </c>
      <c r="AU23" s="64">
        <v>56.405000000000001</v>
      </c>
      <c r="AV23" s="65">
        <v>2.8906000000000001</v>
      </c>
      <c r="AW23" s="62">
        <v>259.0394</v>
      </c>
      <c r="AX23" s="66"/>
      <c r="AY23" s="66">
        <v>-0.83960000000000001</v>
      </c>
      <c r="AZ23" s="66">
        <v>258.19979999999998</v>
      </c>
      <c r="BA23" s="66"/>
      <c r="BB23" s="62">
        <v>279.94690000000003</v>
      </c>
    </row>
    <row r="24" spans="1:54" x14ac:dyDescent="0.2">
      <c r="A24" s="47" t="s">
        <v>37</v>
      </c>
      <c r="B24" s="56">
        <v>479.32159999999999</v>
      </c>
      <c r="C24" s="57"/>
      <c r="D24" s="57">
        <v>9.2550000000000008</v>
      </c>
      <c r="E24" s="57">
        <v>9.2550000000000008</v>
      </c>
      <c r="F24" s="57"/>
      <c r="G24" s="58">
        <v>488.57659999999998</v>
      </c>
      <c r="H24" s="56">
        <v>-427.19540000000001</v>
      </c>
      <c r="I24" s="57"/>
      <c r="J24" s="57">
        <v>2.9264000000000001</v>
      </c>
      <c r="K24" s="57">
        <v>2.9264000000000001</v>
      </c>
      <c r="L24" s="59"/>
      <c r="M24" s="58">
        <v>64.307599999999994</v>
      </c>
      <c r="O24" s="177"/>
      <c r="P24" s="47" t="s">
        <v>37</v>
      </c>
      <c r="Q24" s="48" t="s">
        <v>72</v>
      </c>
      <c r="R24" s="49">
        <v>0.3745</v>
      </c>
      <c r="S24" s="119">
        <v>0.65210000000000001</v>
      </c>
      <c r="T24" s="49">
        <v>1.4274</v>
      </c>
      <c r="U24" s="49">
        <v>0.33950000000000002</v>
      </c>
      <c r="V24" s="49">
        <v>0.79600000000000004</v>
      </c>
      <c r="W24" s="49">
        <v>1.0699000000000001</v>
      </c>
      <c r="X24" s="49">
        <v>3.6221000000000001</v>
      </c>
      <c r="Y24" s="49">
        <v>1.0456000000000001</v>
      </c>
      <c r="Z24" s="49">
        <v>19.331199999999999</v>
      </c>
      <c r="AA24" s="49">
        <v>3.4655</v>
      </c>
      <c r="AB24" s="49">
        <v>0.38490000000000002</v>
      </c>
      <c r="AC24" s="49">
        <v>1.887</v>
      </c>
      <c r="AD24" s="49">
        <v>0.30590000000000001</v>
      </c>
      <c r="AE24" s="49">
        <v>0.45079999999999998</v>
      </c>
      <c r="AF24" s="49">
        <v>3.5297000000000001</v>
      </c>
      <c r="AG24" s="49">
        <v>1.2121999999999999</v>
      </c>
      <c r="AH24" s="49">
        <v>0.62329999999999997</v>
      </c>
      <c r="AI24" s="60">
        <v>40.517600000000002</v>
      </c>
      <c r="AJ24" s="178"/>
      <c r="AK24" s="47" t="s">
        <v>37</v>
      </c>
      <c r="AL24" s="61">
        <v>17.242000000000001</v>
      </c>
      <c r="AM24" s="61"/>
      <c r="AN24" s="61"/>
      <c r="AO24" s="61"/>
      <c r="AP24" s="61"/>
      <c r="AQ24" s="62">
        <v>17.242000000000001</v>
      </c>
      <c r="AR24" s="63"/>
      <c r="AS24" s="64"/>
      <c r="AT24" s="64"/>
      <c r="AU24" s="64"/>
      <c r="AV24" s="65"/>
      <c r="AW24" s="62"/>
      <c r="AX24" s="66"/>
      <c r="AY24" s="66"/>
      <c r="AZ24" s="66"/>
      <c r="BA24" s="66">
        <v>6.548</v>
      </c>
      <c r="BB24" s="62">
        <v>23.79</v>
      </c>
    </row>
    <row r="25" spans="1:54" x14ac:dyDescent="0.2">
      <c r="A25" s="47" t="s">
        <v>38</v>
      </c>
      <c r="B25" s="56">
        <v>242.6874</v>
      </c>
      <c r="C25" s="57"/>
      <c r="D25" s="57">
        <v>50.404000000000003</v>
      </c>
      <c r="E25" s="57">
        <v>50.404000000000003</v>
      </c>
      <c r="F25" s="57">
        <v>-19.43</v>
      </c>
      <c r="G25" s="58">
        <v>273.66140000000001</v>
      </c>
      <c r="H25" s="56"/>
      <c r="I25" s="57">
        <v>-36.462400000000002</v>
      </c>
      <c r="J25" s="57">
        <v>6.1923000000000004</v>
      </c>
      <c r="K25" s="57">
        <v>5.1872999999999996</v>
      </c>
      <c r="L25" s="59">
        <v>-11.992000000000001</v>
      </c>
      <c r="M25" s="58">
        <v>231.39930000000001</v>
      </c>
      <c r="O25" s="177"/>
      <c r="P25" s="47" t="s">
        <v>38</v>
      </c>
      <c r="Q25" s="48" t="s">
        <v>73</v>
      </c>
      <c r="R25" s="49">
        <v>9.0499999999999997E-2</v>
      </c>
      <c r="S25" s="119">
        <v>1.4569000000000001</v>
      </c>
      <c r="T25" s="49">
        <v>3.2324000000000002</v>
      </c>
      <c r="U25" s="49">
        <v>0.85670000000000002</v>
      </c>
      <c r="V25" s="49">
        <v>1.1951000000000001</v>
      </c>
      <c r="W25" s="49">
        <v>1.2654000000000001</v>
      </c>
      <c r="X25" s="49">
        <v>6.4375999999999998</v>
      </c>
      <c r="Y25" s="49">
        <v>3.4712000000000001</v>
      </c>
      <c r="Z25" s="49">
        <v>38.616700000000002</v>
      </c>
      <c r="AA25" s="49">
        <v>52.299399999999999</v>
      </c>
      <c r="AB25" s="49">
        <v>1.7567999999999999</v>
      </c>
      <c r="AC25" s="49">
        <v>5.0425000000000004</v>
      </c>
      <c r="AD25" s="49">
        <v>3.0057999999999998</v>
      </c>
      <c r="AE25" s="49">
        <v>1.1129</v>
      </c>
      <c r="AF25" s="49">
        <v>10.502599999999999</v>
      </c>
      <c r="AG25" s="49">
        <v>9.9923000000000002</v>
      </c>
      <c r="AH25" s="49">
        <v>1.8298000000000001</v>
      </c>
      <c r="AI25" s="60">
        <v>142.16460000000001</v>
      </c>
      <c r="AJ25" s="178"/>
      <c r="AK25" s="47" t="s">
        <v>38</v>
      </c>
      <c r="AL25" s="61">
        <v>32.388500000000001</v>
      </c>
      <c r="AM25" s="61"/>
      <c r="AN25" s="61">
        <v>3.4681999999999999</v>
      </c>
      <c r="AO25" s="61">
        <v>3.4681999999999999</v>
      </c>
      <c r="AP25" s="61"/>
      <c r="AQ25" s="62">
        <v>35.856699999999996</v>
      </c>
      <c r="AR25" s="63"/>
      <c r="AS25" s="64"/>
      <c r="AT25" s="64"/>
      <c r="AU25" s="64"/>
      <c r="AV25" s="65"/>
      <c r="AW25" s="62"/>
      <c r="AX25" s="66"/>
      <c r="AY25" s="66"/>
      <c r="AZ25" s="66"/>
      <c r="BA25" s="66">
        <v>53.378</v>
      </c>
      <c r="BB25" s="62">
        <v>89.234700000000004</v>
      </c>
    </row>
    <row r="26" spans="1:54" x14ac:dyDescent="0.2">
      <c r="A26" s="47" t="s">
        <v>39</v>
      </c>
      <c r="B26" s="56">
        <v>95.979100000000003</v>
      </c>
      <c r="C26" s="57"/>
      <c r="D26" s="57"/>
      <c r="E26" s="57"/>
      <c r="F26" s="57"/>
      <c r="G26" s="58">
        <v>95.979100000000003</v>
      </c>
      <c r="H26" s="56"/>
      <c r="I26" s="57"/>
      <c r="J26" s="57">
        <v>8.7817000000000007</v>
      </c>
      <c r="K26" s="57">
        <v>8.3497000000000003</v>
      </c>
      <c r="L26" s="59">
        <v>-0.374</v>
      </c>
      <c r="M26" s="58">
        <v>104.38679999999999</v>
      </c>
      <c r="O26" s="177"/>
      <c r="P26" s="47" t="s">
        <v>39</v>
      </c>
      <c r="Q26" s="48" t="s">
        <v>74</v>
      </c>
      <c r="R26" s="49">
        <v>4.1399999999999999E-2</v>
      </c>
      <c r="S26" s="119">
        <v>0.3392</v>
      </c>
      <c r="T26" s="49">
        <v>0.3518</v>
      </c>
      <c r="U26" s="49">
        <v>7.3499999999999996E-2</v>
      </c>
      <c r="V26" s="49">
        <v>0.21629999999999999</v>
      </c>
      <c r="W26" s="49">
        <v>0.2331</v>
      </c>
      <c r="X26" s="49">
        <v>0.96630000000000005</v>
      </c>
      <c r="Y26" s="49">
        <v>0.33160000000000001</v>
      </c>
      <c r="Z26" s="49">
        <v>6.1795</v>
      </c>
      <c r="AA26" s="49">
        <v>1.7508999999999999</v>
      </c>
      <c r="AB26" s="49">
        <v>1.3973</v>
      </c>
      <c r="AC26" s="49">
        <v>1.8667</v>
      </c>
      <c r="AD26" s="49">
        <v>1.2281</v>
      </c>
      <c r="AE26" s="49">
        <v>0.49580000000000002</v>
      </c>
      <c r="AF26" s="49">
        <v>5.3552999999999997</v>
      </c>
      <c r="AG26" s="49">
        <v>4.2999000000000001</v>
      </c>
      <c r="AH26" s="49">
        <v>0.80359999999999998</v>
      </c>
      <c r="AI26" s="60">
        <v>25.930299999999999</v>
      </c>
      <c r="AJ26" s="178"/>
      <c r="AK26" s="47" t="s">
        <v>39</v>
      </c>
      <c r="AL26" s="61">
        <v>77.543599999999998</v>
      </c>
      <c r="AM26" s="61"/>
      <c r="AN26" s="61">
        <v>0.91290000000000004</v>
      </c>
      <c r="AO26" s="61">
        <v>0.91290000000000004</v>
      </c>
      <c r="AP26" s="61"/>
      <c r="AQ26" s="62">
        <v>78.456500000000005</v>
      </c>
      <c r="AR26" s="63"/>
      <c r="AS26" s="64"/>
      <c r="AT26" s="64"/>
      <c r="AU26" s="64"/>
      <c r="AV26" s="65"/>
      <c r="AW26" s="62"/>
      <c r="AX26" s="66"/>
      <c r="AY26" s="66"/>
      <c r="AZ26" s="66"/>
      <c r="BA26" s="66"/>
      <c r="BB26" s="62">
        <v>78.456500000000005</v>
      </c>
    </row>
    <row r="27" spans="1:54" x14ac:dyDescent="0.2">
      <c r="A27" s="47" t="s">
        <v>40</v>
      </c>
      <c r="B27" s="56">
        <v>246.649</v>
      </c>
      <c r="C27" s="57"/>
      <c r="D27" s="57">
        <v>27.364000000000001</v>
      </c>
      <c r="E27" s="57">
        <v>27.364000000000001</v>
      </c>
      <c r="F27" s="57"/>
      <c r="G27" s="58">
        <v>274.01299999999998</v>
      </c>
      <c r="H27" s="56">
        <v>3.8651</v>
      </c>
      <c r="I27" s="57">
        <v>0.73440000000000005</v>
      </c>
      <c r="J27" s="57">
        <v>11.7165</v>
      </c>
      <c r="K27" s="57">
        <v>10.5695</v>
      </c>
      <c r="L27" s="59"/>
      <c r="M27" s="58">
        <v>290.32900000000001</v>
      </c>
      <c r="O27" s="177"/>
      <c r="P27" s="47" t="s">
        <v>40</v>
      </c>
      <c r="Q27" s="48" t="s">
        <v>75</v>
      </c>
      <c r="R27" s="49">
        <v>0.23669999999999999</v>
      </c>
      <c r="S27" s="119">
        <v>1.5204</v>
      </c>
      <c r="T27" s="49">
        <v>1.1725000000000001</v>
      </c>
      <c r="U27" s="49">
        <v>0.30730000000000002</v>
      </c>
      <c r="V27" s="49">
        <v>1.0286999999999999</v>
      </c>
      <c r="W27" s="49">
        <v>0.62960000000000005</v>
      </c>
      <c r="X27" s="49">
        <v>2.3725000000000001</v>
      </c>
      <c r="Y27" s="49">
        <v>1.9200999999999999</v>
      </c>
      <c r="Z27" s="49">
        <v>11.749499999999999</v>
      </c>
      <c r="AA27" s="49">
        <v>2.7225000000000001</v>
      </c>
      <c r="AB27" s="49">
        <v>0.9375</v>
      </c>
      <c r="AC27" s="49">
        <v>40.1038</v>
      </c>
      <c r="AD27" s="49">
        <v>20.318300000000001</v>
      </c>
      <c r="AE27" s="49">
        <v>1.5225</v>
      </c>
      <c r="AF27" s="49">
        <v>21.237400000000001</v>
      </c>
      <c r="AG27" s="49">
        <v>9.0539000000000005</v>
      </c>
      <c r="AH27" s="49">
        <v>3.0510999999999999</v>
      </c>
      <c r="AI27" s="60">
        <v>119.8843</v>
      </c>
      <c r="AJ27" s="178"/>
      <c r="AK27" s="47" t="s">
        <v>40</v>
      </c>
      <c r="AL27" s="61">
        <v>45.132800000000003</v>
      </c>
      <c r="AM27" s="61"/>
      <c r="AN27" s="61">
        <v>3.6286</v>
      </c>
      <c r="AO27" s="61">
        <v>3.6286</v>
      </c>
      <c r="AP27" s="61"/>
      <c r="AQ27" s="62">
        <v>48.761400000000002</v>
      </c>
      <c r="AR27" s="63">
        <v>84.498500000000007</v>
      </c>
      <c r="AS27" s="64"/>
      <c r="AT27" s="64">
        <v>8.6089000000000002</v>
      </c>
      <c r="AU27" s="64">
        <v>4.9108999999999998</v>
      </c>
      <c r="AV27" s="65">
        <v>0.13700000000000001</v>
      </c>
      <c r="AW27" s="62">
        <v>98.155299999999997</v>
      </c>
      <c r="AX27" s="66"/>
      <c r="AY27" s="66">
        <v>-0.23899999999999999</v>
      </c>
      <c r="AZ27" s="66">
        <v>97.916300000000007</v>
      </c>
      <c r="BA27" s="66">
        <v>23.766999999999999</v>
      </c>
      <c r="BB27" s="62">
        <v>170.44470000000001</v>
      </c>
    </row>
    <row r="28" spans="1:54" x14ac:dyDescent="0.2">
      <c r="A28" s="47" t="s">
        <v>41</v>
      </c>
      <c r="B28" s="56">
        <v>253.9862</v>
      </c>
      <c r="C28" s="57"/>
      <c r="D28" s="57">
        <v>7.6820000000000004</v>
      </c>
      <c r="E28" s="57">
        <v>7.6820000000000004</v>
      </c>
      <c r="F28" s="57">
        <v>-0.155</v>
      </c>
      <c r="G28" s="58">
        <v>261.51319999999998</v>
      </c>
      <c r="H28" s="56"/>
      <c r="I28" s="57"/>
      <c r="J28" s="57">
        <v>23.636600000000001</v>
      </c>
      <c r="K28" s="57">
        <v>5.4496000000000002</v>
      </c>
      <c r="L28" s="59">
        <v>-0.183</v>
      </c>
      <c r="M28" s="58">
        <v>284.96679999999998</v>
      </c>
      <c r="O28" s="177"/>
      <c r="P28" s="47" t="s">
        <v>41</v>
      </c>
      <c r="Q28" s="48" t="s">
        <v>76</v>
      </c>
      <c r="R28" s="49">
        <v>2.2277999999999998</v>
      </c>
      <c r="S28" s="119">
        <v>2.3111999999999999</v>
      </c>
      <c r="T28" s="49">
        <v>3.0611999999999999</v>
      </c>
      <c r="U28" s="49">
        <v>0.52949999999999997</v>
      </c>
      <c r="V28" s="49">
        <v>1.4964</v>
      </c>
      <c r="W28" s="49">
        <v>1.0465</v>
      </c>
      <c r="X28" s="49">
        <v>5.0285000000000002</v>
      </c>
      <c r="Y28" s="49">
        <v>6.2625999999999999</v>
      </c>
      <c r="Z28" s="49">
        <v>15.129</v>
      </c>
      <c r="AA28" s="49">
        <v>9.8659999999999997</v>
      </c>
      <c r="AB28" s="49">
        <v>2.0131999999999999</v>
      </c>
      <c r="AC28" s="49">
        <v>6.2366999999999999</v>
      </c>
      <c r="AD28" s="49">
        <v>85.601299999999995</v>
      </c>
      <c r="AE28" s="49">
        <v>18.665800000000001</v>
      </c>
      <c r="AF28" s="49">
        <v>20.4971</v>
      </c>
      <c r="AG28" s="49">
        <v>7.1361999999999997</v>
      </c>
      <c r="AH28" s="49">
        <v>2.3872</v>
      </c>
      <c r="AI28" s="60">
        <v>189.49619999999999</v>
      </c>
      <c r="AJ28" s="178"/>
      <c r="AK28" s="47" t="s">
        <v>41</v>
      </c>
      <c r="AL28" s="61">
        <v>74.533600000000007</v>
      </c>
      <c r="AM28" s="61"/>
      <c r="AN28" s="61"/>
      <c r="AO28" s="61"/>
      <c r="AP28" s="61"/>
      <c r="AQ28" s="62">
        <v>74.533600000000007</v>
      </c>
      <c r="AR28" s="63"/>
      <c r="AS28" s="64"/>
      <c r="AT28" s="64"/>
      <c r="AU28" s="64"/>
      <c r="AV28" s="65"/>
      <c r="AW28" s="62"/>
      <c r="AX28" s="66"/>
      <c r="AY28" s="66"/>
      <c r="AZ28" s="66"/>
      <c r="BA28" s="66">
        <v>20.937000000000001</v>
      </c>
      <c r="BB28" s="62">
        <v>95.470600000000005</v>
      </c>
    </row>
    <row r="29" spans="1:54" x14ac:dyDescent="0.2">
      <c r="A29" s="47" t="s">
        <v>42</v>
      </c>
      <c r="B29" s="56">
        <v>351.5831</v>
      </c>
      <c r="C29" s="57"/>
      <c r="D29" s="57"/>
      <c r="E29" s="57"/>
      <c r="F29" s="57"/>
      <c r="G29" s="58">
        <v>351.5831</v>
      </c>
      <c r="H29" s="56"/>
      <c r="I29" s="57"/>
      <c r="J29" s="57">
        <v>3.4083000000000001</v>
      </c>
      <c r="K29" s="57">
        <v>3.2523</v>
      </c>
      <c r="L29" s="59"/>
      <c r="M29" s="58">
        <v>354.9914</v>
      </c>
      <c r="O29" s="177"/>
      <c r="P29" s="47" t="s">
        <v>42</v>
      </c>
      <c r="Q29" s="48" t="s">
        <v>77</v>
      </c>
      <c r="R29" s="49">
        <v>2.01E-2</v>
      </c>
      <c r="S29" s="119">
        <v>0.41670000000000001</v>
      </c>
      <c r="T29" s="49">
        <v>0.66869999999999996</v>
      </c>
      <c r="U29" s="49">
        <v>0.10390000000000001</v>
      </c>
      <c r="V29" s="49">
        <v>0.31340000000000001</v>
      </c>
      <c r="W29" s="49">
        <v>0.3322</v>
      </c>
      <c r="X29" s="49">
        <v>1.8309</v>
      </c>
      <c r="Y29" s="49">
        <v>0.71779999999999999</v>
      </c>
      <c r="Z29" s="49">
        <v>18.294499999999999</v>
      </c>
      <c r="AA29" s="49">
        <v>3.2198000000000002</v>
      </c>
      <c r="AB29" s="49">
        <v>1.9356</v>
      </c>
      <c r="AC29" s="49">
        <v>4.6424000000000003</v>
      </c>
      <c r="AD29" s="49">
        <v>8.5576000000000008</v>
      </c>
      <c r="AE29" s="49">
        <v>12.613200000000001</v>
      </c>
      <c r="AF29" s="49">
        <v>17.218</v>
      </c>
      <c r="AG29" s="49">
        <v>6.1201999999999996</v>
      </c>
      <c r="AH29" s="49">
        <v>1.3451</v>
      </c>
      <c r="AI29" s="60">
        <v>78.350099999999998</v>
      </c>
      <c r="AJ29" s="178"/>
      <c r="AK29" s="47" t="s">
        <v>42</v>
      </c>
      <c r="AL29" s="61">
        <v>254.2123</v>
      </c>
      <c r="AM29" s="61"/>
      <c r="AN29" s="61">
        <v>14.033200000000001</v>
      </c>
      <c r="AO29" s="61">
        <v>14.033200000000001</v>
      </c>
      <c r="AP29" s="61"/>
      <c r="AQ29" s="62">
        <v>268.24549999999999</v>
      </c>
      <c r="AR29" s="63">
        <v>0.7722</v>
      </c>
      <c r="AS29" s="64">
        <v>7.4218000000000002</v>
      </c>
      <c r="AT29" s="64">
        <v>0.20180000000000001</v>
      </c>
      <c r="AU29" s="64"/>
      <c r="AV29" s="65"/>
      <c r="AW29" s="62">
        <v>8.3957999999999995</v>
      </c>
      <c r="AX29" s="66"/>
      <c r="AY29" s="66"/>
      <c r="AZ29" s="66">
        <v>8.3957999999999995</v>
      </c>
      <c r="BA29" s="66"/>
      <c r="BB29" s="62">
        <v>276.6413</v>
      </c>
    </row>
    <row r="30" spans="1:54" x14ac:dyDescent="0.2">
      <c r="A30" s="47" t="s">
        <v>43</v>
      </c>
      <c r="B30" s="56">
        <v>622.95740000000001</v>
      </c>
      <c r="C30" s="57"/>
      <c r="D30" s="57">
        <v>78.349000000000004</v>
      </c>
      <c r="E30" s="57">
        <v>78.349000000000004</v>
      </c>
      <c r="F30" s="57"/>
      <c r="G30" s="58">
        <v>701.30640000000005</v>
      </c>
      <c r="H30" s="56"/>
      <c r="I30" s="57"/>
      <c r="J30" s="57">
        <v>44.3523</v>
      </c>
      <c r="K30" s="57">
        <v>21.539300000000001</v>
      </c>
      <c r="L30" s="59">
        <v>-1.6160000000000001</v>
      </c>
      <c r="M30" s="58">
        <v>744.04269999999997</v>
      </c>
      <c r="O30" s="177"/>
      <c r="P30" s="47" t="s">
        <v>43</v>
      </c>
      <c r="Q30" s="48" t="s">
        <v>78</v>
      </c>
      <c r="R30" s="49">
        <v>2.8222</v>
      </c>
      <c r="S30" s="119">
        <v>12.017799999999999</v>
      </c>
      <c r="T30" s="49">
        <v>16.3096</v>
      </c>
      <c r="U30" s="49">
        <v>1.7256</v>
      </c>
      <c r="V30" s="49">
        <v>6.3136000000000001</v>
      </c>
      <c r="W30" s="49">
        <v>6.7866999999999997</v>
      </c>
      <c r="X30" s="49">
        <v>29.568100000000001</v>
      </c>
      <c r="Y30" s="49">
        <v>34.520800000000001</v>
      </c>
      <c r="Z30" s="49">
        <v>61.788200000000003</v>
      </c>
      <c r="AA30" s="49">
        <v>27.129799999999999</v>
      </c>
      <c r="AB30" s="49">
        <v>6.9238999999999997</v>
      </c>
      <c r="AC30" s="49">
        <v>26.049399999999999</v>
      </c>
      <c r="AD30" s="49">
        <v>33.351300000000002</v>
      </c>
      <c r="AE30" s="49">
        <v>14.7928</v>
      </c>
      <c r="AF30" s="49">
        <v>169.9759</v>
      </c>
      <c r="AG30" s="49">
        <v>42.65</v>
      </c>
      <c r="AH30" s="49">
        <v>10.8992</v>
      </c>
      <c r="AI30" s="60">
        <v>503.62490000000003</v>
      </c>
      <c r="AJ30" s="178"/>
      <c r="AK30" s="47" t="s">
        <v>43</v>
      </c>
      <c r="AL30" s="61">
        <v>27.2529</v>
      </c>
      <c r="AM30" s="61">
        <v>13.946999999999999</v>
      </c>
      <c r="AN30" s="61">
        <v>1.1419999999999999</v>
      </c>
      <c r="AO30" s="61">
        <v>15.089</v>
      </c>
      <c r="AP30" s="61"/>
      <c r="AQ30" s="62">
        <v>42.341900000000003</v>
      </c>
      <c r="AR30" s="63">
        <v>62.251899999999999</v>
      </c>
      <c r="AS30" s="64">
        <v>31.684799999999999</v>
      </c>
      <c r="AT30" s="64">
        <v>0.84179999999999999</v>
      </c>
      <c r="AU30" s="64">
        <v>21.035</v>
      </c>
      <c r="AV30" s="65">
        <v>0.34</v>
      </c>
      <c r="AW30" s="62">
        <v>116.15349999999999</v>
      </c>
      <c r="AX30" s="66"/>
      <c r="AY30" s="66">
        <v>0.59340000000000004</v>
      </c>
      <c r="AZ30" s="66">
        <v>116.7469</v>
      </c>
      <c r="BA30" s="66">
        <v>81.328999999999994</v>
      </c>
      <c r="BB30" s="62">
        <v>240.4178</v>
      </c>
    </row>
    <row r="31" spans="1:54" x14ac:dyDescent="0.2">
      <c r="A31" s="47" t="s">
        <v>44</v>
      </c>
      <c r="B31" s="56">
        <v>647.74659999999994</v>
      </c>
      <c r="C31" s="57"/>
      <c r="D31" s="57">
        <v>1.111</v>
      </c>
      <c r="E31" s="57">
        <v>1.111</v>
      </c>
      <c r="F31" s="57"/>
      <c r="G31" s="58">
        <v>648.85760000000005</v>
      </c>
      <c r="H31" s="56"/>
      <c r="I31" s="57"/>
      <c r="J31" s="57">
        <v>2.3763000000000001</v>
      </c>
      <c r="K31" s="57">
        <v>2.3763000000000001</v>
      </c>
      <c r="L31" s="59"/>
      <c r="M31" s="58">
        <v>651.23389999999995</v>
      </c>
      <c r="O31" s="177"/>
      <c r="P31" s="47" t="s">
        <v>44</v>
      </c>
      <c r="Q31" s="48" t="s">
        <v>79</v>
      </c>
      <c r="R31" s="49">
        <v>0.15909999999999999</v>
      </c>
      <c r="S31" s="119">
        <v>1.0007999999999999</v>
      </c>
      <c r="T31" s="49">
        <v>0.65790000000000004</v>
      </c>
      <c r="U31" s="49">
        <v>0.1676</v>
      </c>
      <c r="V31" s="49">
        <v>0.63749999999999996</v>
      </c>
      <c r="W31" s="49">
        <v>0.83499999999999996</v>
      </c>
      <c r="X31" s="49">
        <v>2.0918999999999999</v>
      </c>
      <c r="Y31" s="49">
        <v>1.0803</v>
      </c>
      <c r="Z31" s="49">
        <v>3.0926999999999998</v>
      </c>
      <c r="AA31" s="49">
        <v>3.1214</v>
      </c>
      <c r="AB31" s="49">
        <v>0.46949999999999997</v>
      </c>
      <c r="AC31" s="49">
        <v>2.4235000000000002</v>
      </c>
      <c r="AD31" s="49">
        <v>1.5130999999999999</v>
      </c>
      <c r="AE31" s="49">
        <v>0.18129999999999999</v>
      </c>
      <c r="AF31" s="49">
        <v>3.9975000000000001</v>
      </c>
      <c r="AG31" s="49">
        <v>12.9148</v>
      </c>
      <c r="AH31" s="49">
        <v>0.38490000000000002</v>
      </c>
      <c r="AI31" s="60">
        <v>34.7288</v>
      </c>
      <c r="AJ31" s="178"/>
      <c r="AK31" s="47" t="s">
        <v>44</v>
      </c>
      <c r="AL31" s="61">
        <v>66.525099999999995</v>
      </c>
      <c r="AM31" s="61">
        <v>191.28870000000001</v>
      </c>
      <c r="AN31" s="61">
        <v>325.40140000000002</v>
      </c>
      <c r="AO31" s="61">
        <v>516.69010000000003</v>
      </c>
      <c r="AP31" s="61">
        <v>32.359900000000003</v>
      </c>
      <c r="AQ31" s="62">
        <v>615.57510000000002</v>
      </c>
      <c r="AR31" s="63"/>
      <c r="AS31" s="64"/>
      <c r="AT31" s="64"/>
      <c r="AU31" s="64"/>
      <c r="AV31" s="65"/>
      <c r="AW31" s="62"/>
      <c r="AX31" s="66"/>
      <c r="AY31" s="66"/>
      <c r="AZ31" s="66"/>
      <c r="BA31" s="66">
        <v>0.93</v>
      </c>
      <c r="BB31" s="62">
        <v>616.50509999999997</v>
      </c>
    </row>
    <row r="32" spans="1:54" x14ac:dyDescent="0.2">
      <c r="A32" s="47" t="s">
        <v>45</v>
      </c>
      <c r="B32" s="56">
        <v>97.881399999999999</v>
      </c>
      <c r="C32" s="57"/>
      <c r="D32" s="57">
        <v>3.528</v>
      </c>
      <c r="E32" s="57">
        <v>3.528</v>
      </c>
      <c r="F32" s="57"/>
      <c r="G32" s="58">
        <v>101.40940000000001</v>
      </c>
      <c r="H32" s="56"/>
      <c r="I32" s="57"/>
      <c r="J32" s="57">
        <v>9.5085999999999995</v>
      </c>
      <c r="K32" s="57">
        <v>4.5755999999999997</v>
      </c>
      <c r="L32" s="59">
        <v>-6.8000000000000005E-2</v>
      </c>
      <c r="M32" s="58">
        <v>110.85</v>
      </c>
      <c r="O32" s="177"/>
      <c r="P32" s="47" t="s">
        <v>45</v>
      </c>
      <c r="Q32" s="48" t="s">
        <v>80</v>
      </c>
      <c r="R32" s="49">
        <v>8.8499999999999995E-2</v>
      </c>
      <c r="S32" s="119">
        <v>0.40939999999999999</v>
      </c>
      <c r="T32" s="49">
        <v>0.64980000000000004</v>
      </c>
      <c r="U32" s="49">
        <v>0.1578</v>
      </c>
      <c r="V32" s="49">
        <v>0.3604</v>
      </c>
      <c r="W32" s="49">
        <v>0.6532</v>
      </c>
      <c r="X32" s="49">
        <v>1.2111000000000001</v>
      </c>
      <c r="Y32" s="49">
        <v>0.6421</v>
      </c>
      <c r="Z32" s="49">
        <v>2.8105000000000002</v>
      </c>
      <c r="AA32" s="49">
        <v>1.1771</v>
      </c>
      <c r="AB32" s="49">
        <v>0.70950000000000002</v>
      </c>
      <c r="AC32" s="49">
        <v>1.2617</v>
      </c>
      <c r="AD32" s="49">
        <v>0.89449999999999996</v>
      </c>
      <c r="AE32" s="49">
        <v>0.26400000000000001</v>
      </c>
      <c r="AF32" s="49">
        <v>3.2814999999999999</v>
      </c>
      <c r="AG32" s="49">
        <v>1.2612000000000001</v>
      </c>
      <c r="AH32" s="49">
        <v>3.7654000000000001</v>
      </c>
      <c r="AI32" s="60">
        <v>19.5977</v>
      </c>
      <c r="AJ32" s="178"/>
      <c r="AK32" s="47" t="s">
        <v>45</v>
      </c>
      <c r="AL32" s="61">
        <v>43.115000000000002</v>
      </c>
      <c r="AM32" s="61">
        <v>1.37E-2</v>
      </c>
      <c r="AN32" s="61">
        <v>21.296500000000002</v>
      </c>
      <c r="AO32" s="61">
        <v>21.310199999999998</v>
      </c>
      <c r="AP32" s="61">
        <v>20.088100000000001</v>
      </c>
      <c r="AQ32" s="62">
        <v>84.513300000000001</v>
      </c>
      <c r="AR32" s="63">
        <v>1.7876000000000001</v>
      </c>
      <c r="AS32" s="64"/>
      <c r="AT32" s="64">
        <v>0.30330000000000001</v>
      </c>
      <c r="AU32" s="64">
        <v>0.33100000000000002</v>
      </c>
      <c r="AV32" s="65"/>
      <c r="AW32" s="62">
        <v>2.4218999999999999</v>
      </c>
      <c r="AX32" s="66"/>
      <c r="AY32" s="66">
        <v>0.18509999999999999</v>
      </c>
      <c r="AZ32" s="66">
        <v>2.6070000000000002</v>
      </c>
      <c r="BA32" s="66">
        <v>4.1319999999999997</v>
      </c>
      <c r="BB32" s="62">
        <v>91.252300000000005</v>
      </c>
    </row>
    <row r="33" spans="1:54" x14ac:dyDescent="0.2">
      <c r="A33" s="47" t="s">
        <v>81</v>
      </c>
      <c r="B33" s="56"/>
      <c r="C33" s="57"/>
      <c r="D33" s="57">
        <v>28.131</v>
      </c>
      <c r="E33" s="57">
        <v>28.131</v>
      </c>
      <c r="F33" s="57"/>
      <c r="G33" s="58">
        <v>28.131</v>
      </c>
      <c r="H33" s="56"/>
      <c r="I33" s="57"/>
      <c r="J33" s="57"/>
      <c r="K33" s="57"/>
      <c r="L33" s="59"/>
      <c r="M33" s="58">
        <v>28.131</v>
      </c>
      <c r="O33" s="177"/>
      <c r="P33" s="47" t="s">
        <v>81</v>
      </c>
      <c r="Q33" s="48" t="s">
        <v>82</v>
      </c>
      <c r="R33" s="49"/>
      <c r="S33" s="11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60"/>
      <c r="AJ33" s="178"/>
      <c r="AK33" s="47" t="s">
        <v>81</v>
      </c>
      <c r="AL33" s="61">
        <v>-9.3179999999999996</v>
      </c>
      <c r="AM33" s="61"/>
      <c r="AN33" s="61"/>
      <c r="AO33" s="61"/>
      <c r="AP33" s="61"/>
      <c r="AQ33" s="62">
        <v>-9.3179999999999996</v>
      </c>
      <c r="AR33" s="63"/>
      <c r="AS33" s="64"/>
      <c r="AT33" s="64"/>
      <c r="AU33" s="64"/>
      <c r="AV33" s="65"/>
      <c r="AW33" s="62"/>
      <c r="AX33" s="66"/>
      <c r="AY33" s="66"/>
      <c r="AZ33" s="66"/>
      <c r="BA33" s="66">
        <v>37.448999999999998</v>
      </c>
      <c r="BB33" s="62">
        <v>28.131</v>
      </c>
    </row>
    <row r="34" spans="1:54" x14ac:dyDescent="0.2">
      <c r="A34" s="67" t="s">
        <v>83</v>
      </c>
      <c r="B34" s="68"/>
      <c r="C34" s="69">
        <v>-19.585000000000001</v>
      </c>
      <c r="D34" s="69"/>
      <c r="E34" s="69">
        <v>-19.585000000000001</v>
      </c>
      <c r="F34" s="69">
        <v>19.585000000000001</v>
      </c>
      <c r="G34" s="70"/>
      <c r="H34" s="68"/>
      <c r="I34" s="69"/>
      <c r="J34" s="69"/>
      <c r="K34" s="69"/>
      <c r="L34" s="71"/>
      <c r="M34" s="70"/>
      <c r="O34" s="177"/>
      <c r="P34" s="47" t="s">
        <v>83</v>
      </c>
      <c r="Q34" s="48" t="s">
        <v>20</v>
      </c>
      <c r="R34" s="49"/>
      <c r="S34" s="11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60"/>
      <c r="AJ34" s="178"/>
      <c r="AK34" s="67" t="s">
        <v>83</v>
      </c>
      <c r="AL34" s="61"/>
      <c r="AM34" s="61"/>
      <c r="AN34" s="61"/>
      <c r="AO34" s="61"/>
      <c r="AP34" s="61"/>
      <c r="AQ34" s="72"/>
      <c r="AR34" s="61"/>
      <c r="AS34" s="61"/>
      <c r="AT34" s="61"/>
      <c r="AU34" s="61"/>
      <c r="AV34" s="61"/>
      <c r="AW34" s="72"/>
      <c r="AX34" s="73"/>
      <c r="AY34" s="73"/>
      <c r="AZ34" s="73"/>
      <c r="BA34" s="73"/>
      <c r="BB34" s="72"/>
    </row>
    <row r="35" spans="1:54" x14ac:dyDescent="0.2">
      <c r="A35" s="30" t="s">
        <v>46</v>
      </c>
      <c r="B35" s="74">
        <v>4485.4982</v>
      </c>
      <c r="C35" s="75">
        <v>592.78499999999997</v>
      </c>
      <c r="D35" s="75">
        <v>205.82400000000001</v>
      </c>
      <c r="E35" s="75">
        <v>798.60900000000004</v>
      </c>
      <c r="F35" s="75"/>
      <c r="G35" s="76">
        <v>5284.1072000000004</v>
      </c>
      <c r="H35" s="74"/>
      <c r="I35" s="75"/>
      <c r="J35" s="75">
        <v>308.03800000000001</v>
      </c>
      <c r="K35" s="75">
        <v>184.73099999999999</v>
      </c>
      <c r="L35" s="77">
        <v>-23.725000000000001</v>
      </c>
      <c r="M35" s="76">
        <v>5568.4201999999996</v>
      </c>
      <c r="O35" s="177"/>
      <c r="P35" s="78" t="s">
        <v>46</v>
      </c>
      <c r="Q35" s="30" t="s">
        <v>46</v>
      </c>
      <c r="R35" s="79">
        <v>56.420200000000001</v>
      </c>
      <c r="S35" s="120">
        <v>144.76840000000001</v>
      </c>
      <c r="T35" s="79">
        <v>126.91849999999999</v>
      </c>
      <c r="U35" s="79">
        <v>28.342400000000001</v>
      </c>
      <c r="V35" s="79">
        <v>58.968400000000003</v>
      </c>
      <c r="W35" s="79">
        <v>92.895799999999994</v>
      </c>
      <c r="X35" s="79">
        <v>259.24149999999997</v>
      </c>
      <c r="Y35" s="79">
        <v>213.41069999999999</v>
      </c>
      <c r="Z35" s="79">
        <v>231.4014</v>
      </c>
      <c r="AA35" s="79">
        <v>138.869</v>
      </c>
      <c r="AB35" s="79">
        <v>53.184600000000003</v>
      </c>
      <c r="AC35" s="79">
        <v>121.0685</v>
      </c>
      <c r="AD35" s="79">
        <v>162.4434</v>
      </c>
      <c r="AE35" s="79">
        <v>61.217199999999998</v>
      </c>
      <c r="AF35" s="79">
        <v>303.64210000000003</v>
      </c>
      <c r="AG35" s="79">
        <v>173.63329999999999</v>
      </c>
      <c r="AH35" s="79">
        <v>41.267600000000002</v>
      </c>
      <c r="AI35" s="80">
        <v>2267.6930000000002</v>
      </c>
      <c r="AJ35" s="178"/>
      <c r="AK35" s="30" t="s">
        <v>46</v>
      </c>
      <c r="AL35" s="81">
        <v>1263.0416</v>
      </c>
      <c r="AM35" s="81">
        <v>205.24940000000001</v>
      </c>
      <c r="AN35" s="81">
        <v>405.51400000000001</v>
      </c>
      <c r="AO35" s="81">
        <v>610.76340000000005</v>
      </c>
      <c r="AP35" s="82">
        <v>52.448</v>
      </c>
      <c r="AQ35" s="83">
        <v>1926.2529</v>
      </c>
      <c r="AR35" s="84">
        <v>340.95740000000001</v>
      </c>
      <c r="AS35" s="81">
        <v>148.62360000000001</v>
      </c>
      <c r="AT35" s="81">
        <v>27.283000000000001</v>
      </c>
      <c r="AU35" s="81">
        <v>90.076999999999998</v>
      </c>
      <c r="AV35" s="82">
        <v>5.2569999999999997</v>
      </c>
      <c r="AW35" s="83">
        <v>612.19799999999998</v>
      </c>
      <c r="AX35" s="83">
        <v>1.3206</v>
      </c>
      <c r="AY35" s="83">
        <v>9.4445999999999994</v>
      </c>
      <c r="AZ35" s="83">
        <v>622.96320000000003</v>
      </c>
      <c r="BA35" s="83">
        <v>751.51099999999997</v>
      </c>
      <c r="BB35" s="83">
        <v>3300.7271999999998</v>
      </c>
    </row>
    <row r="36" spans="1:54" x14ac:dyDescent="0.2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P36" s="87"/>
      <c r="R36" s="87"/>
      <c r="S36" s="121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</row>
    <row r="37" spans="1:54" x14ac:dyDescent="0.2">
      <c r="A37" s="88" t="s">
        <v>84</v>
      </c>
      <c r="P37" s="87"/>
      <c r="R37" s="87"/>
      <c r="S37" s="121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</row>
    <row r="38" spans="1:54" x14ac:dyDescent="0.2">
      <c r="A38" s="88" t="s">
        <v>85</v>
      </c>
      <c r="P38" s="87"/>
    </row>
    <row r="39" spans="1:54" x14ac:dyDescent="0.2">
      <c r="A39" s="88" t="s">
        <v>86</v>
      </c>
    </row>
    <row r="40" spans="1:54" x14ac:dyDescent="0.2">
      <c r="O40" s="184"/>
      <c r="P40" s="176" t="s">
        <v>87</v>
      </c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</row>
    <row r="41" spans="1:54" ht="13.5" customHeight="1" x14ac:dyDescent="0.2">
      <c r="O41" s="184"/>
      <c r="P41" s="181" t="s">
        <v>13</v>
      </c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</row>
    <row r="42" spans="1:54" x14ac:dyDescent="0.2">
      <c r="N42" s="89"/>
      <c r="O42" s="184"/>
      <c r="P42" s="90"/>
      <c r="Q42" s="38"/>
      <c r="R42" s="40" t="s">
        <v>29</v>
      </c>
      <c r="S42" s="118" t="s">
        <v>30</v>
      </c>
      <c r="T42" s="40" t="s">
        <v>31</v>
      </c>
      <c r="U42" s="40" t="s">
        <v>32</v>
      </c>
      <c r="V42" s="40" t="s">
        <v>33</v>
      </c>
      <c r="W42" s="40" t="s">
        <v>34</v>
      </c>
      <c r="X42" s="40" t="s">
        <v>35</v>
      </c>
      <c r="Y42" s="40" t="s">
        <v>36</v>
      </c>
      <c r="Z42" s="40" t="s">
        <v>37</v>
      </c>
      <c r="AA42" s="40" t="s">
        <v>38</v>
      </c>
      <c r="AB42" s="40" t="s">
        <v>39</v>
      </c>
      <c r="AC42" s="40" t="s">
        <v>40</v>
      </c>
      <c r="AD42" s="40" t="s">
        <v>41</v>
      </c>
      <c r="AE42" s="40" t="s">
        <v>42</v>
      </c>
      <c r="AF42" s="40" t="s">
        <v>43</v>
      </c>
      <c r="AG42" s="40" t="s">
        <v>44</v>
      </c>
      <c r="AH42" s="40" t="s">
        <v>45</v>
      </c>
      <c r="AI42" s="33" t="s">
        <v>46</v>
      </c>
      <c r="AJ42" s="91"/>
    </row>
    <row r="43" spans="1:54" ht="13.5" customHeight="1" x14ac:dyDescent="0.2">
      <c r="O43" s="184"/>
      <c r="P43" s="42" t="s">
        <v>88</v>
      </c>
      <c r="Q43" s="92" t="s">
        <v>89</v>
      </c>
      <c r="R43" s="51">
        <v>56.420200000000001</v>
      </c>
      <c r="S43" s="123">
        <v>144.76840000000001</v>
      </c>
      <c r="T43" s="52">
        <v>126.91849999999999</v>
      </c>
      <c r="U43" s="52">
        <v>28.342400000000001</v>
      </c>
      <c r="V43" s="52">
        <v>58.968400000000003</v>
      </c>
      <c r="W43" s="52">
        <v>92.895799999999994</v>
      </c>
      <c r="X43" s="52">
        <v>259.24149999999997</v>
      </c>
      <c r="Y43" s="52">
        <v>213.41069999999999</v>
      </c>
      <c r="Z43" s="52">
        <v>231.4014</v>
      </c>
      <c r="AA43" s="52">
        <v>138.869</v>
      </c>
      <c r="AB43" s="52">
        <v>53.184600000000003</v>
      </c>
      <c r="AC43" s="52">
        <v>121.0685</v>
      </c>
      <c r="AD43" s="52">
        <v>162.4434</v>
      </c>
      <c r="AE43" s="52">
        <v>61.217199999999998</v>
      </c>
      <c r="AF43" s="52">
        <v>303.64210000000003</v>
      </c>
      <c r="AG43" s="52">
        <v>173.63329999999999</v>
      </c>
      <c r="AH43" s="52">
        <v>41.267600000000002</v>
      </c>
      <c r="AI43" s="54">
        <v>2267.6930000000002</v>
      </c>
    </row>
    <row r="44" spans="1:54" ht="14.25" customHeight="1" x14ac:dyDescent="0.2">
      <c r="O44" s="184"/>
      <c r="P44" s="47" t="s">
        <v>90</v>
      </c>
      <c r="Q44" s="48" t="s">
        <v>91</v>
      </c>
      <c r="R44" s="63">
        <v>40.465299999999999</v>
      </c>
      <c r="S44" s="124">
        <v>60.250999999999998</v>
      </c>
      <c r="T44" s="64">
        <v>43.541499999999999</v>
      </c>
      <c r="U44" s="64">
        <v>3.9855</v>
      </c>
      <c r="V44" s="64">
        <v>30.7502</v>
      </c>
      <c r="W44" s="64">
        <v>22.9968</v>
      </c>
      <c r="X44" s="64">
        <v>124.8175</v>
      </c>
      <c r="Y44" s="64">
        <v>123.8954</v>
      </c>
      <c r="Z44" s="64">
        <v>247.92019999999999</v>
      </c>
      <c r="AA44" s="64">
        <v>103.1324</v>
      </c>
      <c r="AB44" s="64">
        <v>41.710999999999999</v>
      </c>
      <c r="AC44" s="64">
        <v>123.5445</v>
      </c>
      <c r="AD44" s="64">
        <v>91.5428</v>
      </c>
      <c r="AE44" s="64">
        <v>284.95359999999999</v>
      </c>
      <c r="AF44" s="64">
        <v>308.13679999999999</v>
      </c>
      <c r="AG44" s="64">
        <v>506.9753</v>
      </c>
      <c r="AH44" s="64">
        <v>59.185400000000001</v>
      </c>
      <c r="AI44" s="62">
        <v>2217.8051999999998</v>
      </c>
    </row>
    <row r="45" spans="1:54" x14ac:dyDescent="0.2">
      <c r="O45" s="184"/>
      <c r="P45" s="47" t="s">
        <v>92</v>
      </c>
      <c r="Q45" s="48" t="s">
        <v>93</v>
      </c>
      <c r="R45" s="63">
        <v>96.885499999999993</v>
      </c>
      <c r="S45" s="124">
        <v>205.01939999999999</v>
      </c>
      <c r="T45" s="64">
        <v>170.46</v>
      </c>
      <c r="U45" s="64">
        <v>32.3279</v>
      </c>
      <c r="V45" s="64">
        <v>89.718599999999995</v>
      </c>
      <c r="W45" s="64">
        <v>115.8926</v>
      </c>
      <c r="X45" s="64">
        <v>384.05900000000003</v>
      </c>
      <c r="Y45" s="64">
        <v>337.30610000000001</v>
      </c>
      <c r="Z45" s="64">
        <v>479.32159999999999</v>
      </c>
      <c r="AA45" s="64">
        <v>242.00139999999999</v>
      </c>
      <c r="AB45" s="64">
        <v>94.895600000000002</v>
      </c>
      <c r="AC45" s="64">
        <v>244.613</v>
      </c>
      <c r="AD45" s="64">
        <v>253.9862</v>
      </c>
      <c r="AE45" s="64">
        <v>346.17079999999999</v>
      </c>
      <c r="AF45" s="64">
        <v>611.77890000000002</v>
      </c>
      <c r="AG45" s="64">
        <v>680.60860000000002</v>
      </c>
      <c r="AH45" s="64">
        <v>100.453</v>
      </c>
      <c r="AI45" s="62">
        <v>4485.4982</v>
      </c>
    </row>
    <row r="46" spans="1:54" ht="14.25" customHeight="1" x14ac:dyDescent="0.2">
      <c r="O46" s="184"/>
      <c r="P46" s="47" t="s">
        <v>94</v>
      </c>
      <c r="Q46" s="48" t="s">
        <v>95</v>
      </c>
      <c r="R46" s="63">
        <v>92.4041</v>
      </c>
      <c r="S46" s="124">
        <v>205.01939999999999</v>
      </c>
      <c r="T46" s="64">
        <v>169.6782</v>
      </c>
      <c r="U46" s="64">
        <v>32.3279</v>
      </c>
      <c r="V46" s="64">
        <v>88.678399999999996</v>
      </c>
      <c r="W46" s="64">
        <v>115.8926</v>
      </c>
      <c r="X46" s="64">
        <v>369.99090000000001</v>
      </c>
      <c r="Y46" s="64">
        <v>325.27499999999998</v>
      </c>
      <c r="Z46" s="64">
        <v>479.32159999999999</v>
      </c>
      <c r="AA46" s="64">
        <v>242.00139999999999</v>
      </c>
      <c r="AB46" s="64">
        <v>94.895600000000002</v>
      </c>
      <c r="AC46" s="64">
        <v>208.74680000000001</v>
      </c>
      <c r="AD46" s="64">
        <v>253.9862</v>
      </c>
      <c r="AE46" s="64">
        <v>156.70060000000001</v>
      </c>
      <c r="AF46" s="64">
        <v>553.87350000000004</v>
      </c>
      <c r="AG46" s="64">
        <v>206.83369999999999</v>
      </c>
      <c r="AH46" s="64">
        <v>57.190899999999999</v>
      </c>
      <c r="AI46" s="62">
        <v>3652.8168000000001</v>
      </c>
    </row>
    <row r="47" spans="1:54" x14ac:dyDescent="0.2">
      <c r="O47" s="184"/>
      <c r="P47" s="47" t="s">
        <v>96</v>
      </c>
      <c r="Q47" s="48" t="s">
        <v>97</v>
      </c>
      <c r="R47" s="63">
        <v>4.4813999999999998</v>
      </c>
      <c r="S47" s="124"/>
      <c r="T47" s="64">
        <v>0.78180000000000005</v>
      </c>
      <c r="U47" s="64"/>
      <c r="V47" s="64">
        <v>1.0402</v>
      </c>
      <c r="W47" s="64"/>
      <c r="X47" s="64">
        <v>14.068099999999999</v>
      </c>
      <c r="Y47" s="64">
        <v>12.0311</v>
      </c>
      <c r="Z47" s="64"/>
      <c r="AA47" s="64"/>
      <c r="AB47" s="64"/>
      <c r="AC47" s="64">
        <v>35.866199999999999</v>
      </c>
      <c r="AD47" s="64"/>
      <c r="AE47" s="64">
        <v>189.47020000000001</v>
      </c>
      <c r="AF47" s="64">
        <v>43.958399999999997</v>
      </c>
      <c r="AG47" s="64">
        <v>18.7867</v>
      </c>
      <c r="AH47" s="64">
        <v>1.4968999999999999</v>
      </c>
      <c r="AI47" s="62">
        <v>321.98099999999999</v>
      </c>
    </row>
    <row r="48" spans="1:54" ht="14.25" customHeight="1" x14ac:dyDescent="0.2">
      <c r="O48" s="184"/>
      <c r="P48" s="67" t="s">
        <v>98</v>
      </c>
      <c r="Q48" s="93" t="s">
        <v>99</v>
      </c>
      <c r="R48" s="94"/>
      <c r="S48" s="12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>
        <v>13.946999999999999</v>
      </c>
      <c r="AG48" s="95">
        <v>454.98820000000001</v>
      </c>
      <c r="AH48" s="95">
        <v>41.7652</v>
      </c>
      <c r="AI48" s="72">
        <v>510.7004</v>
      </c>
    </row>
    <row r="49" spans="15:35" x14ac:dyDescent="0.2">
      <c r="O49" s="184"/>
      <c r="P49" s="96"/>
      <c r="Q49" s="97"/>
      <c r="R49" s="98"/>
      <c r="S49" s="126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9"/>
    </row>
    <row r="50" spans="15:35" x14ac:dyDescent="0.2">
      <c r="O50" s="184"/>
      <c r="P50" s="78" t="s">
        <v>92</v>
      </c>
      <c r="Q50" s="30" t="s">
        <v>93</v>
      </c>
      <c r="R50" s="100">
        <v>96.885499999999993</v>
      </c>
      <c r="S50" s="127">
        <v>205.01939999999999</v>
      </c>
      <c r="T50" s="101">
        <v>170.46</v>
      </c>
      <c r="U50" s="101">
        <v>32.3279</v>
      </c>
      <c r="V50" s="101">
        <v>89.718599999999995</v>
      </c>
      <c r="W50" s="101">
        <v>115.8926</v>
      </c>
      <c r="X50" s="101">
        <v>384.05900000000003</v>
      </c>
      <c r="Y50" s="101">
        <v>337.30610000000001</v>
      </c>
      <c r="Z50" s="101">
        <v>479.32159999999999</v>
      </c>
      <c r="AA50" s="101">
        <v>242.00139999999999</v>
      </c>
      <c r="AB50" s="101">
        <v>94.895600000000002</v>
      </c>
      <c r="AC50" s="101">
        <v>244.613</v>
      </c>
      <c r="AD50" s="101">
        <v>253.9862</v>
      </c>
      <c r="AE50" s="101">
        <v>346.17079999999999</v>
      </c>
      <c r="AF50" s="101">
        <v>611.77890000000002</v>
      </c>
      <c r="AG50" s="101">
        <v>680.60860000000002</v>
      </c>
      <c r="AH50" s="101">
        <v>100.453</v>
      </c>
      <c r="AI50" s="83">
        <v>4485.4982</v>
      </c>
    </row>
    <row r="51" spans="15:35" x14ac:dyDescent="0.2">
      <c r="O51" s="184"/>
      <c r="P51" s="47" t="s">
        <v>100</v>
      </c>
      <c r="Q51" s="48" t="s">
        <v>101</v>
      </c>
      <c r="R51" s="63">
        <v>-10.211</v>
      </c>
      <c r="S51" s="124"/>
      <c r="T51" s="64">
        <v>10.211</v>
      </c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2"/>
    </row>
    <row r="52" spans="15:35" x14ac:dyDescent="0.2">
      <c r="O52" s="184"/>
      <c r="P52" s="47" t="s">
        <v>102</v>
      </c>
      <c r="Q52" s="48" t="s">
        <v>103</v>
      </c>
      <c r="R52" s="63">
        <v>0.31340000000000001</v>
      </c>
      <c r="S52" s="124">
        <v>13.268000000000001</v>
      </c>
      <c r="T52" s="64"/>
      <c r="U52" s="64"/>
      <c r="V52" s="64">
        <v>0.20519999999999999</v>
      </c>
      <c r="W52" s="64"/>
      <c r="X52" s="64">
        <v>0.66469999999999996</v>
      </c>
      <c r="Y52" s="64">
        <v>0.58599999999999997</v>
      </c>
      <c r="Z52" s="64"/>
      <c r="AA52" s="64">
        <v>0.68600000000000005</v>
      </c>
      <c r="AB52" s="64">
        <v>1.0834999999999999</v>
      </c>
      <c r="AC52" s="64">
        <v>2.036</v>
      </c>
      <c r="AD52" s="64"/>
      <c r="AE52" s="64">
        <v>5.4123000000000001</v>
      </c>
      <c r="AF52" s="64">
        <v>11.1785</v>
      </c>
      <c r="AG52" s="64">
        <v>-32.862000000000002</v>
      </c>
      <c r="AH52" s="64">
        <v>-2.5716000000000001</v>
      </c>
      <c r="AI52" s="62">
        <v>0</v>
      </c>
    </row>
    <row r="53" spans="15:35" x14ac:dyDescent="0.2">
      <c r="O53" s="184"/>
      <c r="P53" s="47" t="s">
        <v>104</v>
      </c>
      <c r="Q53" s="48" t="s">
        <v>105</v>
      </c>
      <c r="R53" s="63">
        <v>-9.8976000000000006</v>
      </c>
      <c r="S53" s="124">
        <v>13.268000000000001</v>
      </c>
      <c r="T53" s="64">
        <v>10.211</v>
      </c>
      <c r="U53" s="64"/>
      <c r="V53" s="64">
        <v>0.20519999999999999</v>
      </c>
      <c r="W53" s="64"/>
      <c r="X53" s="64">
        <v>0.66469999999999996</v>
      </c>
      <c r="Y53" s="64">
        <v>0.58599999999999997</v>
      </c>
      <c r="Z53" s="64"/>
      <c r="AA53" s="64">
        <v>0.68600000000000005</v>
      </c>
      <c r="AB53" s="64">
        <v>1.0834999999999999</v>
      </c>
      <c r="AC53" s="64">
        <v>2.036</v>
      </c>
      <c r="AD53" s="64"/>
      <c r="AE53" s="64">
        <v>5.4123000000000001</v>
      </c>
      <c r="AF53" s="64">
        <v>11.1785</v>
      </c>
      <c r="AG53" s="64">
        <v>-32.862000000000002</v>
      </c>
      <c r="AH53" s="64">
        <v>-2.5716000000000001</v>
      </c>
      <c r="AI53" s="62">
        <v>0</v>
      </c>
    </row>
    <row r="54" spans="15:35" x14ac:dyDescent="0.2">
      <c r="O54" s="184"/>
      <c r="P54" s="78" t="s">
        <v>92</v>
      </c>
      <c r="Q54" s="30" t="s">
        <v>106</v>
      </c>
      <c r="R54" s="100">
        <v>86.987899999999996</v>
      </c>
      <c r="S54" s="127">
        <v>218.28739999999999</v>
      </c>
      <c r="T54" s="101">
        <v>180.67099999999999</v>
      </c>
      <c r="U54" s="101">
        <v>32.3279</v>
      </c>
      <c r="V54" s="101">
        <v>89.9238</v>
      </c>
      <c r="W54" s="101">
        <v>115.8926</v>
      </c>
      <c r="X54" s="101">
        <v>384.72370000000001</v>
      </c>
      <c r="Y54" s="101">
        <v>337.89210000000003</v>
      </c>
      <c r="Z54" s="101">
        <v>479.32159999999999</v>
      </c>
      <c r="AA54" s="101">
        <v>242.6874</v>
      </c>
      <c r="AB54" s="101">
        <v>95.979100000000003</v>
      </c>
      <c r="AC54" s="101">
        <v>246.649</v>
      </c>
      <c r="AD54" s="101">
        <v>253.9862</v>
      </c>
      <c r="AE54" s="101">
        <v>351.5831</v>
      </c>
      <c r="AF54" s="101">
        <v>622.95740000000001</v>
      </c>
      <c r="AG54" s="101">
        <v>647.74659999999994</v>
      </c>
      <c r="AH54" s="101">
        <v>97.881399999999999</v>
      </c>
      <c r="AI54" s="83">
        <v>4485.4982</v>
      </c>
    </row>
    <row r="55" spans="15:35" x14ac:dyDescent="0.2">
      <c r="P55" s="88"/>
      <c r="Q55" s="88"/>
      <c r="R55" s="88"/>
      <c r="S55" s="128"/>
      <c r="T55" s="88"/>
      <c r="U55" s="88"/>
    </row>
    <row r="56" spans="15:35" x14ac:dyDescent="0.2">
      <c r="R56" s="102"/>
      <c r="S56" s="129"/>
      <c r="T56" s="102"/>
      <c r="U56" s="102"/>
      <c r="V56" s="102"/>
      <c r="W56" s="102"/>
      <c r="X56" s="102"/>
      <c r="Y56" s="102"/>
      <c r="Z56" s="102"/>
      <c r="AA56" s="102"/>
    </row>
    <row r="57" spans="15:35" x14ac:dyDescent="0.2">
      <c r="R57" s="102"/>
      <c r="S57" s="129"/>
      <c r="T57" s="102"/>
      <c r="U57" s="102"/>
      <c r="V57" s="102"/>
      <c r="W57" s="102"/>
      <c r="X57" s="102"/>
      <c r="Y57" s="102"/>
      <c r="Z57" s="102"/>
      <c r="AA57" s="102"/>
    </row>
    <row r="58" spans="15:35" x14ac:dyDescent="0.2">
      <c r="R58" s="102"/>
      <c r="S58" s="129"/>
      <c r="T58" s="102"/>
      <c r="U58" s="102"/>
      <c r="V58" s="102"/>
      <c r="W58" s="102"/>
      <c r="X58" s="102"/>
      <c r="Y58" s="102"/>
      <c r="Z58" s="102"/>
      <c r="AA58" s="102"/>
    </row>
    <row r="59" spans="15:35" x14ac:dyDescent="0.2">
      <c r="O59" s="184"/>
      <c r="P59" s="176" t="s">
        <v>107</v>
      </c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</row>
    <row r="60" spans="15:35" x14ac:dyDescent="0.2">
      <c r="O60" s="184"/>
      <c r="P60" s="181" t="s">
        <v>13</v>
      </c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</row>
    <row r="61" spans="15:35" x14ac:dyDescent="0.2">
      <c r="O61" s="184"/>
      <c r="P61" s="103"/>
      <c r="Q61" s="104"/>
      <c r="R61" s="40" t="s">
        <v>29</v>
      </c>
      <c r="S61" s="118" t="s">
        <v>30</v>
      </c>
      <c r="T61" s="40" t="s">
        <v>31</v>
      </c>
      <c r="U61" s="40" t="s">
        <v>32</v>
      </c>
      <c r="V61" s="40" t="s">
        <v>33</v>
      </c>
      <c r="W61" s="40" t="s">
        <v>34</v>
      </c>
      <c r="X61" s="40" t="s">
        <v>35</v>
      </c>
      <c r="Y61" s="40" t="s">
        <v>36</v>
      </c>
      <c r="Z61" s="40" t="s">
        <v>37</v>
      </c>
      <c r="AA61" s="40" t="s">
        <v>38</v>
      </c>
      <c r="AB61" s="40" t="s">
        <v>39</v>
      </c>
      <c r="AC61" s="40" t="s">
        <v>40</v>
      </c>
      <c r="AD61" s="40" t="s">
        <v>41</v>
      </c>
      <c r="AE61" s="40" t="s">
        <v>42</v>
      </c>
      <c r="AF61" s="40" t="s">
        <v>43</v>
      </c>
      <c r="AG61" s="40" t="s">
        <v>44</v>
      </c>
      <c r="AH61" s="40" t="s">
        <v>45</v>
      </c>
      <c r="AI61" s="33" t="s">
        <v>46</v>
      </c>
    </row>
    <row r="62" spans="15:35" x14ac:dyDescent="0.2">
      <c r="O62" s="184"/>
      <c r="P62" s="78" t="s">
        <v>90</v>
      </c>
      <c r="Q62" s="30" t="s">
        <v>108</v>
      </c>
      <c r="R62" s="100">
        <v>40.465299999999999</v>
      </c>
      <c r="S62" s="124">
        <v>60.250999999999998</v>
      </c>
      <c r="T62" s="64">
        <v>43.541499999999999</v>
      </c>
      <c r="U62" s="64">
        <v>3.9855</v>
      </c>
      <c r="V62" s="64">
        <v>30.7502</v>
      </c>
      <c r="W62" s="64">
        <v>22.9968</v>
      </c>
      <c r="X62" s="64">
        <v>124.8175</v>
      </c>
      <c r="Y62" s="64">
        <v>123.8954</v>
      </c>
      <c r="Z62" s="64">
        <v>247.92019999999999</v>
      </c>
      <c r="AA62" s="64">
        <v>103.1324</v>
      </c>
      <c r="AB62" s="64">
        <v>41.710999999999999</v>
      </c>
      <c r="AC62" s="64">
        <v>123.5445</v>
      </c>
      <c r="AD62" s="64">
        <v>91.5428</v>
      </c>
      <c r="AE62" s="64">
        <v>284.95359999999999</v>
      </c>
      <c r="AF62" s="64">
        <v>308.13679999999999</v>
      </c>
      <c r="AG62" s="64">
        <v>506.9753</v>
      </c>
      <c r="AH62" s="64">
        <v>59.185400000000001</v>
      </c>
      <c r="AI62" s="83">
        <v>2217.8051999999998</v>
      </c>
    </row>
    <row r="63" spans="15:35" x14ac:dyDescent="0.2">
      <c r="O63" s="184"/>
      <c r="P63" s="42" t="s">
        <v>109</v>
      </c>
      <c r="Q63" s="92" t="s">
        <v>110</v>
      </c>
      <c r="R63" s="63">
        <v>9.8362999999999996</v>
      </c>
      <c r="S63" s="123">
        <v>21.402899999999999</v>
      </c>
      <c r="T63" s="52">
        <v>26.9983</v>
      </c>
      <c r="U63" s="52">
        <v>0.76680000000000004</v>
      </c>
      <c r="V63" s="52">
        <v>19.149100000000001</v>
      </c>
      <c r="W63" s="52">
        <v>14.948499999999999</v>
      </c>
      <c r="X63" s="52">
        <v>78.801900000000003</v>
      </c>
      <c r="Y63" s="52">
        <v>80.510300000000001</v>
      </c>
      <c r="Z63" s="52">
        <v>148.78030000000001</v>
      </c>
      <c r="AA63" s="52">
        <v>60.467199999999998</v>
      </c>
      <c r="AB63" s="52">
        <v>30.926100000000002</v>
      </c>
      <c r="AC63" s="52">
        <v>75.431299999999993</v>
      </c>
      <c r="AD63" s="52">
        <v>59.230499999999999</v>
      </c>
      <c r="AE63" s="52">
        <v>17.792200000000001</v>
      </c>
      <c r="AF63" s="52">
        <v>216.10300000000001</v>
      </c>
      <c r="AG63" s="52">
        <v>378.25240000000002</v>
      </c>
      <c r="AH63" s="52">
        <v>46.219499999999996</v>
      </c>
      <c r="AI63" s="54">
        <v>1285.6166000000001</v>
      </c>
    </row>
    <row r="64" spans="15:35" x14ac:dyDescent="0.2">
      <c r="O64" s="184"/>
      <c r="P64" s="78" t="s">
        <v>111</v>
      </c>
      <c r="Q64" s="30" t="s">
        <v>112</v>
      </c>
      <c r="R64" s="100">
        <v>37.595700000000001</v>
      </c>
      <c r="S64" s="127">
        <v>36.5122</v>
      </c>
      <c r="T64" s="101">
        <v>15.1259</v>
      </c>
      <c r="U64" s="101">
        <v>3.0398000000000001</v>
      </c>
      <c r="V64" s="101">
        <v>10.716699999999999</v>
      </c>
      <c r="W64" s="101">
        <v>7.4314999999999998</v>
      </c>
      <c r="X64" s="101">
        <v>41.8369</v>
      </c>
      <c r="Y64" s="101">
        <v>40.075800000000001</v>
      </c>
      <c r="Z64" s="101">
        <v>95.1738</v>
      </c>
      <c r="AA64" s="101">
        <v>41.789900000000003</v>
      </c>
      <c r="AB64" s="101">
        <v>23.99</v>
      </c>
      <c r="AC64" s="101">
        <v>45.973700000000001</v>
      </c>
      <c r="AD64" s="101">
        <v>20.895900000000001</v>
      </c>
      <c r="AE64" s="101">
        <v>238.04499999999999</v>
      </c>
      <c r="AF64" s="101">
        <v>88.023300000000006</v>
      </c>
      <c r="AG64" s="101">
        <v>119.5976</v>
      </c>
      <c r="AH64" s="101">
        <v>19.242899999999999</v>
      </c>
      <c r="AI64" s="83">
        <v>885.06659999999999</v>
      </c>
    </row>
    <row r="65" spans="15:35" x14ac:dyDescent="0.2">
      <c r="O65" s="184"/>
      <c r="P65" s="47" t="s">
        <v>113</v>
      </c>
      <c r="Q65" s="48" t="s">
        <v>114</v>
      </c>
      <c r="R65" s="63">
        <v>1.5494000000000001</v>
      </c>
      <c r="S65" s="124">
        <v>2.8064</v>
      </c>
      <c r="T65" s="64">
        <v>2.1396999999999999</v>
      </c>
      <c r="U65" s="64">
        <v>0.19139999999999999</v>
      </c>
      <c r="V65" s="64">
        <v>1.2670999999999999</v>
      </c>
      <c r="W65" s="64">
        <v>0.99639999999999995</v>
      </c>
      <c r="X65" s="64">
        <v>5.5595999999999997</v>
      </c>
      <c r="Y65" s="64">
        <v>4.7882999999999996</v>
      </c>
      <c r="Z65" s="64">
        <v>10.520099999999999</v>
      </c>
      <c r="AA65" s="64">
        <v>5.5427999999999997</v>
      </c>
      <c r="AB65" s="64">
        <v>2.0118999999999998</v>
      </c>
      <c r="AC65" s="64">
        <v>4.2506000000000004</v>
      </c>
      <c r="AD65" s="64">
        <v>11.5321</v>
      </c>
      <c r="AE65" s="64">
        <v>31.043900000000001</v>
      </c>
      <c r="AF65" s="64">
        <v>12.257</v>
      </c>
      <c r="AG65" s="64">
        <v>14.7462</v>
      </c>
      <c r="AH65" s="64">
        <v>1.9911000000000001</v>
      </c>
      <c r="AI65" s="62">
        <v>113.194</v>
      </c>
    </row>
    <row r="66" spans="15:35" x14ac:dyDescent="0.2">
      <c r="O66" s="184"/>
      <c r="P66" s="67" t="s">
        <v>115</v>
      </c>
      <c r="Q66" s="93" t="s">
        <v>116</v>
      </c>
      <c r="R66" s="94">
        <v>-8.5160999999999998</v>
      </c>
      <c r="S66" s="125">
        <v>-0.47049999999999997</v>
      </c>
      <c r="T66" s="95">
        <v>-0.72240000000000004</v>
      </c>
      <c r="U66" s="95">
        <v>-1.2500000000000001E-2</v>
      </c>
      <c r="V66" s="95">
        <v>-0.38269999999999998</v>
      </c>
      <c r="W66" s="95">
        <v>-0.37959999999999999</v>
      </c>
      <c r="X66" s="95">
        <v>-1.3809</v>
      </c>
      <c r="Y66" s="95">
        <v>-1.4790000000000001</v>
      </c>
      <c r="Z66" s="95">
        <v>-6.5540000000000003</v>
      </c>
      <c r="AA66" s="95">
        <v>-4.6675000000000004</v>
      </c>
      <c r="AB66" s="95">
        <v>-15.217000000000001</v>
      </c>
      <c r="AC66" s="95">
        <v>-2.1111</v>
      </c>
      <c r="AD66" s="95">
        <v>-0.1157</v>
      </c>
      <c r="AE66" s="95">
        <v>-1.9275</v>
      </c>
      <c r="AF66" s="95">
        <v>-8.2464999999999993</v>
      </c>
      <c r="AG66" s="95">
        <v>-5.6208999999999998</v>
      </c>
      <c r="AH66" s="95">
        <v>-8.2681000000000004</v>
      </c>
      <c r="AI66" s="72">
        <v>-66.072000000000003</v>
      </c>
    </row>
    <row r="67" spans="15:35" x14ac:dyDescent="0.2">
      <c r="O67" s="184"/>
      <c r="P67" s="88" t="s">
        <v>117</v>
      </c>
    </row>
  </sheetData>
  <mergeCells count="29">
    <mergeCell ref="O40:O54"/>
    <mergeCell ref="P40:AI40"/>
    <mergeCell ref="P41:AI41"/>
    <mergeCell ref="O59:O67"/>
    <mergeCell ref="P59:AI59"/>
    <mergeCell ref="P60:AI60"/>
    <mergeCell ref="AK11:BB11"/>
    <mergeCell ref="A12:M13"/>
    <mergeCell ref="P12:AI13"/>
    <mergeCell ref="AK12:BB12"/>
    <mergeCell ref="AK13:AQ13"/>
    <mergeCell ref="AR13:AW13"/>
    <mergeCell ref="D9:F9"/>
    <mergeCell ref="A11:M11"/>
    <mergeCell ref="O11:O35"/>
    <mergeCell ref="P11:AI11"/>
    <mergeCell ref="AJ11:AJ35"/>
    <mergeCell ref="A5:C5"/>
    <mergeCell ref="D5:F5"/>
    <mergeCell ref="G5:I5"/>
    <mergeCell ref="K5:L7"/>
    <mergeCell ref="P5:X5"/>
    <mergeCell ref="D7:F7"/>
    <mergeCell ref="A1:I1"/>
    <mergeCell ref="P1:X1"/>
    <mergeCell ref="A2:I2"/>
    <mergeCell ref="P2:X4"/>
    <mergeCell ref="A3:I3"/>
    <mergeCell ref="A4:I4"/>
  </mergeCells>
  <hyperlinks>
    <hyperlink ref="A5" location="TES17!A11" display="Tableau des ressources en produits" xr:uid="{00000000-0004-0000-0000-000000000000}"/>
    <hyperlink ref="D5" location="TES17!P11" display="Tableau des entrées intermédiaires" xr:uid="{00000000-0004-0000-0000-000001000000}"/>
    <hyperlink ref="G5" location="TES17!AK11" display="Tableau des emplois finals" xr:uid="{00000000-0004-0000-0000-000002000000}"/>
    <hyperlink ref="D7" location="TES17!O40" display="Compte de production par branche" xr:uid="{00000000-0004-0000-0000-000003000000}"/>
    <hyperlink ref="D9" location="TES17!O59" display="Compte d'exploitation par branche" xr:uid="{00000000-0004-0000-0000-000004000000}"/>
  </hyperlinks>
  <pageMargins left="0.32013888888888897" right="0.17013888888888901" top="0.98402777777777795" bottom="0.98402777777777795" header="0.511811023622047" footer="0.511811023622047"/>
  <pageSetup paperSize="7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B32D-4D6C-4DF3-888C-30548AB72824}">
  <dimension ref="A1:AN61"/>
  <sheetViews>
    <sheetView topLeftCell="X5" workbookViewId="0">
      <selection activeCell="R5" sqref="R5:S19"/>
    </sheetView>
  </sheetViews>
  <sheetFormatPr baseColWidth="10" defaultRowHeight="12.75" x14ac:dyDescent="0.2"/>
  <cols>
    <col min="18" max="18" width="11.42578125" style="142"/>
  </cols>
  <sheetData>
    <row r="1" spans="1:40" ht="14.25" thickTop="1" thickBot="1" x14ac:dyDescent="0.25">
      <c r="A1" s="189" t="s">
        <v>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203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</row>
    <row r="2" spans="1:40" ht="14.25" thickTop="1" thickBot="1" x14ac:dyDescent="0.25">
      <c r="A2" s="185" t="s">
        <v>13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</row>
    <row r="3" spans="1:40" ht="14.25" thickTop="1" thickBot="1" x14ac:dyDescent="0.25">
      <c r="A3" s="197" t="s">
        <v>28</v>
      </c>
      <c r="B3" s="197"/>
      <c r="C3" s="191" t="s">
        <v>29</v>
      </c>
      <c r="D3" s="192" t="s">
        <v>132</v>
      </c>
      <c r="E3" s="192" t="s">
        <v>133</v>
      </c>
      <c r="F3" s="192" t="s">
        <v>134</v>
      </c>
      <c r="G3" s="192" t="s">
        <v>135</v>
      </c>
      <c r="H3" s="192" t="s">
        <v>136</v>
      </c>
      <c r="I3" s="192" t="s">
        <v>137</v>
      </c>
      <c r="J3" s="192" t="s">
        <v>138</v>
      </c>
      <c r="K3" s="192" t="s">
        <v>139</v>
      </c>
      <c r="L3" s="192" t="s">
        <v>140</v>
      </c>
      <c r="M3" s="192" t="s">
        <v>141</v>
      </c>
      <c r="N3" s="192" t="s">
        <v>142</v>
      </c>
      <c r="O3" s="192" t="s">
        <v>143</v>
      </c>
      <c r="P3" s="192" t="s">
        <v>144</v>
      </c>
      <c r="Q3" s="192" t="s">
        <v>145</v>
      </c>
      <c r="R3" s="204" t="s">
        <v>146</v>
      </c>
      <c r="S3" s="204" t="s">
        <v>147</v>
      </c>
      <c r="T3" s="192" t="s">
        <v>36</v>
      </c>
      <c r="U3" s="192" t="s">
        <v>37</v>
      </c>
      <c r="V3" s="192" t="s">
        <v>38</v>
      </c>
      <c r="W3" s="192" t="s">
        <v>39</v>
      </c>
      <c r="X3" s="192" t="s">
        <v>148</v>
      </c>
      <c r="Y3" s="192" t="s">
        <v>149</v>
      </c>
      <c r="Z3" s="192" t="s">
        <v>150</v>
      </c>
      <c r="AA3" s="192" t="s">
        <v>41</v>
      </c>
      <c r="AB3" s="192" t="s">
        <v>42</v>
      </c>
      <c r="AC3" s="192" t="s">
        <v>151</v>
      </c>
      <c r="AD3" s="192" t="s">
        <v>152</v>
      </c>
      <c r="AE3" s="192" t="s">
        <v>153</v>
      </c>
      <c r="AF3" s="192" t="s">
        <v>154</v>
      </c>
      <c r="AG3" s="192" t="s">
        <v>155</v>
      </c>
      <c r="AH3" s="192" t="s">
        <v>156</v>
      </c>
      <c r="AI3" s="192" t="s">
        <v>157</v>
      </c>
      <c r="AJ3" s="192" t="s">
        <v>158</v>
      </c>
      <c r="AK3" s="192" t="s">
        <v>159</v>
      </c>
      <c r="AL3" s="192" t="s">
        <v>160</v>
      </c>
      <c r="AM3" s="192" t="s">
        <v>161</v>
      </c>
      <c r="AN3" s="192" t="s">
        <v>46</v>
      </c>
    </row>
    <row r="4" spans="1:40" ht="13.5" thickTop="1" x14ac:dyDescent="0.2">
      <c r="A4" s="198" t="s">
        <v>63</v>
      </c>
      <c r="B4" s="198"/>
      <c r="C4" s="193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205"/>
      <c r="S4" s="205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</row>
    <row r="5" spans="1:40" x14ac:dyDescent="0.2">
      <c r="A5" s="195" t="s">
        <v>162</v>
      </c>
      <c r="B5" s="196" t="s">
        <v>29</v>
      </c>
      <c r="C5" s="187">
        <v>18881.2</v>
      </c>
      <c r="D5" s="187"/>
      <c r="E5" s="187">
        <v>42587.7</v>
      </c>
      <c r="F5" s="187">
        <v>240.1</v>
      </c>
      <c r="G5" s="187">
        <v>2128.8000000000002</v>
      </c>
      <c r="H5" s="187"/>
      <c r="I5" s="187">
        <v>96.5</v>
      </c>
      <c r="J5" s="187"/>
      <c r="K5" s="187">
        <v>172</v>
      </c>
      <c r="L5" s="187"/>
      <c r="M5" s="187"/>
      <c r="N5" s="187"/>
      <c r="O5" s="187">
        <v>0.5</v>
      </c>
      <c r="P5" s="187"/>
      <c r="Q5" s="187"/>
      <c r="R5" s="201">
        <v>30.5</v>
      </c>
      <c r="S5" s="201">
        <v>19.5</v>
      </c>
      <c r="T5" s="187">
        <v>334.5</v>
      </c>
      <c r="U5" s="187">
        <v>0.6</v>
      </c>
      <c r="V5" s="187"/>
      <c r="W5" s="187">
        <v>2195.8000000000002</v>
      </c>
      <c r="X5" s="187">
        <v>10.9</v>
      </c>
      <c r="Y5" s="187">
        <v>1.1000000000000001</v>
      </c>
      <c r="Z5" s="187"/>
      <c r="AA5" s="187">
        <v>2.2999999999999998</v>
      </c>
      <c r="AB5" s="187"/>
      <c r="AC5" s="187"/>
      <c r="AD5" s="187">
        <v>1.7</v>
      </c>
      <c r="AE5" s="187"/>
      <c r="AF5" s="187">
        <v>37.1</v>
      </c>
      <c r="AG5" s="187">
        <v>156</v>
      </c>
      <c r="AH5" s="187">
        <v>32</v>
      </c>
      <c r="AI5" s="187">
        <v>2</v>
      </c>
      <c r="AJ5" s="187">
        <v>8</v>
      </c>
      <c r="AK5" s="187">
        <v>51.9</v>
      </c>
      <c r="AL5" s="187">
        <v>24.4</v>
      </c>
      <c r="AM5" s="187"/>
      <c r="AN5" s="188">
        <v>67015.100000000006</v>
      </c>
    </row>
    <row r="6" spans="1:40" x14ac:dyDescent="0.2">
      <c r="A6" s="195" t="s">
        <v>163</v>
      </c>
      <c r="B6" s="196" t="s">
        <v>132</v>
      </c>
      <c r="C6" s="187">
        <v>352.3</v>
      </c>
      <c r="D6" s="187">
        <v>135.19999999999999</v>
      </c>
      <c r="E6" s="187">
        <v>713.3</v>
      </c>
      <c r="F6" s="187">
        <v>30.7</v>
      </c>
      <c r="G6" s="187">
        <v>120.9</v>
      </c>
      <c r="H6" s="187">
        <v>16795.099999999999</v>
      </c>
      <c r="I6" s="187">
        <v>1782.6</v>
      </c>
      <c r="J6" s="187">
        <v>31.1</v>
      </c>
      <c r="K6" s="187">
        <v>1183.7</v>
      </c>
      <c r="L6" s="187">
        <v>3235.4</v>
      </c>
      <c r="M6" s="187">
        <v>20.100000000000001</v>
      </c>
      <c r="N6" s="187">
        <v>19.899999999999999</v>
      </c>
      <c r="O6" s="187">
        <v>24</v>
      </c>
      <c r="P6" s="187">
        <v>58.9</v>
      </c>
      <c r="Q6" s="187">
        <v>76.3</v>
      </c>
      <c r="R6" s="201">
        <v>14618.5</v>
      </c>
      <c r="S6" s="201">
        <v>39.1</v>
      </c>
      <c r="T6" s="187">
        <v>1793.9</v>
      </c>
      <c r="U6" s="187">
        <v>66</v>
      </c>
      <c r="V6" s="187">
        <v>19</v>
      </c>
      <c r="W6" s="187">
        <v>159.80000000000001</v>
      </c>
      <c r="X6" s="187">
        <v>3</v>
      </c>
      <c r="Y6" s="187">
        <v>13.7</v>
      </c>
      <c r="Z6" s="187">
        <v>7.2</v>
      </c>
      <c r="AA6" s="187">
        <v>13.9</v>
      </c>
      <c r="AB6" s="187">
        <v>1</v>
      </c>
      <c r="AC6" s="187">
        <v>20.6</v>
      </c>
      <c r="AD6" s="187">
        <v>38.6</v>
      </c>
      <c r="AE6" s="187">
        <v>5.2</v>
      </c>
      <c r="AF6" s="187">
        <v>76.099999999999994</v>
      </c>
      <c r="AG6" s="187">
        <v>180</v>
      </c>
      <c r="AH6" s="187">
        <v>23.6</v>
      </c>
      <c r="AI6" s="187">
        <v>44.3</v>
      </c>
      <c r="AJ6" s="187">
        <v>4.5999999999999996</v>
      </c>
      <c r="AK6" s="187">
        <v>9.6999999999999993</v>
      </c>
      <c r="AL6" s="187">
        <v>27.4</v>
      </c>
      <c r="AM6" s="187"/>
      <c r="AN6" s="188">
        <v>41744.699999999997</v>
      </c>
    </row>
    <row r="7" spans="1:40" x14ac:dyDescent="0.2">
      <c r="A7" s="195" t="s">
        <v>164</v>
      </c>
      <c r="B7" s="196" t="s">
        <v>133</v>
      </c>
      <c r="C7" s="187">
        <v>9046.2000000000007</v>
      </c>
      <c r="D7" s="187">
        <v>57.8</v>
      </c>
      <c r="E7" s="187">
        <v>35896.1</v>
      </c>
      <c r="F7" s="187">
        <v>334.9</v>
      </c>
      <c r="G7" s="187">
        <v>197.9</v>
      </c>
      <c r="H7" s="187">
        <v>77.900000000000006</v>
      </c>
      <c r="I7" s="187">
        <v>2507.1</v>
      </c>
      <c r="J7" s="187">
        <v>474</v>
      </c>
      <c r="K7" s="187">
        <v>161.1</v>
      </c>
      <c r="L7" s="187">
        <v>209.4</v>
      </c>
      <c r="M7" s="187">
        <v>53.8</v>
      </c>
      <c r="N7" s="187">
        <v>50.4</v>
      </c>
      <c r="O7" s="187">
        <v>79.099999999999994</v>
      </c>
      <c r="P7" s="187">
        <v>130.4</v>
      </c>
      <c r="Q7" s="187">
        <v>247.5</v>
      </c>
      <c r="R7" s="201">
        <v>73.3</v>
      </c>
      <c r="S7" s="201">
        <v>197.3</v>
      </c>
      <c r="T7" s="187">
        <v>648.4</v>
      </c>
      <c r="U7" s="187">
        <v>3306.8</v>
      </c>
      <c r="V7" s="187">
        <v>965.9</v>
      </c>
      <c r="W7" s="187">
        <v>29004.3</v>
      </c>
      <c r="X7" s="187">
        <v>594.5</v>
      </c>
      <c r="Y7" s="187">
        <v>365.8</v>
      </c>
      <c r="Z7" s="187">
        <v>425.9</v>
      </c>
      <c r="AA7" s="187">
        <v>127.2</v>
      </c>
      <c r="AB7" s="187">
        <v>176.3</v>
      </c>
      <c r="AC7" s="187">
        <v>1389.4</v>
      </c>
      <c r="AD7" s="187">
        <v>1018.7</v>
      </c>
      <c r="AE7" s="187">
        <v>497.3</v>
      </c>
      <c r="AF7" s="187">
        <v>1578.4</v>
      </c>
      <c r="AG7" s="187">
        <v>933</v>
      </c>
      <c r="AH7" s="187">
        <v>4140.2</v>
      </c>
      <c r="AI7" s="187">
        <v>4404.3999999999996</v>
      </c>
      <c r="AJ7" s="187">
        <v>870.4</v>
      </c>
      <c r="AK7" s="187">
        <v>1905</v>
      </c>
      <c r="AL7" s="187">
        <v>395.6</v>
      </c>
      <c r="AM7" s="187"/>
      <c r="AN7" s="188">
        <v>102541.7</v>
      </c>
    </row>
    <row r="8" spans="1:40" x14ac:dyDescent="0.2">
      <c r="A8" s="195" t="s">
        <v>165</v>
      </c>
      <c r="B8" s="196" t="s">
        <v>134</v>
      </c>
      <c r="C8" s="187">
        <v>246.5</v>
      </c>
      <c r="D8" s="187">
        <v>6.8</v>
      </c>
      <c r="E8" s="187">
        <v>609.79999999999995</v>
      </c>
      <c r="F8" s="187">
        <v>5773.4</v>
      </c>
      <c r="G8" s="187">
        <v>1267.9000000000001</v>
      </c>
      <c r="H8" s="187">
        <v>58.3</v>
      </c>
      <c r="I8" s="187">
        <v>322.10000000000002</v>
      </c>
      <c r="J8" s="187">
        <v>150</v>
      </c>
      <c r="K8" s="187">
        <v>311.2</v>
      </c>
      <c r="L8" s="187">
        <v>202.5</v>
      </c>
      <c r="M8" s="187">
        <v>188.2</v>
      </c>
      <c r="N8" s="187">
        <v>102.7</v>
      </c>
      <c r="O8" s="187">
        <v>244.5</v>
      </c>
      <c r="P8" s="187">
        <v>1194.5</v>
      </c>
      <c r="Q8" s="187">
        <v>1004.8</v>
      </c>
      <c r="R8" s="201">
        <v>56</v>
      </c>
      <c r="S8" s="201">
        <v>145.30000000000001</v>
      </c>
      <c r="T8" s="187">
        <v>1277.8</v>
      </c>
      <c r="U8" s="187">
        <v>3296.5</v>
      </c>
      <c r="V8" s="187">
        <v>466.3</v>
      </c>
      <c r="W8" s="187">
        <v>622.29999999999995</v>
      </c>
      <c r="X8" s="187">
        <v>1205.2</v>
      </c>
      <c r="Y8" s="187">
        <v>279.7</v>
      </c>
      <c r="Z8" s="187">
        <v>34.6</v>
      </c>
      <c r="AA8" s="187">
        <v>111.6</v>
      </c>
      <c r="AB8" s="187">
        <v>153.69999999999999</v>
      </c>
      <c r="AC8" s="187">
        <v>208</v>
      </c>
      <c r="AD8" s="187">
        <v>68</v>
      </c>
      <c r="AE8" s="187">
        <v>253.1</v>
      </c>
      <c r="AF8" s="187">
        <v>467.9</v>
      </c>
      <c r="AG8" s="187">
        <v>533</v>
      </c>
      <c r="AH8" s="187">
        <v>331.5</v>
      </c>
      <c r="AI8" s="187">
        <v>1396.7</v>
      </c>
      <c r="AJ8" s="187">
        <v>195.5</v>
      </c>
      <c r="AK8" s="187">
        <v>392</v>
      </c>
      <c r="AL8" s="187">
        <v>214.9</v>
      </c>
      <c r="AM8" s="187"/>
      <c r="AN8" s="188">
        <v>23392.799999999999</v>
      </c>
    </row>
    <row r="9" spans="1:40" x14ac:dyDescent="0.2">
      <c r="A9" s="195" t="s">
        <v>166</v>
      </c>
      <c r="B9" s="196" t="s">
        <v>135</v>
      </c>
      <c r="C9" s="187">
        <v>1112.3</v>
      </c>
      <c r="D9" s="187">
        <v>82.7</v>
      </c>
      <c r="E9" s="187">
        <v>2505.1999999999998</v>
      </c>
      <c r="F9" s="187">
        <v>210</v>
      </c>
      <c r="G9" s="187">
        <v>8240.1</v>
      </c>
      <c r="H9" s="187">
        <v>34.799999999999997</v>
      </c>
      <c r="I9" s="187">
        <v>803.2</v>
      </c>
      <c r="J9" s="187">
        <v>615.4</v>
      </c>
      <c r="K9" s="187">
        <v>1106.5</v>
      </c>
      <c r="L9" s="187">
        <v>398.2</v>
      </c>
      <c r="M9" s="187">
        <v>222</v>
      </c>
      <c r="N9" s="187">
        <v>168.2</v>
      </c>
      <c r="O9" s="187">
        <v>244.9</v>
      </c>
      <c r="P9" s="187">
        <v>958.6</v>
      </c>
      <c r="Q9" s="187">
        <v>1638</v>
      </c>
      <c r="R9" s="201">
        <v>48.7</v>
      </c>
      <c r="S9" s="201">
        <v>506</v>
      </c>
      <c r="T9" s="187">
        <v>7952</v>
      </c>
      <c r="U9" s="187">
        <v>2856.1</v>
      </c>
      <c r="V9" s="187">
        <v>605.6</v>
      </c>
      <c r="W9" s="187">
        <v>318.5</v>
      </c>
      <c r="X9" s="187">
        <v>5570.8</v>
      </c>
      <c r="Y9" s="187">
        <v>573.29999999999995</v>
      </c>
      <c r="Z9" s="187">
        <v>384.5</v>
      </c>
      <c r="AA9" s="187">
        <v>2523.1</v>
      </c>
      <c r="AB9" s="187">
        <v>655</v>
      </c>
      <c r="AC9" s="187">
        <v>2627.8</v>
      </c>
      <c r="AD9" s="187">
        <v>642.6</v>
      </c>
      <c r="AE9" s="187">
        <v>253</v>
      </c>
      <c r="AF9" s="187">
        <v>1638.6</v>
      </c>
      <c r="AG9" s="187">
        <v>1626</v>
      </c>
      <c r="AH9" s="187">
        <v>874.7</v>
      </c>
      <c r="AI9" s="187">
        <v>278.10000000000002</v>
      </c>
      <c r="AJ9" s="187">
        <v>371</v>
      </c>
      <c r="AK9" s="187">
        <v>864</v>
      </c>
      <c r="AL9" s="187">
        <v>551.6</v>
      </c>
      <c r="AM9" s="187"/>
      <c r="AN9" s="188">
        <v>50061.1</v>
      </c>
    </row>
    <row r="10" spans="1:40" x14ac:dyDescent="0.2">
      <c r="A10" s="195" t="s">
        <v>167</v>
      </c>
      <c r="B10" s="196" t="s">
        <v>136</v>
      </c>
      <c r="C10" s="187">
        <v>3554.5</v>
      </c>
      <c r="D10" s="187">
        <v>161.30000000000001</v>
      </c>
      <c r="E10" s="187">
        <v>973.8</v>
      </c>
      <c r="F10" s="187">
        <v>80</v>
      </c>
      <c r="G10" s="187">
        <v>254.3</v>
      </c>
      <c r="H10" s="187">
        <v>2020.7</v>
      </c>
      <c r="I10" s="187">
        <v>6339.2</v>
      </c>
      <c r="J10" s="187">
        <v>79.2</v>
      </c>
      <c r="K10" s="187">
        <v>538.9</v>
      </c>
      <c r="L10" s="187">
        <v>460.3</v>
      </c>
      <c r="M10" s="187">
        <v>75.5</v>
      </c>
      <c r="N10" s="187">
        <v>58.4</v>
      </c>
      <c r="O10" s="187">
        <v>150.69999999999999</v>
      </c>
      <c r="P10" s="187">
        <v>244.3</v>
      </c>
      <c r="Q10" s="187">
        <v>278</v>
      </c>
      <c r="R10" s="201">
        <v>951.4</v>
      </c>
      <c r="S10" s="201">
        <v>633</v>
      </c>
      <c r="T10" s="187">
        <v>2905.1</v>
      </c>
      <c r="U10" s="187">
        <v>5834.4</v>
      </c>
      <c r="V10" s="187">
        <v>16220.7</v>
      </c>
      <c r="W10" s="187">
        <v>240.9</v>
      </c>
      <c r="X10" s="187">
        <v>421.4</v>
      </c>
      <c r="Y10" s="187">
        <v>467.1</v>
      </c>
      <c r="Z10" s="187">
        <v>563.1</v>
      </c>
      <c r="AA10" s="187">
        <v>635.20000000000005</v>
      </c>
      <c r="AB10" s="187">
        <v>169.8</v>
      </c>
      <c r="AC10" s="187">
        <v>1320.3</v>
      </c>
      <c r="AD10" s="187">
        <v>290.89999999999998</v>
      </c>
      <c r="AE10" s="187">
        <v>479.9</v>
      </c>
      <c r="AF10" s="187">
        <v>1526.6</v>
      </c>
      <c r="AG10" s="187">
        <v>1869</v>
      </c>
      <c r="AH10" s="187">
        <v>428.4</v>
      </c>
      <c r="AI10" s="187">
        <v>408.4</v>
      </c>
      <c r="AJ10" s="187">
        <v>186.7</v>
      </c>
      <c r="AK10" s="187">
        <v>567.79999999999995</v>
      </c>
      <c r="AL10" s="187">
        <v>357.4</v>
      </c>
      <c r="AM10" s="187"/>
      <c r="AN10" s="188">
        <v>51746.6</v>
      </c>
    </row>
    <row r="11" spans="1:40" x14ac:dyDescent="0.2">
      <c r="A11" s="195" t="s">
        <v>168</v>
      </c>
      <c r="B11" s="196" t="s">
        <v>137</v>
      </c>
      <c r="C11" s="187">
        <v>7225.2</v>
      </c>
      <c r="D11" s="187">
        <v>174.4</v>
      </c>
      <c r="E11" s="187">
        <v>2038.6</v>
      </c>
      <c r="F11" s="187">
        <v>990.5</v>
      </c>
      <c r="G11" s="187">
        <v>2116.9</v>
      </c>
      <c r="H11" s="187">
        <v>958.3</v>
      </c>
      <c r="I11" s="187">
        <v>17959.400000000001</v>
      </c>
      <c r="J11" s="187">
        <v>3071.9</v>
      </c>
      <c r="K11" s="187">
        <v>10833.5</v>
      </c>
      <c r="L11" s="187">
        <v>2359.1</v>
      </c>
      <c r="M11" s="187">
        <v>283.8</v>
      </c>
      <c r="N11" s="187">
        <v>819.4</v>
      </c>
      <c r="O11" s="187">
        <v>737.4</v>
      </c>
      <c r="P11" s="187">
        <v>1878.2</v>
      </c>
      <c r="Q11" s="187">
        <v>1816.4</v>
      </c>
      <c r="R11" s="201">
        <v>5487.6</v>
      </c>
      <c r="S11" s="201">
        <v>299.7</v>
      </c>
      <c r="T11" s="187">
        <v>4736</v>
      </c>
      <c r="U11" s="187">
        <v>2224.4</v>
      </c>
      <c r="V11" s="187">
        <v>395.1</v>
      </c>
      <c r="W11" s="187">
        <v>382.9</v>
      </c>
      <c r="X11" s="187">
        <v>921.2</v>
      </c>
      <c r="Y11" s="187">
        <v>179.2</v>
      </c>
      <c r="Z11" s="187">
        <v>332.3</v>
      </c>
      <c r="AA11" s="187">
        <v>67.099999999999994</v>
      </c>
      <c r="AB11" s="187">
        <v>1245.5</v>
      </c>
      <c r="AC11" s="187">
        <v>506.4</v>
      </c>
      <c r="AD11" s="187">
        <v>678.1</v>
      </c>
      <c r="AE11" s="187">
        <v>353.8</v>
      </c>
      <c r="AF11" s="187">
        <v>845.6</v>
      </c>
      <c r="AG11" s="187">
        <v>504</v>
      </c>
      <c r="AH11" s="187">
        <v>303</v>
      </c>
      <c r="AI11" s="187">
        <v>1386.9</v>
      </c>
      <c r="AJ11" s="187">
        <v>71.7</v>
      </c>
      <c r="AK11" s="187">
        <v>352.6</v>
      </c>
      <c r="AL11" s="187">
        <v>296</v>
      </c>
      <c r="AM11" s="187"/>
      <c r="AN11" s="188">
        <v>74832.100000000006</v>
      </c>
    </row>
    <row r="12" spans="1:40" x14ac:dyDescent="0.2">
      <c r="A12" s="195" t="s">
        <v>169</v>
      </c>
      <c r="B12" s="196" t="s">
        <v>138</v>
      </c>
      <c r="C12" s="187">
        <v>1207.0999999999999</v>
      </c>
      <c r="D12" s="187"/>
      <c r="E12" s="187">
        <v>228.6</v>
      </c>
      <c r="F12" s="187">
        <v>5.4</v>
      </c>
      <c r="G12" s="187">
        <v>1.8</v>
      </c>
      <c r="H12" s="187">
        <v>4.8</v>
      </c>
      <c r="I12" s="187">
        <v>554</v>
      </c>
      <c r="J12" s="187">
        <v>7145.9</v>
      </c>
      <c r="K12" s="187">
        <v>13.6</v>
      </c>
      <c r="L12" s="187">
        <v>2.2999999999999998</v>
      </c>
      <c r="M12" s="187">
        <v>0.7</v>
      </c>
      <c r="N12" s="187">
        <v>1.8</v>
      </c>
      <c r="O12" s="187">
        <v>1.8</v>
      </c>
      <c r="P12" s="187">
        <v>3.3</v>
      </c>
      <c r="Q12" s="187">
        <v>63.7</v>
      </c>
      <c r="R12" s="201">
        <v>4.0999999999999996</v>
      </c>
      <c r="S12" s="201">
        <v>6.7</v>
      </c>
      <c r="T12" s="187">
        <v>8.1999999999999993</v>
      </c>
      <c r="U12" s="187">
        <v>37.200000000000003</v>
      </c>
      <c r="V12" s="187">
        <v>28.8</v>
      </c>
      <c r="W12" s="187">
        <v>4.5</v>
      </c>
      <c r="X12" s="187">
        <v>1</v>
      </c>
      <c r="Y12" s="187">
        <v>2</v>
      </c>
      <c r="Z12" s="187">
        <v>18.2</v>
      </c>
      <c r="AA12" s="187">
        <v>24.1</v>
      </c>
      <c r="AB12" s="187">
        <v>1</v>
      </c>
      <c r="AC12" s="187">
        <v>57</v>
      </c>
      <c r="AD12" s="187">
        <v>95.6</v>
      </c>
      <c r="AE12" s="187">
        <v>712.2</v>
      </c>
      <c r="AF12" s="187">
        <v>160.1</v>
      </c>
      <c r="AG12" s="187">
        <v>215</v>
      </c>
      <c r="AH12" s="187">
        <v>23.9</v>
      </c>
      <c r="AI12" s="187">
        <v>9885.2000000000007</v>
      </c>
      <c r="AJ12" s="187">
        <v>333.2</v>
      </c>
      <c r="AK12" s="187">
        <v>9.1</v>
      </c>
      <c r="AL12" s="187">
        <v>22.9</v>
      </c>
      <c r="AM12" s="187"/>
      <c r="AN12" s="188">
        <v>20884.8</v>
      </c>
    </row>
    <row r="13" spans="1:40" x14ac:dyDescent="0.2">
      <c r="A13" s="195" t="s">
        <v>170</v>
      </c>
      <c r="B13" s="196" t="s">
        <v>139</v>
      </c>
      <c r="C13" s="187">
        <v>954.2</v>
      </c>
      <c r="D13" s="187">
        <v>437.1</v>
      </c>
      <c r="E13" s="187">
        <v>4106</v>
      </c>
      <c r="F13" s="187">
        <v>375.1</v>
      </c>
      <c r="G13" s="187">
        <v>740.6</v>
      </c>
      <c r="H13" s="187">
        <v>885.4</v>
      </c>
      <c r="I13" s="187">
        <v>2175.5</v>
      </c>
      <c r="J13" s="187">
        <v>608.5</v>
      </c>
      <c r="K13" s="187">
        <v>7495.9</v>
      </c>
      <c r="L13" s="187">
        <v>1770.1</v>
      </c>
      <c r="M13" s="187">
        <v>1408.2</v>
      </c>
      <c r="N13" s="187">
        <v>1354.9</v>
      </c>
      <c r="O13" s="187">
        <v>1872.9</v>
      </c>
      <c r="P13" s="187">
        <v>5568.2</v>
      </c>
      <c r="Q13" s="187">
        <v>3460.9</v>
      </c>
      <c r="R13" s="201">
        <v>938.3</v>
      </c>
      <c r="S13" s="201">
        <v>716.6</v>
      </c>
      <c r="T13" s="187">
        <v>29150.799999999999</v>
      </c>
      <c r="U13" s="187">
        <v>6036.2</v>
      </c>
      <c r="V13" s="187">
        <v>1600</v>
      </c>
      <c r="W13" s="187">
        <v>298.7</v>
      </c>
      <c r="X13" s="187">
        <v>585.6</v>
      </c>
      <c r="Y13" s="187">
        <v>725.4</v>
      </c>
      <c r="Z13" s="187">
        <v>268.10000000000002</v>
      </c>
      <c r="AA13" s="187">
        <v>183.2</v>
      </c>
      <c r="AB13" s="187">
        <v>376.2</v>
      </c>
      <c r="AC13" s="187">
        <v>1088.5999999999999</v>
      </c>
      <c r="AD13" s="187">
        <v>617.70000000000005</v>
      </c>
      <c r="AE13" s="187">
        <v>362.3</v>
      </c>
      <c r="AF13" s="187">
        <v>1427.8</v>
      </c>
      <c r="AG13" s="187">
        <v>49</v>
      </c>
      <c r="AH13" s="187">
        <v>323.2</v>
      </c>
      <c r="AI13" s="187">
        <v>1543.2</v>
      </c>
      <c r="AJ13" s="187">
        <v>135.69999999999999</v>
      </c>
      <c r="AK13" s="187">
        <v>156.9</v>
      </c>
      <c r="AL13" s="187">
        <v>402.5</v>
      </c>
      <c r="AM13" s="187"/>
      <c r="AN13" s="188">
        <v>80199.5</v>
      </c>
    </row>
    <row r="14" spans="1:40" x14ac:dyDescent="0.2">
      <c r="A14" s="195" t="s">
        <v>171</v>
      </c>
      <c r="B14" s="196" t="s">
        <v>140</v>
      </c>
      <c r="C14" s="187">
        <v>850.3</v>
      </c>
      <c r="D14" s="187">
        <v>186.1</v>
      </c>
      <c r="E14" s="187">
        <v>1819</v>
      </c>
      <c r="F14" s="187">
        <v>219.1</v>
      </c>
      <c r="G14" s="187">
        <v>806.7</v>
      </c>
      <c r="H14" s="187">
        <v>795.3</v>
      </c>
      <c r="I14" s="187">
        <v>1693.2</v>
      </c>
      <c r="J14" s="187">
        <v>413.1</v>
      </c>
      <c r="K14" s="187">
        <v>1825.2</v>
      </c>
      <c r="L14" s="187">
        <v>31513.599999999999</v>
      </c>
      <c r="M14" s="187">
        <v>2236.9</v>
      </c>
      <c r="N14" s="187">
        <v>3852.2</v>
      </c>
      <c r="O14" s="187">
        <v>7197.6</v>
      </c>
      <c r="P14" s="187">
        <v>10105</v>
      </c>
      <c r="Q14" s="187">
        <v>9651.2999999999993</v>
      </c>
      <c r="R14" s="201">
        <v>796.8</v>
      </c>
      <c r="S14" s="201">
        <v>2823.7</v>
      </c>
      <c r="T14" s="187">
        <v>25815.4</v>
      </c>
      <c r="U14" s="187">
        <v>1249.5</v>
      </c>
      <c r="V14" s="187">
        <v>949.4</v>
      </c>
      <c r="W14" s="187">
        <v>255.5</v>
      </c>
      <c r="X14" s="187">
        <v>284.5</v>
      </c>
      <c r="Y14" s="187">
        <v>437.4</v>
      </c>
      <c r="Z14" s="187">
        <v>280.8</v>
      </c>
      <c r="AA14" s="187">
        <v>8.1</v>
      </c>
      <c r="AB14" s="187">
        <v>474.1</v>
      </c>
      <c r="AC14" s="187">
        <v>515.29999999999995</v>
      </c>
      <c r="AD14" s="187">
        <v>322.3</v>
      </c>
      <c r="AE14" s="187">
        <v>166.9</v>
      </c>
      <c r="AF14" s="187">
        <v>1932.1</v>
      </c>
      <c r="AG14" s="187">
        <v>997</v>
      </c>
      <c r="AH14" s="187">
        <v>53.1</v>
      </c>
      <c r="AI14" s="187">
        <v>475.3</v>
      </c>
      <c r="AJ14" s="187">
        <v>176.4</v>
      </c>
      <c r="AK14" s="187">
        <v>117.5</v>
      </c>
      <c r="AL14" s="187">
        <v>633.20000000000005</v>
      </c>
      <c r="AM14" s="187"/>
      <c r="AN14" s="188">
        <v>111928.9</v>
      </c>
    </row>
    <row r="15" spans="1:40" x14ac:dyDescent="0.2">
      <c r="A15" s="195" t="s">
        <v>172</v>
      </c>
      <c r="B15" s="196" t="s">
        <v>141</v>
      </c>
      <c r="C15" s="187"/>
      <c r="D15" s="187">
        <v>15.5</v>
      </c>
      <c r="E15" s="187">
        <v>101</v>
      </c>
      <c r="F15" s="187">
        <v>21.4</v>
      </c>
      <c r="G15" s="187">
        <v>139</v>
      </c>
      <c r="H15" s="187">
        <v>129.5</v>
      </c>
      <c r="I15" s="187">
        <v>160</v>
      </c>
      <c r="J15" s="187">
        <v>16</v>
      </c>
      <c r="K15" s="187">
        <v>291.39999999999998</v>
      </c>
      <c r="L15" s="187">
        <v>785.6</v>
      </c>
      <c r="M15" s="187">
        <v>4367.1000000000004</v>
      </c>
      <c r="N15" s="187">
        <v>2193.1999999999998</v>
      </c>
      <c r="O15" s="187">
        <v>1601.1</v>
      </c>
      <c r="P15" s="187">
        <v>5898.3</v>
      </c>
      <c r="Q15" s="187">
        <v>2101.6999999999998</v>
      </c>
      <c r="R15" s="201">
        <v>520.79999999999995</v>
      </c>
      <c r="S15" s="201">
        <v>125.1</v>
      </c>
      <c r="T15" s="187">
        <v>2953.8</v>
      </c>
      <c r="U15" s="187">
        <v>1812.4</v>
      </c>
      <c r="V15" s="187">
        <v>819.2</v>
      </c>
      <c r="W15" s="187">
        <v>112.8</v>
      </c>
      <c r="X15" s="187">
        <v>243.5</v>
      </c>
      <c r="Y15" s="187">
        <v>2417.4</v>
      </c>
      <c r="Z15" s="187">
        <v>2159.9</v>
      </c>
      <c r="AA15" s="187">
        <v>400.3</v>
      </c>
      <c r="AB15" s="187">
        <v>48.3</v>
      </c>
      <c r="AC15" s="187">
        <v>1198</v>
      </c>
      <c r="AD15" s="187">
        <v>1688.2</v>
      </c>
      <c r="AE15" s="187">
        <v>381.3</v>
      </c>
      <c r="AF15" s="187">
        <v>1344.3</v>
      </c>
      <c r="AG15" s="187">
        <v>952</v>
      </c>
      <c r="AH15" s="187">
        <v>220.7</v>
      </c>
      <c r="AI15" s="187">
        <v>2532</v>
      </c>
      <c r="AJ15" s="187">
        <v>225.2</v>
      </c>
      <c r="AK15" s="187">
        <v>412</v>
      </c>
      <c r="AL15" s="187">
        <v>1189.4000000000001</v>
      </c>
      <c r="AM15" s="187"/>
      <c r="AN15" s="188">
        <v>39577.4</v>
      </c>
    </row>
    <row r="16" spans="1:40" x14ac:dyDescent="0.2">
      <c r="A16" s="195" t="s">
        <v>173</v>
      </c>
      <c r="B16" s="196" t="s">
        <v>142</v>
      </c>
      <c r="C16" s="187">
        <v>66.3</v>
      </c>
      <c r="D16" s="187">
        <v>27.9</v>
      </c>
      <c r="E16" s="187">
        <v>278.60000000000002</v>
      </c>
      <c r="F16" s="187">
        <v>35.4</v>
      </c>
      <c r="G16" s="187">
        <v>276.60000000000002</v>
      </c>
      <c r="H16" s="187">
        <v>218.4</v>
      </c>
      <c r="I16" s="187">
        <v>334.1</v>
      </c>
      <c r="J16" s="187">
        <v>29.3</v>
      </c>
      <c r="K16" s="187">
        <v>254.3</v>
      </c>
      <c r="L16" s="187">
        <v>1473.6</v>
      </c>
      <c r="M16" s="187">
        <v>1358.3</v>
      </c>
      <c r="N16" s="187">
        <v>2413.1999999999998</v>
      </c>
      <c r="O16" s="187">
        <v>1542.3</v>
      </c>
      <c r="P16" s="187">
        <v>2423.8000000000002</v>
      </c>
      <c r="Q16" s="187">
        <v>1335.7</v>
      </c>
      <c r="R16" s="201">
        <v>646.9</v>
      </c>
      <c r="S16" s="201">
        <v>197.5</v>
      </c>
      <c r="T16" s="187">
        <v>6829.4</v>
      </c>
      <c r="U16" s="187">
        <v>2360.8000000000002</v>
      </c>
      <c r="V16" s="187">
        <v>1045.2</v>
      </c>
      <c r="W16" s="187">
        <v>193.6</v>
      </c>
      <c r="X16" s="187">
        <v>149.19999999999999</v>
      </c>
      <c r="Y16" s="187">
        <v>1560.7</v>
      </c>
      <c r="Z16" s="187">
        <v>1143.5999999999999</v>
      </c>
      <c r="AA16" s="187">
        <v>101.4</v>
      </c>
      <c r="AB16" s="187">
        <v>669.4</v>
      </c>
      <c r="AC16" s="187">
        <v>1553.8</v>
      </c>
      <c r="AD16" s="187">
        <v>550</v>
      </c>
      <c r="AE16" s="187">
        <v>123.5</v>
      </c>
      <c r="AF16" s="187">
        <v>833.9</v>
      </c>
      <c r="AG16" s="187">
        <v>97</v>
      </c>
      <c r="AH16" s="187">
        <v>25.7</v>
      </c>
      <c r="AI16" s="187">
        <v>80.599999999999994</v>
      </c>
      <c r="AJ16" s="187">
        <v>8.3000000000000007</v>
      </c>
      <c r="AK16" s="187">
        <v>104.9</v>
      </c>
      <c r="AL16" s="187">
        <v>408.3</v>
      </c>
      <c r="AM16" s="187"/>
      <c r="AN16" s="188">
        <v>30751.5</v>
      </c>
    </row>
    <row r="17" spans="1:40" x14ac:dyDescent="0.2">
      <c r="A17" s="195" t="s">
        <v>174</v>
      </c>
      <c r="B17" s="196" t="s">
        <v>143</v>
      </c>
      <c r="C17" s="187">
        <v>513.70000000000005</v>
      </c>
      <c r="D17" s="187">
        <v>601.20000000000005</v>
      </c>
      <c r="E17" s="187">
        <v>1580</v>
      </c>
      <c r="F17" s="187">
        <v>225</v>
      </c>
      <c r="G17" s="187">
        <v>514.29999999999995</v>
      </c>
      <c r="H17" s="187">
        <v>382.1</v>
      </c>
      <c r="I17" s="187">
        <v>621.70000000000005</v>
      </c>
      <c r="J17" s="187">
        <v>81.2</v>
      </c>
      <c r="K17" s="187">
        <v>1080.5999999999999</v>
      </c>
      <c r="L17" s="187">
        <v>2202.5</v>
      </c>
      <c r="M17" s="187">
        <v>935</v>
      </c>
      <c r="N17" s="187">
        <v>657.2</v>
      </c>
      <c r="O17" s="187">
        <v>5222.1000000000004</v>
      </c>
      <c r="P17" s="187">
        <v>8778.6</v>
      </c>
      <c r="Q17" s="187">
        <v>7969.9</v>
      </c>
      <c r="R17" s="201">
        <v>1586.7</v>
      </c>
      <c r="S17" s="201">
        <v>1143.4000000000001</v>
      </c>
      <c r="T17" s="187">
        <v>10258.4</v>
      </c>
      <c r="U17" s="187">
        <v>3180.1</v>
      </c>
      <c r="V17" s="187">
        <v>1647.4</v>
      </c>
      <c r="W17" s="187">
        <v>237.8</v>
      </c>
      <c r="X17" s="187">
        <v>369.8</v>
      </c>
      <c r="Y17" s="187">
        <v>425.8</v>
      </c>
      <c r="Z17" s="187">
        <v>235.4</v>
      </c>
      <c r="AA17" s="187">
        <v>53.9</v>
      </c>
      <c r="AB17" s="187">
        <v>56.7</v>
      </c>
      <c r="AC17" s="187">
        <v>959.2</v>
      </c>
      <c r="AD17" s="187">
        <v>267.3</v>
      </c>
      <c r="AE17" s="187">
        <v>248.6</v>
      </c>
      <c r="AF17" s="187">
        <v>1231.2</v>
      </c>
      <c r="AG17" s="187">
        <v>512</v>
      </c>
      <c r="AH17" s="187">
        <v>124.2</v>
      </c>
      <c r="AI17" s="187">
        <v>290.39999999999998</v>
      </c>
      <c r="AJ17" s="187">
        <v>268</v>
      </c>
      <c r="AK17" s="187">
        <v>240.9</v>
      </c>
      <c r="AL17" s="187">
        <v>677.8</v>
      </c>
      <c r="AM17" s="187"/>
      <c r="AN17" s="188">
        <v>55380.1</v>
      </c>
    </row>
    <row r="18" spans="1:40" x14ac:dyDescent="0.2">
      <c r="A18" s="195" t="s">
        <v>175</v>
      </c>
      <c r="B18" s="196" t="s">
        <v>144</v>
      </c>
      <c r="C18" s="187">
        <v>301.7</v>
      </c>
      <c r="D18" s="187">
        <v>14.1</v>
      </c>
      <c r="E18" s="187">
        <v>535.79999999999995</v>
      </c>
      <c r="F18" s="187">
        <v>20.5</v>
      </c>
      <c r="G18" s="187">
        <v>46.8</v>
      </c>
      <c r="H18" s="187">
        <v>45.4</v>
      </c>
      <c r="I18" s="187">
        <v>92.1</v>
      </c>
      <c r="J18" s="187">
        <v>1.6</v>
      </c>
      <c r="K18" s="187">
        <v>114.1</v>
      </c>
      <c r="L18" s="187">
        <v>173.6</v>
      </c>
      <c r="M18" s="187">
        <v>46.9</v>
      </c>
      <c r="N18" s="187">
        <v>34.700000000000003</v>
      </c>
      <c r="O18" s="187">
        <v>1133.0999999999999</v>
      </c>
      <c r="P18" s="187">
        <v>35134.300000000003</v>
      </c>
      <c r="Q18" s="187">
        <v>980.6</v>
      </c>
      <c r="R18" s="201">
        <v>83.2</v>
      </c>
      <c r="S18" s="201">
        <v>511.9</v>
      </c>
      <c r="T18" s="187">
        <v>359.8</v>
      </c>
      <c r="U18" s="187">
        <v>9980.1</v>
      </c>
      <c r="V18" s="187">
        <v>4126.3</v>
      </c>
      <c r="W18" s="187">
        <v>57</v>
      </c>
      <c r="X18" s="187">
        <v>151.80000000000001</v>
      </c>
      <c r="Y18" s="187">
        <v>199.6</v>
      </c>
      <c r="Z18" s="187">
        <v>139.1</v>
      </c>
      <c r="AA18" s="187">
        <v>60.6</v>
      </c>
      <c r="AB18" s="187">
        <v>27.5</v>
      </c>
      <c r="AC18" s="187">
        <v>273</v>
      </c>
      <c r="AD18" s="187">
        <v>276.8</v>
      </c>
      <c r="AE18" s="187">
        <v>83.7</v>
      </c>
      <c r="AF18" s="187">
        <v>764.1</v>
      </c>
      <c r="AG18" s="187">
        <v>4007</v>
      </c>
      <c r="AH18" s="187">
        <v>61.9</v>
      </c>
      <c r="AI18" s="187">
        <v>217.6</v>
      </c>
      <c r="AJ18" s="187">
        <v>162.9</v>
      </c>
      <c r="AK18" s="187">
        <v>174.7</v>
      </c>
      <c r="AL18" s="187">
        <v>268.8</v>
      </c>
      <c r="AM18" s="187"/>
      <c r="AN18" s="188">
        <v>60662.7</v>
      </c>
    </row>
    <row r="19" spans="1:40" x14ac:dyDescent="0.2">
      <c r="A19" s="195" t="s">
        <v>176</v>
      </c>
      <c r="B19" s="196" t="s">
        <v>145</v>
      </c>
      <c r="C19" s="187">
        <v>3592.8</v>
      </c>
      <c r="D19" s="187">
        <v>139.4</v>
      </c>
      <c r="E19" s="187">
        <v>586.6</v>
      </c>
      <c r="F19" s="187">
        <v>35</v>
      </c>
      <c r="G19" s="187">
        <v>424.5</v>
      </c>
      <c r="H19" s="187">
        <v>92.9</v>
      </c>
      <c r="I19" s="187">
        <v>364.2</v>
      </c>
      <c r="J19" s="187">
        <v>127.3</v>
      </c>
      <c r="K19" s="187">
        <v>196.6</v>
      </c>
      <c r="L19" s="187">
        <v>752.8</v>
      </c>
      <c r="M19" s="187">
        <v>632.29999999999995</v>
      </c>
      <c r="N19" s="187">
        <v>201.9</v>
      </c>
      <c r="O19" s="187">
        <v>893.9</v>
      </c>
      <c r="P19" s="187">
        <v>6024.2</v>
      </c>
      <c r="Q19" s="187">
        <v>11529.2</v>
      </c>
      <c r="R19" s="201">
        <v>113.6</v>
      </c>
      <c r="S19" s="201">
        <v>166.2</v>
      </c>
      <c r="T19" s="187">
        <v>3872.5</v>
      </c>
      <c r="U19" s="187">
        <v>4588.8</v>
      </c>
      <c r="V19" s="187">
        <v>1241.8</v>
      </c>
      <c r="W19" s="187">
        <v>369.6</v>
      </c>
      <c r="X19" s="187">
        <v>359.4</v>
      </c>
      <c r="Y19" s="187">
        <v>447.2</v>
      </c>
      <c r="Z19" s="187">
        <v>154.1</v>
      </c>
      <c r="AA19" s="187">
        <v>291.60000000000002</v>
      </c>
      <c r="AB19" s="187">
        <v>34.5</v>
      </c>
      <c r="AC19" s="187">
        <v>471.8</v>
      </c>
      <c r="AD19" s="187">
        <v>588.5</v>
      </c>
      <c r="AE19" s="187">
        <v>356.1</v>
      </c>
      <c r="AF19" s="187">
        <v>634.20000000000005</v>
      </c>
      <c r="AG19" s="187">
        <v>2422</v>
      </c>
      <c r="AH19" s="187">
        <v>103.4</v>
      </c>
      <c r="AI19" s="187">
        <v>8668.7999999999993</v>
      </c>
      <c r="AJ19" s="187">
        <v>746.2</v>
      </c>
      <c r="AK19" s="187">
        <v>1516.1</v>
      </c>
      <c r="AL19" s="187">
        <v>341.8</v>
      </c>
      <c r="AM19" s="187"/>
      <c r="AN19" s="188">
        <v>53081.8</v>
      </c>
    </row>
    <row r="20" spans="1:40" s="142" customFormat="1" x14ac:dyDescent="0.2">
      <c r="A20" s="199" t="s">
        <v>177</v>
      </c>
      <c r="B20" s="200" t="s">
        <v>146</v>
      </c>
      <c r="C20" s="201">
        <v>1454.2</v>
      </c>
      <c r="D20" s="201">
        <v>140.1</v>
      </c>
      <c r="E20" s="201">
        <v>3365.3</v>
      </c>
      <c r="F20" s="201">
        <v>199.4</v>
      </c>
      <c r="G20" s="201">
        <v>1648.7</v>
      </c>
      <c r="H20" s="201">
        <v>826.2</v>
      </c>
      <c r="I20" s="201">
        <v>3382.7</v>
      </c>
      <c r="J20" s="201">
        <v>343.4</v>
      </c>
      <c r="K20" s="201">
        <v>1817.3</v>
      </c>
      <c r="L20" s="201">
        <v>3218.8</v>
      </c>
      <c r="M20" s="201">
        <v>315.3</v>
      </c>
      <c r="N20" s="201">
        <v>209.7</v>
      </c>
      <c r="O20" s="201">
        <v>325.39999999999998</v>
      </c>
      <c r="P20" s="201">
        <v>870.2</v>
      </c>
      <c r="Q20" s="201">
        <v>249.8</v>
      </c>
      <c r="R20" s="201">
        <v>75303.3</v>
      </c>
      <c r="S20" s="201">
        <v>636.9</v>
      </c>
      <c r="T20" s="201">
        <v>468.9</v>
      </c>
      <c r="U20" s="201">
        <v>4454.6000000000004</v>
      </c>
      <c r="V20" s="201">
        <v>2435.8000000000002</v>
      </c>
      <c r="W20" s="201">
        <v>1578.1</v>
      </c>
      <c r="X20" s="201">
        <v>1771.6</v>
      </c>
      <c r="Y20" s="201">
        <v>1320.4</v>
      </c>
      <c r="Z20" s="201">
        <v>358.5</v>
      </c>
      <c r="AA20" s="201">
        <v>637.5</v>
      </c>
      <c r="AB20" s="201">
        <v>709.2</v>
      </c>
      <c r="AC20" s="201">
        <v>1473.8</v>
      </c>
      <c r="AD20" s="201">
        <v>361.9</v>
      </c>
      <c r="AE20" s="201">
        <v>311.10000000000002</v>
      </c>
      <c r="AF20" s="201">
        <v>498.1</v>
      </c>
      <c r="AG20" s="201">
        <v>2275</v>
      </c>
      <c r="AH20" s="201">
        <v>1385.7</v>
      </c>
      <c r="AI20" s="201">
        <v>1370.5</v>
      </c>
      <c r="AJ20" s="201">
        <v>685.4</v>
      </c>
      <c r="AK20" s="201">
        <v>1236.7</v>
      </c>
      <c r="AL20" s="201">
        <v>335.7</v>
      </c>
      <c r="AM20" s="201"/>
      <c r="AN20" s="202">
        <v>117975.2</v>
      </c>
    </row>
    <row r="21" spans="1:40" s="142" customFormat="1" x14ac:dyDescent="0.2">
      <c r="A21" s="199" t="s">
        <v>178</v>
      </c>
      <c r="B21" s="200" t="s">
        <v>147</v>
      </c>
      <c r="C21" s="201">
        <v>553</v>
      </c>
      <c r="D21" s="201">
        <v>30.9</v>
      </c>
      <c r="E21" s="201">
        <v>1319.3</v>
      </c>
      <c r="F21" s="201">
        <v>199.3</v>
      </c>
      <c r="G21" s="201">
        <v>864.6</v>
      </c>
      <c r="H21" s="201">
        <v>525.5</v>
      </c>
      <c r="I21" s="201">
        <v>710</v>
      </c>
      <c r="J21" s="201">
        <v>239.6</v>
      </c>
      <c r="K21" s="201">
        <v>649.5</v>
      </c>
      <c r="L21" s="201">
        <v>3621.3</v>
      </c>
      <c r="M21" s="201">
        <v>141.5</v>
      </c>
      <c r="N21" s="201">
        <v>111.5</v>
      </c>
      <c r="O21" s="201">
        <v>231</v>
      </c>
      <c r="P21" s="201">
        <v>457.4</v>
      </c>
      <c r="Q21" s="201">
        <v>343.9</v>
      </c>
      <c r="R21" s="201">
        <v>874</v>
      </c>
      <c r="S21" s="201">
        <v>10207.700000000001</v>
      </c>
      <c r="T21" s="201">
        <v>2207.1</v>
      </c>
      <c r="U21" s="201">
        <v>2575.6</v>
      </c>
      <c r="V21" s="201">
        <v>866.1</v>
      </c>
      <c r="W21" s="201">
        <v>540.4</v>
      </c>
      <c r="X21" s="201">
        <v>601.29999999999995</v>
      </c>
      <c r="Y21" s="201">
        <v>390.8</v>
      </c>
      <c r="Z21" s="201">
        <v>729.5</v>
      </c>
      <c r="AA21" s="201">
        <v>430.8</v>
      </c>
      <c r="AB21" s="201">
        <v>1182.5</v>
      </c>
      <c r="AC21" s="201">
        <v>1476.6</v>
      </c>
      <c r="AD21" s="201">
        <v>570.9</v>
      </c>
      <c r="AE21" s="201">
        <v>731</v>
      </c>
      <c r="AF21" s="201">
        <v>1383.6</v>
      </c>
      <c r="AG21" s="201">
        <v>5038</v>
      </c>
      <c r="AH21" s="201">
        <v>851.1</v>
      </c>
      <c r="AI21" s="201">
        <v>1117.9000000000001</v>
      </c>
      <c r="AJ21" s="201">
        <v>336.6</v>
      </c>
      <c r="AK21" s="201">
        <v>380</v>
      </c>
      <c r="AL21" s="201">
        <v>185.2</v>
      </c>
      <c r="AM21" s="201"/>
      <c r="AN21" s="202">
        <v>42675</v>
      </c>
    </row>
    <row r="22" spans="1:40" x14ac:dyDescent="0.2">
      <c r="A22" s="195" t="s">
        <v>179</v>
      </c>
      <c r="B22" s="196" t="s">
        <v>36</v>
      </c>
      <c r="C22" s="187">
        <v>447.9</v>
      </c>
      <c r="D22" s="187">
        <v>49.2</v>
      </c>
      <c r="E22" s="187">
        <v>142.5</v>
      </c>
      <c r="F22" s="187">
        <v>28.2</v>
      </c>
      <c r="G22" s="187">
        <v>73.400000000000006</v>
      </c>
      <c r="H22" s="187">
        <v>230.4</v>
      </c>
      <c r="I22" s="187">
        <v>87</v>
      </c>
      <c r="J22" s="187">
        <v>24.1</v>
      </c>
      <c r="K22" s="187">
        <v>112.5</v>
      </c>
      <c r="L22" s="187">
        <v>271.2</v>
      </c>
      <c r="M22" s="187">
        <v>71.400000000000006</v>
      </c>
      <c r="N22" s="187">
        <v>61.7</v>
      </c>
      <c r="O22" s="187">
        <v>440.7</v>
      </c>
      <c r="P22" s="187">
        <v>316</v>
      </c>
      <c r="Q22" s="187">
        <v>233.2</v>
      </c>
      <c r="R22" s="201">
        <v>1444.4</v>
      </c>
      <c r="S22" s="201">
        <v>430.5</v>
      </c>
      <c r="T22" s="187">
        <v>61846.6</v>
      </c>
      <c r="U22" s="187">
        <v>549.5</v>
      </c>
      <c r="V22" s="187">
        <v>684</v>
      </c>
      <c r="W22" s="187">
        <v>83.9</v>
      </c>
      <c r="X22" s="187">
        <v>497.1</v>
      </c>
      <c r="Y22" s="187">
        <v>573.20000000000005</v>
      </c>
      <c r="Z22" s="187">
        <v>198.4</v>
      </c>
      <c r="AA22" s="187">
        <v>1995.6</v>
      </c>
      <c r="AB22" s="187">
        <v>5137.3999999999996</v>
      </c>
      <c r="AC22" s="187">
        <v>429.3</v>
      </c>
      <c r="AD22" s="187">
        <v>1515.5</v>
      </c>
      <c r="AE22" s="187">
        <v>153.80000000000001</v>
      </c>
      <c r="AF22" s="187">
        <v>1032.4000000000001</v>
      </c>
      <c r="AG22" s="187">
        <v>5630</v>
      </c>
      <c r="AH22" s="187">
        <v>1487.7</v>
      </c>
      <c r="AI22" s="187">
        <v>507</v>
      </c>
      <c r="AJ22" s="187">
        <v>808.5</v>
      </c>
      <c r="AK22" s="187">
        <v>1220.4000000000001</v>
      </c>
      <c r="AL22" s="187">
        <v>132.9</v>
      </c>
      <c r="AM22" s="187"/>
      <c r="AN22" s="188">
        <v>88947.5</v>
      </c>
    </row>
    <row r="23" spans="1:40" x14ac:dyDescent="0.2">
      <c r="A23" s="195" t="s">
        <v>180</v>
      </c>
      <c r="B23" s="196" t="s">
        <v>37</v>
      </c>
      <c r="C23" s="187">
        <v>374.5</v>
      </c>
      <c r="D23" s="187">
        <v>114.9</v>
      </c>
      <c r="E23" s="187">
        <v>1427.4</v>
      </c>
      <c r="F23" s="187">
        <v>101.2</v>
      </c>
      <c r="G23" s="187">
        <v>326.3</v>
      </c>
      <c r="H23" s="187">
        <v>339.5</v>
      </c>
      <c r="I23" s="187">
        <v>451.7</v>
      </c>
      <c r="J23" s="187">
        <v>494.8</v>
      </c>
      <c r="K23" s="187">
        <v>813.3</v>
      </c>
      <c r="L23" s="187">
        <v>780.1</v>
      </c>
      <c r="M23" s="187">
        <v>243.5</v>
      </c>
      <c r="N23" s="187">
        <v>152.9</v>
      </c>
      <c r="O23" s="187">
        <v>399.6</v>
      </c>
      <c r="P23" s="187">
        <v>1069.9000000000001</v>
      </c>
      <c r="Q23" s="187">
        <v>654.70000000000005</v>
      </c>
      <c r="R23" s="201">
        <v>273.60000000000002</v>
      </c>
      <c r="S23" s="201">
        <v>263.60000000000002</v>
      </c>
      <c r="T23" s="187">
        <v>1045.5999999999999</v>
      </c>
      <c r="U23" s="187">
        <v>19331.2</v>
      </c>
      <c r="V23" s="187">
        <v>3465.5</v>
      </c>
      <c r="W23" s="187">
        <v>384.9</v>
      </c>
      <c r="X23" s="187">
        <v>738.2</v>
      </c>
      <c r="Y23" s="187">
        <v>278.8</v>
      </c>
      <c r="Z23" s="187">
        <v>870</v>
      </c>
      <c r="AA23" s="187">
        <v>305.89999999999998</v>
      </c>
      <c r="AB23" s="187">
        <v>450.8</v>
      </c>
      <c r="AC23" s="187">
        <v>1646.3</v>
      </c>
      <c r="AD23" s="187">
        <v>234.1</v>
      </c>
      <c r="AE23" s="187">
        <v>461.2</v>
      </c>
      <c r="AF23" s="187">
        <v>1188.0999999999999</v>
      </c>
      <c r="AG23" s="187">
        <v>368</v>
      </c>
      <c r="AH23" s="187">
        <v>169.6</v>
      </c>
      <c r="AI23" s="187">
        <v>429.6</v>
      </c>
      <c r="AJ23" s="187">
        <v>245</v>
      </c>
      <c r="AK23" s="187">
        <v>398.5</v>
      </c>
      <c r="AL23" s="187">
        <v>224.8</v>
      </c>
      <c r="AM23" s="187"/>
      <c r="AN23" s="188">
        <v>40517.599999999999</v>
      </c>
    </row>
    <row r="24" spans="1:40" x14ac:dyDescent="0.2">
      <c r="A24" s="195" t="s">
        <v>181</v>
      </c>
      <c r="B24" s="196" t="s">
        <v>38</v>
      </c>
      <c r="C24" s="187">
        <v>90.5</v>
      </c>
      <c r="D24" s="187">
        <v>163</v>
      </c>
      <c r="E24" s="187">
        <v>3232.4</v>
      </c>
      <c r="F24" s="187">
        <v>244.3</v>
      </c>
      <c r="G24" s="187">
        <v>1009.8</v>
      </c>
      <c r="H24" s="187">
        <v>856.7</v>
      </c>
      <c r="I24" s="187">
        <v>1182.2</v>
      </c>
      <c r="J24" s="187">
        <v>422.8</v>
      </c>
      <c r="K24" s="187">
        <v>1241</v>
      </c>
      <c r="L24" s="187">
        <v>1539.8</v>
      </c>
      <c r="M24" s="187">
        <v>370.5</v>
      </c>
      <c r="N24" s="187">
        <v>257.60000000000002</v>
      </c>
      <c r="O24" s="187">
        <v>567</v>
      </c>
      <c r="P24" s="187">
        <v>1265.4000000000001</v>
      </c>
      <c r="Q24" s="187">
        <v>797.7</v>
      </c>
      <c r="R24" s="201">
        <v>627.70000000000005</v>
      </c>
      <c r="S24" s="201">
        <v>666.2</v>
      </c>
      <c r="T24" s="187">
        <v>3471.2</v>
      </c>
      <c r="U24" s="187">
        <v>38616.699999999997</v>
      </c>
      <c r="V24" s="187">
        <v>52299.4</v>
      </c>
      <c r="W24" s="187">
        <v>1756.8</v>
      </c>
      <c r="X24" s="187">
        <v>1890.1</v>
      </c>
      <c r="Y24" s="187">
        <v>1322.2</v>
      </c>
      <c r="Z24" s="187">
        <v>1830.2</v>
      </c>
      <c r="AA24" s="187">
        <v>3005.8</v>
      </c>
      <c r="AB24" s="187">
        <v>1112.9000000000001</v>
      </c>
      <c r="AC24" s="187">
        <v>4574.3</v>
      </c>
      <c r="AD24" s="187">
        <v>1245.5999999999999</v>
      </c>
      <c r="AE24" s="187">
        <v>948.5</v>
      </c>
      <c r="AF24" s="187">
        <v>3734.2</v>
      </c>
      <c r="AG24" s="187">
        <v>6172</v>
      </c>
      <c r="AH24" s="187">
        <v>1899.5</v>
      </c>
      <c r="AI24" s="187">
        <v>1373.8</v>
      </c>
      <c r="AJ24" s="187">
        <v>547</v>
      </c>
      <c r="AK24" s="187">
        <v>1003.3</v>
      </c>
      <c r="AL24" s="187">
        <v>826.5</v>
      </c>
      <c r="AM24" s="187"/>
      <c r="AN24" s="188">
        <v>142164.6</v>
      </c>
    </row>
    <row r="25" spans="1:40" x14ac:dyDescent="0.2">
      <c r="A25" s="195" t="s">
        <v>182</v>
      </c>
      <c r="B25" s="196" t="s">
        <v>39</v>
      </c>
      <c r="C25" s="187">
        <v>41.4</v>
      </c>
      <c r="D25" s="187">
        <v>44.6</v>
      </c>
      <c r="E25" s="187">
        <v>351.8</v>
      </c>
      <c r="F25" s="187">
        <v>27.6</v>
      </c>
      <c r="G25" s="187">
        <v>82.1</v>
      </c>
      <c r="H25" s="187">
        <v>73.5</v>
      </c>
      <c r="I25" s="187">
        <v>174.6</v>
      </c>
      <c r="J25" s="187">
        <v>104.1</v>
      </c>
      <c r="K25" s="187">
        <v>166.7</v>
      </c>
      <c r="L25" s="187">
        <v>243.4</v>
      </c>
      <c r="M25" s="187">
        <v>62.3</v>
      </c>
      <c r="N25" s="187">
        <v>44.6</v>
      </c>
      <c r="O25" s="187">
        <v>109.4</v>
      </c>
      <c r="P25" s="187">
        <v>233.1</v>
      </c>
      <c r="Q25" s="187">
        <v>167.8</v>
      </c>
      <c r="R25" s="201">
        <v>153.69999999999999</v>
      </c>
      <c r="S25" s="201">
        <v>140.9</v>
      </c>
      <c r="T25" s="187">
        <v>331.6</v>
      </c>
      <c r="U25" s="187">
        <v>6179.5</v>
      </c>
      <c r="V25" s="187">
        <v>1750.9</v>
      </c>
      <c r="W25" s="187">
        <v>1397.3</v>
      </c>
      <c r="X25" s="187">
        <v>497</v>
      </c>
      <c r="Y25" s="187">
        <v>332.7</v>
      </c>
      <c r="Z25" s="187">
        <v>1037</v>
      </c>
      <c r="AA25" s="187">
        <v>1228.0999999999999</v>
      </c>
      <c r="AB25" s="187">
        <v>495.8</v>
      </c>
      <c r="AC25" s="187">
        <v>2310.9</v>
      </c>
      <c r="AD25" s="187">
        <v>491.6</v>
      </c>
      <c r="AE25" s="187">
        <v>374.8</v>
      </c>
      <c r="AF25" s="187">
        <v>2178</v>
      </c>
      <c r="AG25" s="187">
        <v>554</v>
      </c>
      <c r="AH25" s="187">
        <v>777.8</v>
      </c>
      <c r="AI25" s="187">
        <v>534.79999999999995</v>
      </c>
      <c r="AJ25" s="187">
        <v>2433.3000000000002</v>
      </c>
      <c r="AK25" s="187">
        <v>548.79999999999995</v>
      </c>
      <c r="AL25" s="187">
        <v>254.8</v>
      </c>
      <c r="AM25" s="187"/>
      <c r="AN25" s="188">
        <v>25930.3</v>
      </c>
    </row>
    <row r="26" spans="1:40" x14ac:dyDescent="0.2">
      <c r="A26" s="195" t="s">
        <v>183</v>
      </c>
      <c r="B26" s="196" t="s">
        <v>148</v>
      </c>
      <c r="C26" s="187">
        <v>193.4</v>
      </c>
      <c r="D26" s="187">
        <v>0</v>
      </c>
      <c r="E26" s="187">
        <v>210</v>
      </c>
      <c r="F26" s="187">
        <v>15.6</v>
      </c>
      <c r="G26" s="187">
        <v>36.6</v>
      </c>
      <c r="H26" s="187">
        <v>24.5</v>
      </c>
      <c r="I26" s="187">
        <v>87.7</v>
      </c>
      <c r="J26" s="187">
        <v>42.7</v>
      </c>
      <c r="K26" s="187">
        <v>42.1</v>
      </c>
      <c r="L26" s="187">
        <v>64.2</v>
      </c>
      <c r="M26" s="187">
        <v>59.5</v>
      </c>
      <c r="N26" s="187">
        <v>22.8</v>
      </c>
      <c r="O26" s="187">
        <v>40.6</v>
      </c>
      <c r="P26" s="187">
        <v>124.4</v>
      </c>
      <c r="Q26" s="187">
        <v>54.7</v>
      </c>
      <c r="R26" s="201">
        <v>201.3</v>
      </c>
      <c r="S26" s="201">
        <v>87.1</v>
      </c>
      <c r="T26" s="187">
        <v>299.8</v>
      </c>
      <c r="U26" s="187">
        <v>1968.2</v>
      </c>
      <c r="V26" s="187">
        <v>518.70000000000005</v>
      </c>
      <c r="W26" s="187">
        <v>138.1</v>
      </c>
      <c r="X26" s="187">
        <v>4105.2</v>
      </c>
      <c r="Y26" s="187">
        <v>833.4</v>
      </c>
      <c r="Z26" s="187">
        <v>2691.3</v>
      </c>
      <c r="AA26" s="187">
        <v>5153.2</v>
      </c>
      <c r="AB26" s="187">
        <v>351.1</v>
      </c>
      <c r="AC26" s="187">
        <v>3296.4</v>
      </c>
      <c r="AD26" s="187">
        <v>1047.5</v>
      </c>
      <c r="AE26" s="187">
        <v>1020.5</v>
      </c>
      <c r="AF26" s="187">
        <v>1906.8</v>
      </c>
      <c r="AG26" s="187">
        <v>1782</v>
      </c>
      <c r="AH26" s="187">
        <v>854.5</v>
      </c>
      <c r="AI26" s="187">
        <v>498.7</v>
      </c>
      <c r="AJ26" s="187">
        <v>254.3</v>
      </c>
      <c r="AK26" s="187">
        <v>1027.8</v>
      </c>
      <c r="AL26" s="187">
        <v>545.9</v>
      </c>
      <c r="AM26" s="187"/>
      <c r="AN26" s="188">
        <v>29600.6</v>
      </c>
    </row>
    <row r="27" spans="1:40" x14ac:dyDescent="0.2">
      <c r="A27" s="195" t="s">
        <v>184</v>
      </c>
      <c r="B27" s="196" t="s">
        <v>149</v>
      </c>
      <c r="C27" s="187">
        <v>42</v>
      </c>
      <c r="D27" s="187">
        <v>7.9</v>
      </c>
      <c r="E27" s="187">
        <v>243</v>
      </c>
      <c r="F27" s="187">
        <v>36.6</v>
      </c>
      <c r="G27" s="187">
        <v>70.400000000000006</v>
      </c>
      <c r="H27" s="187">
        <v>63.4</v>
      </c>
      <c r="I27" s="187">
        <v>126.9</v>
      </c>
      <c r="J27" s="187">
        <v>84.2</v>
      </c>
      <c r="K27" s="187">
        <v>71.3</v>
      </c>
      <c r="L27" s="187">
        <v>103.9</v>
      </c>
      <c r="M27" s="187">
        <v>50.5</v>
      </c>
      <c r="N27" s="187">
        <v>54.9</v>
      </c>
      <c r="O27" s="187">
        <v>110.2</v>
      </c>
      <c r="P27" s="187">
        <v>155.69999999999999</v>
      </c>
      <c r="Q27" s="187">
        <v>116.7</v>
      </c>
      <c r="R27" s="201">
        <v>268.8</v>
      </c>
      <c r="S27" s="201">
        <v>79.400000000000006</v>
      </c>
      <c r="T27" s="187">
        <v>591.6</v>
      </c>
      <c r="U27" s="187">
        <v>5708.6</v>
      </c>
      <c r="V27" s="187">
        <v>1039.7</v>
      </c>
      <c r="W27" s="187">
        <v>507.8</v>
      </c>
      <c r="X27" s="187">
        <v>465.2</v>
      </c>
      <c r="Y27" s="187">
        <v>10411.299999999999</v>
      </c>
      <c r="Z27" s="187">
        <v>2098.5</v>
      </c>
      <c r="AA27" s="187">
        <v>7373.3</v>
      </c>
      <c r="AB27" s="187">
        <v>469.7</v>
      </c>
      <c r="AC27" s="187">
        <v>3051.1</v>
      </c>
      <c r="AD27" s="187">
        <v>1043.5</v>
      </c>
      <c r="AE27" s="187">
        <v>449.5</v>
      </c>
      <c r="AF27" s="187">
        <v>2610.5</v>
      </c>
      <c r="AG27" s="187">
        <v>1532</v>
      </c>
      <c r="AH27" s="187">
        <v>553.6</v>
      </c>
      <c r="AI27" s="187">
        <v>850.4</v>
      </c>
      <c r="AJ27" s="187">
        <v>101.1</v>
      </c>
      <c r="AK27" s="187">
        <v>482.8</v>
      </c>
      <c r="AL27" s="187">
        <v>333</v>
      </c>
      <c r="AM27" s="187"/>
      <c r="AN27" s="188">
        <v>41359</v>
      </c>
    </row>
    <row r="28" spans="1:40" x14ac:dyDescent="0.2">
      <c r="A28" s="195" t="s">
        <v>185</v>
      </c>
      <c r="B28" s="196" t="s">
        <v>150</v>
      </c>
      <c r="C28" s="187">
        <v>1.3</v>
      </c>
      <c r="D28" s="187">
        <v>1.4</v>
      </c>
      <c r="E28" s="187">
        <v>719.5</v>
      </c>
      <c r="F28" s="187">
        <v>70.7</v>
      </c>
      <c r="G28" s="187">
        <v>190.7</v>
      </c>
      <c r="H28" s="187">
        <v>219.4</v>
      </c>
      <c r="I28" s="187">
        <v>311.10000000000002</v>
      </c>
      <c r="J28" s="187">
        <v>133.6</v>
      </c>
      <c r="K28" s="187">
        <v>199.8</v>
      </c>
      <c r="L28" s="187">
        <v>270.89999999999998</v>
      </c>
      <c r="M28" s="187">
        <v>414.7</v>
      </c>
      <c r="N28" s="187">
        <v>93.3</v>
      </c>
      <c r="O28" s="187">
        <v>182.2</v>
      </c>
      <c r="P28" s="187">
        <v>349.5</v>
      </c>
      <c r="Q28" s="187">
        <v>242.1</v>
      </c>
      <c r="R28" s="201">
        <v>671.3</v>
      </c>
      <c r="S28" s="201">
        <v>203.2</v>
      </c>
      <c r="T28" s="187">
        <v>1028.7</v>
      </c>
      <c r="U28" s="187">
        <v>4072.7</v>
      </c>
      <c r="V28" s="187">
        <v>1164.0999999999999</v>
      </c>
      <c r="W28" s="187">
        <v>291.60000000000002</v>
      </c>
      <c r="X28" s="187">
        <v>913.3</v>
      </c>
      <c r="Y28" s="187">
        <v>1294.5999999999999</v>
      </c>
      <c r="Z28" s="187">
        <v>17291</v>
      </c>
      <c r="AA28" s="187">
        <v>7791.8</v>
      </c>
      <c r="AB28" s="187">
        <v>701.7</v>
      </c>
      <c r="AC28" s="187">
        <v>2906.8</v>
      </c>
      <c r="AD28" s="187">
        <v>1045.7</v>
      </c>
      <c r="AE28" s="187">
        <v>448.6</v>
      </c>
      <c r="AF28" s="187">
        <v>2410.5</v>
      </c>
      <c r="AG28" s="187">
        <v>1545</v>
      </c>
      <c r="AH28" s="187">
        <v>308.60000000000002</v>
      </c>
      <c r="AI28" s="187">
        <v>528</v>
      </c>
      <c r="AJ28" s="187">
        <v>245.7</v>
      </c>
      <c r="AK28" s="187">
        <v>246.8</v>
      </c>
      <c r="AL28" s="187">
        <v>414.8</v>
      </c>
      <c r="AM28" s="187"/>
      <c r="AN28" s="188">
        <v>48924.7</v>
      </c>
    </row>
    <row r="29" spans="1:40" x14ac:dyDescent="0.2">
      <c r="A29" s="195" t="s">
        <v>186</v>
      </c>
      <c r="B29" s="196" t="s">
        <v>41</v>
      </c>
      <c r="C29" s="187">
        <v>2227.8000000000002</v>
      </c>
      <c r="D29" s="187">
        <v>132.4</v>
      </c>
      <c r="E29" s="187">
        <v>3061.2</v>
      </c>
      <c r="F29" s="187">
        <v>331.9</v>
      </c>
      <c r="G29" s="187">
        <v>704.4</v>
      </c>
      <c r="H29" s="187">
        <v>529.5</v>
      </c>
      <c r="I29" s="187">
        <v>1292.7</v>
      </c>
      <c r="J29" s="187">
        <v>354.8</v>
      </c>
      <c r="K29" s="187">
        <v>689.3</v>
      </c>
      <c r="L29" s="187">
        <v>941.5</v>
      </c>
      <c r="M29" s="187">
        <v>433</v>
      </c>
      <c r="N29" s="187">
        <v>298.60000000000002</v>
      </c>
      <c r="O29" s="187">
        <v>764.8</v>
      </c>
      <c r="P29" s="187">
        <v>1046.5</v>
      </c>
      <c r="Q29" s="187">
        <v>713.9</v>
      </c>
      <c r="R29" s="201">
        <v>1011.2</v>
      </c>
      <c r="S29" s="201">
        <v>1167.5999999999999</v>
      </c>
      <c r="T29" s="187">
        <v>6262.6</v>
      </c>
      <c r="U29" s="187">
        <v>15129</v>
      </c>
      <c r="V29" s="187">
        <v>9866</v>
      </c>
      <c r="W29" s="187">
        <v>2013.2</v>
      </c>
      <c r="X29" s="187">
        <v>1049.2</v>
      </c>
      <c r="Y29" s="187">
        <v>3736.9</v>
      </c>
      <c r="Z29" s="187">
        <v>1450.6</v>
      </c>
      <c r="AA29" s="187">
        <v>85601.3</v>
      </c>
      <c r="AB29" s="187">
        <v>18665.8</v>
      </c>
      <c r="AC29" s="187">
        <v>12347.1</v>
      </c>
      <c r="AD29" s="187">
        <v>1301.5999999999999</v>
      </c>
      <c r="AE29" s="187">
        <v>1277.0999999999999</v>
      </c>
      <c r="AF29" s="187">
        <v>5571.3</v>
      </c>
      <c r="AG29" s="187">
        <v>3972.1</v>
      </c>
      <c r="AH29" s="187">
        <v>892.4</v>
      </c>
      <c r="AI29" s="187">
        <v>1905.9</v>
      </c>
      <c r="AJ29" s="187">
        <v>365.8</v>
      </c>
      <c r="AK29" s="187">
        <v>763.1</v>
      </c>
      <c r="AL29" s="187">
        <v>1624.1</v>
      </c>
      <c r="AM29" s="187"/>
      <c r="AN29" s="188">
        <v>189496.2</v>
      </c>
    </row>
    <row r="30" spans="1:40" x14ac:dyDescent="0.2">
      <c r="A30" s="195" t="s">
        <v>187</v>
      </c>
      <c r="B30" s="196" t="s">
        <v>42</v>
      </c>
      <c r="C30" s="187">
        <v>20.100000000000001</v>
      </c>
      <c r="D30" s="187">
        <v>67.400000000000006</v>
      </c>
      <c r="E30" s="187">
        <v>668.7</v>
      </c>
      <c r="F30" s="187">
        <v>49.2</v>
      </c>
      <c r="G30" s="187">
        <v>282.3</v>
      </c>
      <c r="H30" s="187">
        <v>103.9</v>
      </c>
      <c r="I30" s="187">
        <v>309.89999999999998</v>
      </c>
      <c r="J30" s="187">
        <v>256.60000000000002</v>
      </c>
      <c r="K30" s="187">
        <v>317.89999999999998</v>
      </c>
      <c r="L30" s="187">
        <v>426.3</v>
      </c>
      <c r="M30" s="187">
        <v>93.8</v>
      </c>
      <c r="N30" s="187">
        <v>33.700000000000003</v>
      </c>
      <c r="O30" s="187">
        <v>185.9</v>
      </c>
      <c r="P30" s="187">
        <v>332.2</v>
      </c>
      <c r="Q30" s="187">
        <v>188.7</v>
      </c>
      <c r="R30" s="201">
        <v>202.9</v>
      </c>
      <c r="S30" s="201">
        <v>146.4</v>
      </c>
      <c r="T30" s="187">
        <v>717.8</v>
      </c>
      <c r="U30" s="187">
        <v>18294.5</v>
      </c>
      <c r="V30" s="187">
        <v>3219.8</v>
      </c>
      <c r="W30" s="187">
        <v>1935.6</v>
      </c>
      <c r="X30" s="187">
        <v>753.9</v>
      </c>
      <c r="Y30" s="187">
        <v>1056.7</v>
      </c>
      <c r="Z30" s="187">
        <v>2831.8</v>
      </c>
      <c r="AA30" s="187">
        <v>8557.6</v>
      </c>
      <c r="AB30" s="187">
        <v>12613.2</v>
      </c>
      <c r="AC30" s="187">
        <v>7480.5</v>
      </c>
      <c r="AD30" s="187">
        <v>2089.5</v>
      </c>
      <c r="AE30" s="187">
        <v>923.7</v>
      </c>
      <c r="AF30" s="187">
        <v>6724.3</v>
      </c>
      <c r="AG30" s="187">
        <v>2396</v>
      </c>
      <c r="AH30" s="187">
        <v>699.7</v>
      </c>
      <c r="AI30" s="187">
        <v>1904.8</v>
      </c>
      <c r="AJ30" s="187">
        <v>1119.7</v>
      </c>
      <c r="AK30" s="187">
        <v>614.79999999999995</v>
      </c>
      <c r="AL30" s="187">
        <v>730.3</v>
      </c>
      <c r="AM30" s="187"/>
      <c r="AN30" s="188">
        <v>78350.100000000006</v>
      </c>
    </row>
    <row r="31" spans="1:40" x14ac:dyDescent="0.2">
      <c r="A31" s="195" t="s">
        <v>188</v>
      </c>
      <c r="B31" s="196" t="s">
        <v>151</v>
      </c>
      <c r="C31" s="187">
        <v>1661.9</v>
      </c>
      <c r="D31" s="187">
        <v>192.5</v>
      </c>
      <c r="E31" s="187">
        <v>6217.2</v>
      </c>
      <c r="F31" s="187">
        <v>360</v>
      </c>
      <c r="G31" s="187">
        <v>1674.8</v>
      </c>
      <c r="H31" s="187">
        <v>940.9</v>
      </c>
      <c r="I31" s="187">
        <v>1539.6</v>
      </c>
      <c r="J31" s="187">
        <v>1183.9000000000001</v>
      </c>
      <c r="K31" s="187">
        <v>2547</v>
      </c>
      <c r="L31" s="187">
        <v>3061.2</v>
      </c>
      <c r="M31" s="187">
        <v>918.9</v>
      </c>
      <c r="N31" s="187">
        <v>527.29999999999995</v>
      </c>
      <c r="O31" s="187">
        <v>1593.4</v>
      </c>
      <c r="P31" s="187">
        <v>2985</v>
      </c>
      <c r="Q31" s="187">
        <v>1992.2</v>
      </c>
      <c r="R31" s="201">
        <v>2601.1999999999998</v>
      </c>
      <c r="S31" s="201">
        <v>1449.9</v>
      </c>
      <c r="T31" s="187">
        <v>17739.099999999999</v>
      </c>
      <c r="U31" s="187">
        <v>28706.1</v>
      </c>
      <c r="V31" s="187">
        <v>10295.299999999999</v>
      </c>
      <c r="W31" s="187">
        <v>4202.8999999999996</v>
      </c>
      <c r="X31" s="187">
        <v>3368.7</v>
      </c>
      <c r="Y31" s="187">
        <v>2887.1</v>
      </c>
      <c r="Z31" s="187">
        <v>7384.9</v>
      </c>
      <c r="AA31" s="187">
        <v>11610.2</v>
      </c>
      <c r="AB31" s="187">
        <v>7417.8</v>
      </c>
      <c r="AC31" s="187">
        <v>81782.7</v>
      </c>
      <c r="AD31" s="187">
        <v>6190.6</v>
      </c>
      <c r="AE31" s="187">
        <v>2393.8000000000002</v>
      </c>
      <c r="AF31" s="187">
        <v>15311</v>
      </c>
      <c r="AG31" s="187">
        <v>5761</v>
      </c>
      <c r="AH31" s="187">
        <v>2074.1999999999998</v>
      </c>
      <c r="AI31" s="187">
        <v>4316.7</v>
      </c>
      <c r="AJ31" s="187">
        <v>1761.3</v>
      </c>
      <c r="AK31" s="187">
        <v>1516.8</v>
      </c>
      <c r="AL31" s="187">
        <v>1975.2</v>
      </c>
      <c r="AM31" s="187"/>
      <c r="AN31" s="188">
        <v>248142.3</v>
      </c>
    </row>
    <row r="32" spans="1:40" x14ac:dyDescent="0.2">
      <c r="A32" s="195" t="s">
        <v>189</v>
      </c>
      <c r="B32" s="196" t="s">
        <v>152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201"/>
      <c r="S32" s="201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>
        <v>3185.1</v>
      </c>
      <c r="AE32" s="187"/>
      <c r="AF32" s="187"/>
      <c r="AG32" s="187"/>
      <c r="AH32" s="187"/>
      <c r="AI32" s="187"/>
      <c r="AJ32" s="187"/>
      <c r="AK32" s="187"/>
      <c r="AL32" s="187"/>
      <c r="AM32" s="187"/>
      <c r="AN32" s="188">
        <v>3185.1</v>
      </c>
    </row>
    <row r="33" spans="1:40" x14ac:dyDescent="0.2">
      <c r="A33" s="195" t="s">
        <v>190</v>
      </c>
      <c r="B33" s="196" t="s">
        <v>153</v>
      </c>
      <c r="C33" s="187">
        <v>447.7</v>
      </c>
      <c r="D33" s="187">
        <v>21.5</v>
      </c>
      <c r="E33" s="187">
        <v>3458.2</v>
      </c>
      <c r="F33" s="187">
        <v>193.4</v>
      </c>
      <c r="G33" s="187">
        <v>304.39999999999998</v>
      </c>
      <c r="H33" s="187">
        <v>128.4</v>
      </c>
      <c r="I33" s="187">
        <v>1211.5</v>
      </c>
      <c r="J33" s="187">
        <v>1076.2</v>
      </c>
      <c r="K33" s="187">
        <v>178.4</v>
      </c>
      <c r="L33" s="187">
        <v>278.3</v>
      </c>
      <c r="M33" s="187">
        <v>127.9</v>
      </c>
      <c r="N33" s="187">
        <v>98.6</v>
      </c>
      <c r="O33" s="187">
        <v>103</v>
      </c>
      <c r="P33" s="187">
        <v>1107.2</v>
      </c>
      <c r="Q33" s="187">
        <v>512.29999999999995</v>
      </c>
      <c r="R33" s="201">
        <v>305.89999999999998</v>
      </c>
      <c r="S33" s="201">
        <v>165.3</v>
      </c>
      <c r="T33" s="187">
        <v>791.2</v>
      </c>
      <c r="U33" s="187">
        <v>6729.5</v>
      </c>
      <c r="V33" s="187">
        <v>1235.0999999999999</v>
      </c>
      <c r="W33" s="187">
        <v>384.7</v>
      </c>
      <c r="X33" s="187">
        <v>634.70000000000005</v>
      </c>
      <c r="Y33" s="187">
        <v>1026.5999999999999</v>
      </c>
      <c r="Z33" s="187">
        <v>961.9</v>
      </c>
      <c r="AA33" s="187">
        <v>4081.6</v>
      </c>
      <c r="AB33" s="187">
        <v>280.10000000000002</v>
      </c>
      <c r="AC33" s="187">
        <v>1627.4</v>
      </c>
      <c r="AD33" s="187">
        <v>767.1</v>
      </c>
      <c r="AE33" s="187">
        <v>2661</v>
      </c>
      <c r="AF33" s="187">
        <v>2211.6</v>
      </c>
      <c r="AG33" s="187">
        <v>2028</v>
      </c>
      <c r="AH33" s="187">
        <v>700.1</v>
      </c>
      <c r="AI33" s="187">
        <v>1221</v>
      </c>
      <c r="AJ33" s="187">
        <v>629.9</v>
      </c>
      <c r="AK33" s="187">
        <v>730</v>
      </c>
      <c r="AL33" s="187">
        <v>341.2</v>
      </c>
      <c r="AM33" s="187"/>
      <c r="AN33" s="188">
        <v>38760.9</v>
      </c>
    </row>
    <row r="34" spans="1:40" x14ac:dyDescent="0.2">
      <c r="A34" s="195" t="s">
        <v>191</v>
      </c>
      <c r="B34" s="196" t="s">
        <v>154</v>
      </c>
      <c r="C34" s="187">
        <v>712.6</v>
      </c>
      <c r="D34" s="187">
        <v>217.5</v>
      </c>
      <c r="E34" s="187">
        <v>6634.2</v>
      </c>
      <c r="F34" s="187">
        <v>584.9</v>
      </c>
      <c r="G34" s="187">
        <v>1607.4</v>
      </c>
      <c r="H34" s="187">
        <v>656.3</v>
      </c>
      <c r="I34" s="187">
        <v>1606.8</v>
      </c>
      <c r="J34" s="187">
        <v>880.7</v>
      </c>
      <c r="K34" s="187">
        <v>2991.1</v>
      </c>
      <c r="L34" s="187">
        <v>3882.8</v>
      </c>
      <c r="M34" s="187">
        <v>625.5</v>
      </c>
      <c r="N34" s="187">
        <v>812.9</v>
      </c>
      <c r="O34" s="187">
        <v>1506.1</v>
      </c>
      <c r="P34" s="187">
        <v>2694.5</v>
      </c>
      <c r="Q34" s="187">
        <v>1901.2</v>
      </c>
      <c r="R34" s="201">
        <v>2770.8</v>
      </c>
      <c r="S34" s="201">
        <v>4293.2</v>
      </c>
      <c r="T34" s="187">
        <v>15990.5</v>
      </c>
      <c r="U34" s="187">
        <v>26352.6</v>
      </c>
      <c r="V34" s="187">
        <v>15599.4</v>
      </c>
      <c r="W34" s="187">
        <v>2336.3000000000002</v>
      </c>
      <c r="X34" s="187">
        <v>2047.5</v>
      </c>
      <c r="Y34" s="187">
        <v>3253</v>
      </c>
      <c r="Z34" s="187">
        <v>4485</v>
      </c>
      <c r="AA34" s="187">
        <v>17659.5</v>
      </c>
      <c r="AB34" s="187">
        <v>7094.9</v>
      </c>
      <c r="AC34" s="187">
        <v>17098.3</v>
      </c>
      <c r="AD34" s="187">
        <v>7182.1</v>
      </c>
      <c r="AE34" s="187">
        <v>3947.1</v>
      </c>
      <c r="AF34" s="187">
        <v>25618.1</v>
      </c>
      <c r="AG34" s="187">
        <v>11043</v>
      </c>
      <c r="AH34" s="187">
        <v>4623.8999999999996</v>
      </c>
      <c r="AI34" s="187">
        <v>5556.3</v>
      </c>
      <c r="AJ34" s="187">
        <v>2934.6</v>
      </c>
      <c r="AK34" s="187">
        <v>2651.4</v>
      </c>
      <c r="AL34" s="187">
        <v>3684.6</v>
      </c>
      <c r="AM34" s="187"/>
      <c r="AN34" s="188">
        <v>213536.6</v>
      </c>
    </row>
    <row r="35" spans="1:40" x14ac:dyDescent="0.2">
      <c r="A35" s="195" t="s">
        <v>192</v>
      </c>
      <c r="B35" s="196" t="s">
        <v>155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201"/>
      <c r="S35" s="201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8"/>
    </row>
    <row r="36" spans="1:40" x14ac:dyDescent="0.2">
      <c r="A36" s="195" t="s">
        <v>193</v>
      </c>
      <c r="B36" s="196" t="s">
        <v>156</v>
      </c>
      <c r="C36" s="187">
        <v>159.1</v>
      </c>
      <c r="D36" s="187">
        <v>30.6</v>
      </c>
      <c r="E36" s="187">
        <v>565.29999999999995</v>
      </c>
      <c r="F36" s="187">
        <v>61.9</v>
      </c>
      <c r="G36" s="187">
        <v>133.9</v>
      </c>
      <c r="H36" s="187">
        <v>142.5</v>
      </c>
      <c r="I36" s="187">
        <v>383.3</v>
      </c>
      <c r="J36" s="187">
        <v>204.8</v>
      </c>
      <c r="K36" s="187">
        <v>346.3</v>
      </c>
      <c r="L36" s="187">
        <v>357.6</v>
      </c>
      <c r="M36" s="187">
        <v>205</v>
      </c>
      <c r="N36" s="187">
        <v>145</v>
      </c>
      <c r="O36" s="187">
        <v>259.2</v>
      </c>
      <c r="P36" s="187">
        <v>798.4</v>
      </c>
      <c r="Q36" s="187">
        <v>474.3</v>
      </c>
      <c r="R36" s="201">
        <v>771.3</v>
      </c>
      <c r="S36" s="201">
        <v>140.5</v>
      </c>
      <c r="T36" s="187">
        <v>915.7</v>
      </c>
      <c r="U36" s="187">
        <v>2911.8</v>
      </c>
      <c r="V36" s="187">
        <v>2950.7</v>
      </c>
      <c r="W36" s="187">
        <v>291.60000000000002</v>
      </c>
      <c r="X36" s="187">
        <v>194.5</v>
      </c>
      <c r="Y36" s="187">
        <v>772.4</v>
      </c>
      <c r="Z36" s="187">
        <v>1290.2</v>
      </c>
      <c r="AA36" s="187">
        <v>1091</v>
      </c>
      <c r="AB36" s="187">
        <v>155</v>
      </c>
      <c r="AC36" s="187">
        <v>1530.1</v>
      </c>
      <c r="AD36" s="187">
        <v>495.3</v>
      </c>
      <c r="AE36" s="187">
        <v>469</v>
      </c>
      <c r="AF36" s="187">
        <v>975.8</v>
      </c>
      <c r="AG36" s="187">
        <v>786</v>
      </c>
      <c r="AH36" s="187">
        <v>1899.7</v>
      </c>
      <c r="AI36" s="187">
        <v>3320.2</v>
      </c>
      <c r="AJ36" s="187">
        <v>183.9</v>
      </c>
      <c r="AK36" s="187">
        <v>231</v>
      </c>
      <c r="AL36" s="187">
        <v>111.7</v>
      </c>
      <c r="AM36" s="187"/>
      <c r="AN36" s="188">
        <v>25754.6</v>
      </c>
    </row>
    <row r="37" spans="1:40" x14ac:dyDescent="0.2">
      <c r="A37" s="195" t="s">
        <v>194</v>
      </c>
      <c r="B37" s="196" t="s">
        <v>157</v>
      </c>
      <c r="C37" s="187"/>
      <c r="D37" s="187">
        <v>1</v>
      </c>
      <c r="E37" s="187">
        <v>92.6</v>
      </c>
      <c r="F37" s="187">
        <v>8.4</v>
      </c>
      <c r="G37" s="187">
        <v>11.9</v>
      </c>
      <c r="H37" s="187">
        <v>25.1</v>
      </c>
      <c r="I37" s="187">
        <v>23.1</v>
      </c>
      <c r="J37" s="187">
        <v>5.9</v>
      </c>
      <c r="K37" s="187">
        <v>16.7</v>
      </c>
      <c r="L37" s="187">
        <v>41.1</v>
      </c>
      <c r="M37" s="187">
        <v>6</v>
      </c>
      <c r="N37" s="187">
        <v>6.4</v>
      </c>
      <c r="O37" s="187">
        <v>15.9</v>
      </c>
      <c r="P37" s="187">
        <v>36.6</v>
      </c>
      <c r="Q37" s="187">
        <v>22.7</v>
      </c>
      <c r="R37" s="201">
        <v>42.3</v>
      </c>
      <c r="S37" s="201">
        <v>15.1</v>
      </c>
      <c r="T37" s="187">
        <v>164.6</v>
      </c>
      <c r="U37" s="187">
        <v>180.9</v>
      </c>
      <c r="V37" s="187">
        <v>170.7</v>
      </c>
      <c r="W37" s="187">
        <v>177.9</v>
      </c>
      <c r="X37" s="187">
        <v>32.200000000000003</v>
      </c>
      <c r="Y37" s="187">
        <v>46.3</v>
      </c>
      <c r="Z37" s="187">
        <v>87.9</v>
      </c>
      <c r="AA37" s="187">
        <v>422.1</v>
      </c>
      <c r="AB37" s="187">
        <v>26.3</v>
      </c>
      <c r="AC37" s="187">
        <v>85.3</v>
      </c>
      <c r="AD37" s="187">
        <v>113.9</v>
      </c>
      <c r="AE37" s="187">
        <v>52.6</v>
      </c>
      <c r="AF37" s="187">
        <v>275.5</v>
      </c>
      <c r="AG37" s="187">
        <v>332</v>
      </c>
      <c r="AH37" s="187">
        <v>17.899999999999999</v>
      </c>
      <c r="AI37" s="187">
        <v>6109.6</v>
      </c>
      <c r="AJ37" s="187">
        <v>265.5</v>
      </c>
      <c r="AK37" s="187">
        <v>30.9</v>
      </c>
      <c r="AL37" s="187">
        <v>11.3</v>
      </c>
      <c r="AM37" s="187"/>
      <c r="AN37" s="188">
        <v>8974.2000000000007</v>
      </c>
    </row>
    <row r="38" spans="1:40" x14ac:dyDescent="0.2">
      <c r="A38" s="195" t="s">
        <v>195</v>
      </c>
      <c r="B38" s="196" t="s">
        <v>158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201"/>
      <c r="S38" s="201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8"/>
    </row>
    <row r="39" spans="1:40" x14ac:dyDescent="0.2">
      <c r="A39" s="195" t="s">
        <v>196</v>
      </c>
      <c r="B39" s="196" t="s">
        <v>159</v>
      </c>
      <c r="C39" s="187"/>
      <c r="D39" s="187"/>
      <c r="E39" s="187">
        <v>77.400000000000006</v>
      </c>
      <c r="F39" s="187">
        <v>6.2</v>
      </c>
      <c r="G39" s="187">
        <v>20</v>
      </c>
      <c r="H39" s="187">
        <v>19.3</v>
      </c>
      <c r="I39" s="187">
        <v>35.200000000000003</v>
      </c>
      <c r="J39" s="187">
        <v>26.5</v>
      </c>
      <c r="K39" s="187">
        <v>38.299999999999997</v>
      </c>
      <c r="L39" s="187">
        <v>55.6</v>
      </c>
      <c r="M39" s="187">
        <v>13.9</v>
      </c>
      <c r="N39" s="187">
        <v>9.8000000000000007</v>
      </c>
      <c r="O39" s="187">
        <v>25.4</v>
      </c>
      <c r="P39" s="187">
        <v>51.9</v>
      </c>
      <c r="Q39" s="187">
        <v>40.200000000000003</v>
      </c>
      <c r="R39" s="201">
        <v>41</v>
      </c>
      <c r="S39" s="201">
        <v>29.5</v>
      </c>
      <c r="T39" s="187">
        <v>58.2</v>
      </c>
      <c r="U39" s="187">
        <v>1438.8</v>
      </c>
      <c r="V39" s="187">
        <v>383.5</v>
      </c>
      <c r="W39" s="187">
        <v>498.8</v>
      </c>
      <c r="X39" s="187">
        <v>111.9</v>
      </c>
      <c r="Y39" s="187">
        <v>73.900000000000006</v>
      </c>
      <c r="Z39" s="187">
        <v>238.5</v>
      </c>
      <c r="AA39" s="187">
        <v>9.1</v>
      </c>
      <c r="AB39" s="187">
        <v>145.5</v>
      </c>
      <c r="AC39" s="187">
        <v>513.6</v>
      </c>
      <c r="AD39" s="187">
        <v>104.1</v>
      </c>
      <c r="AE39" s="187">
        <v>117.7</v>
      </c>
      <c r="AF39" s="187">
        <v>558.29999999999995</v>
      </c>
      <c r="AG39" s="187">
        <v>461</v>
      </c>
      <c r="AH39" s="187">
        <v>204.2</v>
      </c>
      <c r="AI39" s="187">
        <v>91.5</v>
      </c>
      <c r="AJ39" s="187">
        <v>132.69999999999999</v>
      </c>
      <c r="AK39" s="187">
        <v>1682</v>
      </c>
      <c r="AL39" s="187">
        <v>301.2</v>
      </c>
      <c r="AM39" s="187"/>
      <c r="AN39" s="188">
        <v>7614.7</v>
      </c>
    </row>
    <row r="40" spans="1:40" x14ac:dyDescent="0.2">
      <c r="A40" s="195" t="s">
        <v>197</v>
      </c>
      <c r="B40" s="196" t="s">
        <v>160</v>
      </c>
      <c r="C40" s="187">
        <v>88.5</v>
      </c>
      <c r="D40" s="187"/>
      <c r="E40" s="187">
        <v>572.4</v>
      </c>
      <c r="F40" s="187">
        <v>32</v>
      </c>
      <c r="G40" s="187">
        <v>58.4</v>
      </c>
      <c r="H40" s="187">
        <v>138.5</v>
      </c>
      <c r="I40" s="187">
        <v>175</v>
      </c>
      <c r="J40" s="187">
        <v>54.1</v>
      </c>
      <c r="K40" s="187">
        <v>122.9</v>
      </c>
      <c r="L40" s="187">
        <v>112.1</v>
      </c>
      <c r="M40" s="187">
        <v>58.3</v>
      </c>
      <c r="N40" s="187">
        <v>66.900000000000006</v>
      </c>
      <c r="O40" s="187">
        <v>186.1</v>
      </c>
      <c r="P40" s="187">
        <v>601.29999999999995</v>
      </c>
      <c r="Q40" s="187">
        <v>434.6</v>
      </c>
      <c r="R40" s="201">
        <v>213.6</v>
      </c>
      <c r="S40" s="201">
        <v>125.3</v>
      </c>
      <c r="T40" s="187">
        <v>583.9</v>
      </c>
      <c r="U40" s="187">
        <v>1371.7</v>
      </c>
      <c r="V40" s="187">
        <v>793.6</v>
      </c>
      <c r="W40" s="187">
        <v>210.7</v>
      </c>
      <c r="X40" s="187">
        <v>299</v>
      </c>
      <c r="Y40" s="187">
        <v>296.10000000000002</v>
      </c>
      <c r="Z40" s="187">
        <v>242.3</v>
      </c>
      <c r="AA40" s="187">
        <v>885.4</v>
      </c>
      <c r="AB40" s="187">
        <v>118.5</v>
      </c>
      <c r="AC40" s="187">
        <v>523.5</v>
      </c>
      <c r="AD40" s="187">
        <v>162.4</v>
      </c>
      <c r="AE40" s="187">
        <v>308.60000000000002</v>
      </c>
      <c r="AF40" s="187">
        <v>993.3</v>
      </c>
      <c r="AG40" s="187">
        <v>141</v>
      </c>
      <c r="AH40" s="187">
        <v>39.1</v>
      </c>
      <c r="AI40" s="187">
        <v>127.8</v>
      </c>
      <c r="AJ40" s="187">
        <v>63.9</v>
      </c>
      <c r="AK40" s="187">
        <v>72</v>
      </c>
      <c r="AL40" s="187">
        <v>1710.2</v>
      </c>
      <c r="AM40" s="187"/>
      <c r="AN40" s="188">
        <v>11983</v>
      </c>
    </row>
    <row r="41" spans="1:40" x14ac:dyDescent="0.2">
      <c r="A41" s="195" t="s">
        <v>198</v>
      </c>
      <c r="B41" s="196" t="s">
        <v>161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201"/>
      <c r="S41" s="201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8"/>
    </row>
    <row r="42" spans="1:40" x14ac:dyDescent="0.2">
      <c r="A42" s="195" t="s">
        <v>199</v>
      </c>
      <c r="B42" s="196" t="s">
        <v>200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201"/>
      <c r="S42" s="201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8"/>
    </row>
    <row r="43" spans="1:40" x14ac:dyDescent="0.2">
      <c r="A43" s="195" t="s">
        <v>201</v>
      </c>
      <c r="B43" s="196" t="s">
        <v>83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201"/>
      <c r="S43" s="201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8"/>
    </row>
    <row r="44" spans="1:40" x14ac:dyDescent="0.2">
      <c r="A44" s="195" t="s">
        <v>46</v>
      </c>
      <c r="B44" s="196" t="s">
        <v>202</v>
      </c>
      <c r="C44" s="188">
        <v>56420.2</v>
      </c>
      <c r="D44" s="188">
        <v>3254.4</v>
      </c>
      <c r="E44" s="188">
        <v>126918.5</v>
      </c>
      <c r="F44" s="188">
        <v>11147.3</v>
      </c>
      <c r="G44" s="188">
        <v>26377.200000000001</v>
      </c>
      <c r="H44" s="188">
        <v>28342.400000000001</v>
      </c>
      <c r="I44" s="188">
        <v>48895.9</v>
      </c>
      <c r="J44" s="188">
        <v>18777.3</v>
      </c>
      <c r="K44" s="188">
        <v>37940</v>
      </c>
      <c r="L44" s="188">
        <v>64809.1</v>
      </c>
      <c r="M44" s="188">
        <v>16040.3</v>
      </c>
      <c r="N44" s="188">
        <v>14936.3</v>
      </c>
      <c r="O44" s="188">
        <v>27991.8</v>
      </c>
      <c r="P44" s="188">
        <v>92895.8</v>
      </c>
      <c r="Q44" s="188">
        <v>51294.7</v>
      </c>
      <c r="R44" s="202">
        <v>113734.7</v>
      </c>
      <c r="S44" s="202">
        <v>27779.3</v>
      </c>
      <c r="T44" s="188">
        <v>213410.7</v>
      </c>
      <c r="U44" s="188">
        <v>231401.4</v>
      </c>
      <c r="V44" s="188">
        <v>138869</v>
      </c>
      <c r="W44" s="188">
        <v>53184.6</v>
      </c>
      <c r="X44" s="188">
        <v>30842.400000000001</v>
      </c>
      <c r="Y44" s="188">
        <v>38001.800000000003</v>
      </c>
      <c r="Z44" s="188">
        <v>52224.3</v>
      </c>
      <c r="AA44" s="188">
        <v>162443.4</v>
      </c>
      <c r="AB44" s="188">
        <v>61217.2</v>
      </c>
      <c r="AC44" s="188">
        <v>156343.20000000001</v>
      </c>
      <c r="AD44" s="188">
        <v>36293</v>
      </c>
      <c r="AE44" s="188">
        <v>21326.5</v>
      </c>
      <c r="AF44" s="188">
        <v>89679.4</v>
      </c>
      <c r="AG44" s="188">
        <v>66868.100000000006</v>
      </c>
      <c r="AH44" s="188">
        <v>26508.799999999999</v>
      </c>
      <c r="AI44" s="188">
        <v>63378.400000000001</v>
      </c>
      <c r="AJ44" s="188">
        <v>16878</v>
      </c>
      <c r="AK44" s="188">
        <v>21712.2</v>
      </c>
      <c r="AL44" s="188">
        <v>19555.400000000001</v>
      </c>
      <c r="AM44" s="188"/>
      <c r="AN44" s="188">
        <v>2267693</v>
      </c>
    </row>
    <row r="45" spans="1:40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S45" s="142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</row>
    <row r="46" spans="1:40" ht="13.5" thickBot="1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S46" s="142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</row>
    <row r="47" spans="1:40" ht="14.25" thickTop="1" thickBot="1" x14ac:dyDescent="0.25">
      <c r="A47" s="213" t="s">
        <v>87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</row>
    <row r="48" spans="1:40" ht="13.5" thickTop="1" x14ac:dyDescent="0.2">
      <c r="A48" s="185" t="s">
        <v>13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</row>
    <row r="49" spans="1:40" ht="13.5" thickBot="1" x14ac:dyDescent="0.25">
      <c r="A49" s="207"/>
      <c r="B49" s="207"/>
      <c r="C49" s="216" t="s">
        <v>29</v>
      </c>
      <c r="D49" s="216" t="s">
        <v>132</v>
      </c>
      <c r="E49" s="216" t="s">
        <v>133</v>
      </c>
      <c r="F49" s="216" t="s">
        <v>134</v>
      </c>
      <c r="G49" s="216" t="s">
        <v>135</v>
      </c>
      <c r="H49" s="216" t="s">
        <v>136</v>
      </c>
      <c r="I49" s="216" t="s">
        <v>137</v>
      </c>
      <c r="J49" s="216" t="s">
        <v>138</v>
      </c>
      <c r="K49" s="216" t="s">
        <v>139</v>
      </c>
      <c r="L49" s="216" t="s">
        <v>140</v>
      </c>
      <c r="M49" s="216" t="s">
        <v>141</v>
      </c>
      <c r="N49" s="216" t="s">
        <v>142</v>
      </c>
      <c r="O49" s="216" t="s">
        <v>143</v>
      </c>
      <c r="P49" s="216" t="s">
        <v>144</v>
      </c>
      <c r="Q49" s="216" t="s">
        <v>145</v>
      </c>
      <c r="R49" s="205" t="s">
        <v>146</v>
      </c>
      <c r="S49" s="216" t="s">
        <v>147</v>
      </c>
      <c r="T49" s="216" t="s">
        <v>36</v>
      </c>
      <c r="U49" s="216" t="s">
        <v>37</v>
      </c>
      <c r="V49" s="216" t="s">
        <v>38</v>
      </c>
      <c r="W49" s="216" t="s">
        <v>39</v>
      </c>
      <c r="X49" s="216" t="s">
        <v>148</v>
      </c>
      <c r="Y49" s="216" t="s">
        <v>149</v>
      </c>
      <c r="Z49" s="216" t="s">
        <v>150</v>
      </c>
      <c r="AA49" s="216" t="s">
        <v>41</v>
      </c>
      <c r="AB49" s="216" t="s">
        <v>42</v>
      </c>
      <c r="AC49" s="216" t="s">
        <v>151</v>
      </c>
      <c r="AD49" s="216" t="s">
        <v>152</v>
      </c>
      <c r="AE49" s="216" t="s">
        <v>153</v>
      </c>
      <c r="AF49" s="216" t="s">
        <v>154</v>
      </c>
      <c r="AG49" s="216" t="s">
        <v>155</v>
      </c>
      <c r="AH49" s="216" t="s">
        <v>156</v>
      </c>
      <c r="AI49" s="216" t="s">
        <v>157</v>
      </c>
      <c r="AJ49" s="216" t="s">
        <v>158</v>
      </c>
      <c r="AK49" s="216" t="s">
        <v>159</v>
      </c>
      <c r="AL49" s="216" t="s">
        <v>160</v>
      </c>
      <c r="AM49" s="216" t="s">
        <v>161</v>
      </c>
      <c r="AN49" s="216" t="s">
        <v>46</v>
      </c>
    </row>
    <row r="50" spans="1:40" ht="14.25" thickTop="1" thickBot="1" x14ac:dyDescent="0.25">
      <c r="A50" s="212" t="s">
        <v>88</v>
      </c>
      <c r="B50" s="215" t="s">
        <v>89</v>
      </c>
      <c r="C50" s="208">
        <v>56420.2</v>
      </c>
      <c r="D50" s="209">
        <v>3254.4</v>
      </c>
      <c r="E50" s="209">
        <v>126918.5</v>
      </c>
      <c r="F50" s="209">
        <v>11147.3</v>
      </c>
      <c r="G50" s="209">
        <v>26377.200000000001</v>
      </c>
      <c r="H50" s="209">
        <v>28342.400000000001</v>
      </c>
      <c r="I50" s="209">
        <v>48895.9</v>
      </c>
      <c r="J50" s="209">
        <v>18777.3</v>
      </c>
      <c r="K50" s="209">
        <v>37940</v>
      </c>
      <c r="L50" s="209">
        <v>64809.1</v>
      </c>
      <c r="M50" s="209">
        <v>16040.3</v>
      </c>
      <c r="N50" s="209">
        <v>14936.3</v>
      </c>
      <c r="O50" s="209">
        <v>27991.8</v>
      </c>
      <c r="P50" s="209">
        <v>92895.8</v>
      </c>
      <c r="Q50" s="209">
        <v>51294.7</v>
      </c>
      <c r="R50" s="201">
        <v>113734.7</v>
      </c>
      <c r="S50" s="209">
        <v>27779.3</v>
      </c>
      <c r="T50" s="209">
        <v>213410.7</v>
      </c>
      <c r="U50" s="209">
        <v>231401.4</v>
      </c>
      <c r="V50" s="209">
        <v>138869</v>
      </c>
      <c r="W50" s="209">
        <v>53184.6</v>
      </c>
      <c r="X50" s="209">
        <v>30842.400000000001</v>
      </c>
      <c r="Y50" s="209">
        <v>38001.800000000003</v>
      </c>
      <c r="Z50" s="209">
        <v>52224.3</v>
      </c>
      <c r="AA50" s="209">
        <v>162443.4</v>
      </c>
      <c r="AB50" s="209">
        <v>61217.2</v>
      </c>
      <c r="AC50" s="209">
        <v>156343.20000000001</v>
      </c>
      <c r="AD50" s="209">
        <v>36293</v>
      </c>
      <c r="AE50" s="209">
        <v>21326.5</v>
      </c>
      <c r="AF50" s="209">
        <v>89679.4</v>
      </c>
      <c r="AG50" s="209">
        <v>66868.100000000006</v>
      </c>
      <c r="AH50" s="209">
        <v>26508.799999999999</v>
      </c>
      <c r="AI50" s="209">
        <v>63378.400000000001</v>
      </c>
      <c r="AJ50" s="209">
        <v>16878</v>
      </c>
      <c r="AK50" s="209">
        <v>21712.2</v>
      </c>
      <c r="AL50" s="209">
        <v>19555.400000000001</v>
      </c>
      <c r="AM50" s="209"/>
      <c r="AN50" s="210">
        <v>2267693</v>
      </c>
    </row>
    <row r="51" spans="1:40" ht="13.5" thickTop="1" x14ac:dyDescent="0.2">
      <c r="A51" s="212" t="s">
        <v>90</v>
      </c>
      <c r="B51" s="215" t="s">
        <v>91</v>
      </c>
      <c r="C51" s="209">
        <v>40465.300000000003</v>
      </c>
      <c r="D51" s="209">
        <v>1827.3</v>
      </c>
      <c r="E51" s="209">
        <v>43541.5</v>
      </c>
      <c r="F51" s="209">
        <v>5819.1</v>
      </c>
      <c r="G51" s="209">
        <v>11581.4</v>
      </c>
      <c r="H51" s="209">
        <v>3985.5</v>
      </c>
      <c r="I51" s="209">
        <v>23736.799999999999</v>
      </c>
      <c r="J51" s="209">
        <v>11768.1</v>
      </c>
      <c r="K51" s="209">
        <v>17275</v>
      </c>
      <c r="L51" s="209">
        <v>26420.3</v>
      </c>
      <c r="M51" s="209">
        <v>12419.2</v>
      </c>
      <c r="N51" s="209">
        <v>6593</v>
      </c>
      <c r="O51" s="209">
        <v>11738</v>
      </c>
      <c r="P51" s="209">
        <v>22996.799999999999</v>
      </c>
      <c r="Q51" s="209">
        <v>28216.799999999999</v>
      </c>
      <c r="R51" s="201">
        <v>40826.9</v>
      </c>
      <c r="S51" s="209">
        <v>17596.8</v>
      </c>
      <c r="T51" s="209">
        <v>123895.4</v>
      </c>
      <c r="U51" s="209">
        <v>247920.2</v>
      </c>
      <c r="V51" s="209">
        <v>103132.4</v>
      </c>
      <c r="W51" s="209">
        <v>41711</v>
      </c>
      <c r="X51" s="209">
        <v>28348.2</v>
      </c>
      <c r="Y51" s="209">
        <v>25752.1</v>
      </c>
      <c r="Z51" s="209">
        <v>69444.2</v>
      </c>
      <c r="AA51" s="209">
        <v>91542.8</v>
      </c>
      <c r="AB51" s="209">
        <v>284953.59999999998</v>
      </c>
      <c r="AC51" s="209">
        <v>128803.6</v>
      </c>
      <c r="AD51" s="209">
        <v>38287.1</v>
      </c>
      <c r="AE51" s="209">
        <v>16221.6</v>
      </c>
      <c r="AF51" s="209">
        <v>124824.5</v>
      </c>
      <c r="AG51" s="209">
        <v>172108</v>
      </c>
      <c r="AH51" s="209">
        <v>120459.6</v>
      </c>
      <c r="AI51" s="209">
        <v>139846.9</v>
      </c>
      <c r="AJ51" s="209">
        <v>74560.800000000003</v>
      </c>
      <c r="AK51" s="209">
        <v>30054.5</v>
      </c>
      <c r="AL51" s="209">
        <v>27669</v>
      </c>
      <c r="AM51" s="209">
        <v>1461.9</v>
      </c>
      <c r="AN51" s="210">
        <v>2217805.2000000002</v>
      </c>
    </row>
    <row r="52" spans="1:40" x14ac:dyDescent="0.2">
      <c r="A52" s="212" t="s">
        <v>92</v>
      </c>
      <c r="B52" s="215" t="s">
        <v>93</v>
      </c>
      <c r="C52" s="209">
        <v>96885.5</v>
      </c>
      <c r="D52" s="209">
        <v>5081.7</v>
      </c>
      <c r="E52" s="209">
        <v>170460</v>
      </c>
      <c r="F52" s="209">
        <v>16966.400000000001</v>
      </c>
      <c r="G52" s="209">
        <v>37958.6</v>
      </c>
      <c r="H52" s="209">
        <v>32327.9</v>
      </c>
      <c r="I52" s="209">
        <v>72632.7</v>
      </c>
      <c r="J52" s="209">
        <v>30545.4</v>
      </c>
      <c r="K52" s="209">
        <v>55215</v>
      </c>
      <c r="L52" s="209">
        <v>91229.4</v>
      </c>
      <c r="M52" s="209">
        <v>28459.5</v>
      </c>
      <c r="N52" s="209">
        <v>21529.3</v>
      </c>
      <c r="O52" s="209">
        <v>39729.800000000003</v>
      </c>
      <c r="P52" s="209">
        <v>115892.6</v>
      </c>
      <c r="Q52" s="209">
        <v>79511.5</v>
      </c>
      <c r="R52" s="201">
        <v>154561.60000000001</v>
      </c>
      <c r="S52" s="209">
        <v>45376.1</v>
      </c>
      <c r="T52" s="209">
        <v>337306.1</v>
      </c>
      <c r="U52" s="209">
        <v>479321.59999999998</v>
      </c>
      <c r="V52" s="209">
        <v>242001.4</v>
      </c>
      <c r="W52" s="209">
        <v>94895.6</v>
      </c>
      <c r="X52" s="209">
        <v>59190.6</v>
      </c>
      <c r="Y52" s="209">
        <v>63753.9</v>
      </c>
      <c r="Z52" s="209">
        <v>121668.5</v>
      </c>
      <c r="AA52" s="209">
        <v>253986.2</v>
      </c>
      <c r="AB52" s="209">
        <v>346170.8</v>
      </c>
      <c r="AC52" s="209">
        <v>285146.8</v>
      </c>
      <c r="AD52" s="209">
        <v>74580.100000000006</v>
      </c>
      <c r="AE52" s="209">
        <v>37548.1</v>
      </c>
      <c r="AF52" s="209">
        <v>214503.9</v>
      </c>
      <c r="AG52" s="209">
        <v>238976.1</v>
      </c>
      <c r="AH52" s="209">
        <v>146968.4</v>
      </c>
      <c r="AI52" s="209">
        <v>203225.3</v>
      </c>
      <c r="AJ52" s="209">
        <v>91438.8</v>
      </c>
      <c r="AK52" s="209">
        <v>51766.7</v>
      </c>
      <c r="AL52" s="209">
        <v>47224.4</v>
      </c>
      <c r="AM52" s="209">
        <v>1461.9</v>
      </c>
      <c r="AN52" s="210">
        <v>4485498.2</v>
      </c>
    </row>
    <row r="53" spans="1:40" x14ac:dyDescent="0.2">
      <c r="A53" s="212" t="s">
        <v>94</v>
      </c>
      <c r="B53" s="215" t="s">
        <v>95</v>
      </c>
      <c r="C53" s="209">
        <v>92404.1</v>
      </c>
      <c r="D53" s="209">
        <v>5081.7</v>
      </c>
      <c r="E53" s="209">
        <v>169678.2</v>
      </c>
      <c r="F53" s="209">
        <v>16966.400000000001</v>
      </c>
      <c r="G53" s="209">
        <v>37958.6</v>
      </c>
      <c r="H53" s="209">
        <v>32327.9</v>
      </c>
      <c r="I53" s="209">
        <v>72632.7</v>
      </c>
      <c r="J53" s="209">
        <v>30380</v>
      </c>
      <c r="K53" s="209">
        <v>55215</v>
      </c>
      <c r="L53" s="209">
        <v>89641.1</v>
      </c>
      <c r="M53" s="209">
        <v>28459.5</v>
      </c>
      <c r="N53" s="209">
        <v>20489.099999999999</v>
      </c>
      <c r="O53" s="209">
        <v>39729.800000000003</v>
      </c>
      <c r="P53" s="209">
        <v>115892.6</v>
      </c>
      <c r="Q53" s="209">
        <v>67197.100000000006</v>
      </c>
      <c r="R53" s="201">
        <v>154561.60000000001</v>
      </c>
      <c r="S53" s="209">
        <v>45376.1</v>
      </c>
      <c r="T53" s="209">
        <v>325275</v>
      </c>
      <c r="U53" s="209">
        <v>479321.59999999998</v>
      </c>
      <c r="V53" s="209">
        <v>242001.4</v>
      </c>
      <c r="W53" s="209">
        <v>94895.6</v>
      </c>
      <c r="X53" s="209">
        <v>54054.400000000001</v>
      </c>
      <c r="Y53" s="209">
        <v>63753.9</v>
      </c>
      <c r="Z53" s="209">
        <v>90938.5</v>
      </c>
      <c r="AA53" s="209">
        <v>253986.2</v>
      </c>
      <c r="AB53" s="209">
        <v>156700.6</v>
      </c>
      <c r="AC53" s="209">
        <v>284348.5</v>
      </c>
      <c r="AD53" s="209">
        <v>17473</v>
      </c>
      <c r="AE53" s="209">
        <v>37548.1</v>
      </c>
      <c r="AF53" s="209">
        <v>214503.9</v>
      </c>
      <c r="AG53" s="209">
        <v>28792</v>
      </c>
      <c r="AH53" s="209">
        <v>31006.7</v>
      </c>
      <c r="AI53" s="209">
        <v>112719.8</v>
      </c>
      <c r="AJ53" s="209">
        <v>34315.199999999997</v>
      </c>
      <c r="AK53" s="209">
        <v>23569.200000000001</v>
      </c>
      <c r="AL53" s="209">
        <v>33621.699999999997</v>
      </c>
      <c r="AM53" s="209"/>
      <c r="AN53" s="210">
        <v>3652816.8</v>
      </c>
    </row>
    <row r="54" spans="1:40" x14ac:dyDescent="0.2">
      <c r="A54" s="212" t="s">
        <v>96</v>
      </c>
      <c r="B54" s="215" t="s">
        <v>97</v>
      </c>
      <c r="C54" s="209">
        <v>4481.3999999999996</v>
      </c>
      <c r="D54" s="209"/>
      <c r="E54" s="209">
        <v>781.8</v>
      </c>
      <c r="F54" s="209"/>
      <c r="G54" s="209"/>
      <c r="H54" s="209"/>
      <c r="I54" s="209"/>
      <c r="J54" s="209">
        <v>165.4</v>
      </c>
      <c r="K54" s="209"/>
      <c r="L54" s="209">
        <v>1588.3</v>
      </c>
      <c r="M54" s="209"/>
      <c r="N54" s="209">
        <v>1040.2</v>
      </c>
      <c r="O54" s="209"/>
      <c r="P54" s="209"/>
      <c r="Q54" s="209">
        <v>12314.4</v>
      </c>
      <c r="R54" s="209"/>
      <c r="S54" s="209"/>
      <c r="T54" s="209">
        <v>12031.1</v>
      </c>
      <c r="U54" s="209"/>
      <c r="V54" s="209"/>
      <c r="W54" s="209"/>
      <c r="X54" s="209">
        <v>5136.2</v>
      </c>
      <c r="Y54" s="209"/>
      <c r="Z54" s="209">
        <v>30730</v>
      </c>
      <c r="AA54" s="209"/>
      <c r="AB54" s="209">
        <v>189470.2</v>
      </c>
      <c r="AC54" s="209">
        <v>798.3</v>
      </c>
      <c r="AD54" s="209">
        <v>43160.1</v>
      </c>
      <c r="AE54" s="209"/>
      <c r="AF54" s="209"/>
      <c r="AG54" s="209"/>
      <c r="AH54" s="209"/>
      <c r="AI54" s="209"/>
      <c r="AJ54" s="209">
        <v>18786.7</v>
      </c>
      <c r="AK54" s="209">
        <v>35</v>
      </c>
      <c r="AL54" s="209"/>
      <c r="AM54" s="209">
        <v>1461.9</v>
      </c>
      <c r="AN54" s="210">
        <v>321981</v>
      </c>
    </row>
    <row r="55" spans="1:40" x14ac:dyDescent="0.2">
      <c r="A55" s="212" t="s">
        <v>98</v>
      </c>
      <c r="B55" s="215" t="s">
        <v>99</v>
      </c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>
        <v>13947</v>
      </c>
      <c r="AE55" s="209"/>
      <c r="AF55" s="209"/>
      <c r="AG55" s="209">
        <v>210184.1</v>
      </c>
      <c r="AH55" s="209">
        <v>115961.7</v>
      </c>
      <c r="AI55" s="209">
        <v>90505.5</v>
      </c>
      <c r="AJ55" s="209">
        <v>38336.9</v>
      </c>
      <c r="AK55" s="209">
        <v>28162.5</v>
      </c>
      <c r="AL55" s="209">
        <v>13602.7</v>
      </c>
      <c r="AM55" s="209"/>
      <c r="AN55" s="210">
        <v>510700.4</v>
      </c>
    </row>
    <row r="56" spans="1:40" x14ac:dyDescent="0.2">
      <c r="A56" s="212"/>
      <c r="B56" s="215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</row>
    <row r="57" spans="1:40" x14ac:dyDescent="0.2">
      <c r="A57" s="212" t="s">
        <v>92</v>
      </c>
      <c r="B57" s="215" t="s">
        <v>93</v>
      </c>
      <c r="C57" s="209">
        <v>96885.5</v>
      </c>
      <c r="D57" s="209">
        <v>5081.7</v>
      </c>
      <c r="E57" s="209">
        <v>170460</v>
      </c>
      <c r="F57" s="209">
        <v>16966.400000000001</v>
      </c>
      <c r="G57" s="209">
        <v>37958.6</v>
      </c>
      <c r="H57" s="209">
        <v>32327.9</v>
      </c>
      <c r="I57" s="209">
        <v>72632.7</v>
      </c>
      <c r="J57" s="209">
        <v>30545.4</v>
      </c>
      <c r="K57" s="209">
        <v>55215</v>
      </c>
      <c r="L57" s="209">
        <v>91229.4</v>
      </c>
      <c r="M57" s="209">
        <v>28459.5</v>
      </c>
      <c r="N57" s="209">
        <v>21529.3</v>
      </c>
      <c r="O57" s="209">
        <v>39729.800000000003</v>
      </c>
      <c r="P57" s="209">
        <v>115892.6</v>
      </c>
      <c r="Q57" s="209">
        <v>79511.5</v>
      </c>
      <c r="R57" s="209">
        <v>154561.60000000001</v>
      </c>
      <c r="S57" s="209">
        <v>45376.1</v>
      </c>
      <c r="T57" s="209">
        <v>337306.1</v>
      </c>
      <c r="U57" s="209">
        <v>479321.59999999998</v>
      </c>
      <c r="V57" s="209">
        <v>242001.4</v>
      </c>
      <c r="W57" s="209">
        <v>94895.6</v>
      </c>
      <c r="X57" s="209">
        <v>59190.6</v>
      </c>
      <c r="Y57" s="209">
        <v>63753.9</v>
      </c>
      <c r="Z57" s="209">
        <v>121668.5</v>
      </c>
      <c r="AA57" s="209">
        <v>253986.2</v>
      </c>
      <c r="AB57" s="209">
        <v>346170.8</v>
      </c>
      <c r="AC57" s="209">
        <v>285146.8</v>
      </c>
      <c r="AD57" s="209">
        <v>74580.100000000006</v>
      </c>
      <c r="AE57" s="209">
        <v>37548.1</v>
      </c>
      <c r="AF57" s="209">
        <v>214503.9</v>
      </c>
      <c r="AG57" s="209">
        <v>238976.1</v>
      </c>
      <c r="AH57" s="209">
        <v>146968.4</v>
      </c>
      <c r="AI57" s="209">
        <v>203225.3</v>
      </c>
      <c r="AJ57" s="209">
        <v>91438.8</v>
      </c>
      <c r="AK57" s="209">
        <v>51766.7</v>
      </c>
      <c r="AL57" s="209">
        <v>47224.4</v>
      </c>
      <c r="AM57" s="209">
        <v>1461.9</v>
      </c>
      <c r="AN57" s="210">
        <v>4485498.2</v>
      </c>
    </row>
    <row r="58" spans="1:40" x14ac:dyDescent="0.2">
      <c r="A58" s="212" t="s">
        <v>100</v>
      </c>
      <c r="B58" s="215" t="s">
        <v>101</v>
      </c>
      <c r="C58" s="209">
        <v>-10211</v>
      </c>
      <c r="D58" s="209"/>
      <c r="E58" s="209">
        <v>10211</v>
      </c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10"/>
    </row>
    <row r="59" spans="1:40" x14ac:dyDescent="0.2">
      <c r="A59" s="212" t="s">
        <v>102</v>
      </c>
      <c r="B59" s="215" t="s">
        <v>103</v>
      </c>
      <c r="C59" s="209">
        <v>313.39999999999998</v>
      </c>
      <c r="D59" s="209">
        <v>2</v>
      </c>
      <c r="E59" s="209"/>
      <c r="F59" s="209">
        <v>59.4</v>
      </c>
      <c r="G59" s="209">
        <v>59.4</v>
      </c>
      <c r="H59" s="209"/>
      <c r="I59" s="209">
        <v>88</v>
      </c>
      <c r="J59" s="209">
        <v>5</v>
      </c>
      <c r="K59" s="209"/>
      <c r="L59" s="209">
        <v>19</v>
      </c>
      <c r="M59" s="209">
        <v>86.4</v>
      </c>
      <c r="N59" s="209">
        <v>59.4</v>
      </c>
      <c r="O59" s="209">
        <v>59.4</v>
      </c>
      <c r="P59" s="209"/>
      <c r="Q59" s="209">
        <v>433.9</v>
      </c>
      <c r="R59" s="209">
        <v>80</v>
      </c>
      <c r="S59" s="209">
        <v>13186</v>
      </c>
      <c r="T59" s="209">
        <v>586</v>
      </c>
      <c r="U59" s="209"/>
      <c r="V59" s="209">
        <v>686</v>
      </c>
      <c r="W59" s="209">
        <v>1083.5</v>
      </c>
      <c r="X59" s="209">
        <v>1628</v>
      </c>
      <c r="Y59" s="209"/>
      <c r="Z59" s="209">
        <v>408</v>
      </c>
      <c r="AA59" s="209"/>
      <c r="AB59" s="209">
        <v>5412.3</v>
      </c>
      <c r="AC59" s="209">
        <v>5760.3</v>
      </c>
      <c r="AD59" s="209">
        <v>-1875</v>
      </c>
      <c r="AE59" s="209">
        <v>1839.8</v>
      </c>
      <c r="AF59" s="209">
        <v>5453.4</v>
      </c>
      <c r="AG59" s="209">
        <v>-28792</v>
      </c>
      <c r="AH59" s="209">
        <v>-786</v>
      </c>
      <c r="AI59" s="209">
        <v>-2206</v>
      </c>
      <c r="AJ59" s="209">
        <v>-1078</v>
      </c>
      <c r="AK59" s="209">
        <v>-1137</v>
      </c>
      <c r="AL59" s="209">
        <v>-1434.6</v>
      </c>
      <c r="AM59" s="209"/>
      <c r="AN59" s="210">
        <v>0</v>
      </c>
    </row>
    <row r="60" spans="1:40" x14ac:dyDescent="0.2">
      <c r="A60" s="212" t="s">
        <v>104</v>
      </c>
      <c r="B60" s="215" t="s">
        <v>105</v>
      </c>
      <c r="C60" s="209">
        <v>-9897.6</v>
      </c>
      <c r="D60" s="209">
        <v>2</v>
      </c>
      <c r="E60" s="209">
        <v>10211</v>
      </c>
      <c r="F60" s="209">
        <v>59.4</v>
      </c>
      <c r="G60" s="209">
        <v>59.4</v>
      </c>
      <c r="H60" s="209"/>
      <c r="I60" s="209">
        <v>88</v>
      </c>
      <c r="J60" s="209">
        <v>5</v>
      </c>
      <c r="K60" s="209"/>
      <c r="L60" s="209">
        <v>19</v>
      </c>
      <c r="M60" s="209">
        <v>86.4</v>
      </c>
      <c r="N60" s="209">
        <v>59.4</v>
      </c>
      <c r="O60" s="209">
        <v>59.4</v>
      </c>
      <c r="P60" s="209"/>
      <c r="Q60" s="209">
        <v>433.9</v>
      </c>
      <c r="R60" s="209">
        <v>80</v>
      </c>
      <c r="S60" s="209">
        <v>13186</v>
      </c>
      <c r="T60" s="209">
        <v>586</v>
      </c>
      <c r="U60" s="209"/>
      <c r="V60" s="209">
        <v>686</v>
      </c>
      <c r="W60" s="209">
        <v>1083.5</v>
      </c>
      <c r="X60" s="209">
        <v>1628</v>
      </c>
      <c r="Y60" s="209"/>
      <c r="Z60" s="209">
        <v>408</v>
      </c>
      <c r="AA60" s="209"/>
      <c r="AB60" s="209">
        <v>5412.3</v>
      </c>
      <c r="AC60" s="209">
        <v>5760.3</v>
      </c>
      <c r="AD60" s="209">
        <v>-1875</v>
      </c>
      <c r="AE60" s="209">
        <v>1839.8</v>
      </c>
      <c r="AF60" s="209">
        <v>5453.4</v>
      </c>
      <c r="AG60" s="209">
        <v>-28792</v>
      </c>
      <c r="AH60" s="209">
        <v>-786</v>
      </c>
      <c r="AI60" s="209">
        <v>-2206</v>
      </c>
      <c r="AJ60" s="209">
        <v>-1078</v>
      </c>
      <c r="AK60" s="209">
        <v>-1137</v>
      </c>
      <c r="AL60" s="209">
        <v>-1434.6</v>
      </c>
      <c r="AM60" s="209"/>
      <c r="AN60" s="210">
        <v>0</v>
      </c>
    </row>
    <row r="61" spans="1:40" x14ac:dyDescent="0.2">
      <c r="A61" s="212" t="s">
        <v>92</v>
      </c>
      <c r="B61" s="215" t="s">
        <v>106</v>
      </c>
      <c r="C61" s="209">
        <v>86987.9</v>
      </c>
      <c r="D61" s="209">
        <v>5083.7</v>
      </c>
      <c r="E61" s="209">
        <v>180671</v>
      </c>
      <c r="F61" s="209">
        <v>17025.8</v>
      </c>
      <c r="G61" s="209">
        <v>38018</v>
      </c>
      <c r="H61" s="209">
        <v>32327.9</v>
      </c>
      <c r="I61" s="209">
        <v>72720.7</v>
      </c>
      <c r="J61" s="209">
        <v>30550.400000000001</v>
      </c>
      <c r="K61" s="209">
        <v>55215</v>
      </c>
      <c r="L61" s="209">
        <v>91248.4</v>
      </c>
      <c r="M61" s="209">
        <v>28545.9</v>
      </c>
      <c r="N61" s="209">
        <v>21588.7</v>
      </c>
      <c r="O61" s="209">
        <v>39789.199999999997</v>
      </c>
      <c r="P61" s="209">
        <v>115892.6</v>
      </c>
      <c r="Q61" s="209">
        <v>79945.399999999994</v>
      </c>
      <c r="R61" s="209">
        <v>154641.60000000001</v>
      </c>
      <c r="S61" s="209">
        <v>58562.1</v>
      </c>
      <c r="T61" s="209">
        <v>337892.1</v>
      </c>
      <c r="U61" s="209">
        <v>479321.59999999998</v>
      </c>
      <c r="V61" s="209">
        <v>242687.4</v>
      </c>
      <c r="W61" s="209">
        <v>95979.1</v>
      </c>
      <c r="X61" s="209">
        <v>60818.6</v>
      </c>
      <c r="Y61" s="209">
        <v>63753.9</v>
      </c>
      <c r="Z61" s="209">
        <v>122076.5</v>
      </c>
      <c r="AA61" s="209">
        <v>253986.2</v>
      </c>
      <c r="AB61" s="209">
        <v>351583.1</v>
      </c>
      <c r="AC61" s="209">
        <v>290907.09999999998</v>
      </c>
      <c r="AD61" s="209">
        <v>72705.100000000006</v>
      </c>
      <c r="AE61" s="209">
        <v>39387.9</v>
      </c>
      <c r="AF61" s="209">
        <v>219957.3</v>
      </c>
      <c r="AG61" s="209">
        <v>210184.1</v>
      </c>
      <c r="AH61" s="209">
        <v>146182.39999999999</v>
      </c>
      <c r="AI61" s="209">
        <v>201019.3</v>
      </c>
      <c r="AJ61" s="209">
        <v>90360.8</v>
      </c>
      <c r="AK61" s="209">
        <v>50629.7</v>
      </c>
      <c r="AL61" s="209">
        <v>45789.8</v>
      </c>
      <c r="AM61" s="209">
        <v>1461.9</v>
      </c>
      <c r="AN61" s="210">
        <v>4485498.2</v>
      </c>
    </row>
  </sheetData>
  <mergeCells count="4">
    <mergeCell ref="A2:AN2"/>
    <mergeCell ref="A3:B3"/>
    <mergeCell ref="A4:B4"/>
    <mergeCell ref="A48:AN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E13E-3BB1-449F-BB99-A652B419E186}">
  <dimension ref="A1"/>
  <sheetViews>
    <sheetView workbookViewId="0">
      <selection activeCell="C5" sqref="C5:F16"/>
    </sheetView>
  </sheetViews>
  <sheetFormatPr baseColWidth="10" defaultRowHeight="12.75" x14ac:dyDescent="0.2"/>
  <cols>
    <col min="3" max="3" width="27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5066-25EE-44AF-BE84-58A2217A0484}">
  <dimension ref="C1:K25"/>
  <sheetViews>
    <sheetView tabSelected="1" workbookViewId="0">
      <selection activeCell="I6" sqref="I6"/>
    </sheetView>
  </sheetViews>
  <sheetFormatPr baseColWidth="10" defaultRowHeight="12.75" x14ac:dyDescent="0.2"/>
  <cols>
    <col min="3" max="3" width="49.85546875" customWidth="1"/>
    <col min="4" max="6" width="15.7109375" customWidth="1"/>
  </cols>
  <sheetData>
    <row r="1" spans="3:9" ht="9.75" customHeight="1" x14ac:dyDescent="0.2"/>
    <row r="2" spans="3:9" ht="18" x14ac:dyDescent="0.25">
      <c r="C2" s="162" t="s">
        <v>129</v>
      </c>
      <c r="D2" s="109"/>
      <c r="E2" s="109"/>
      <c r="F2" s="110"/>
    </row>
    <row r="3" spans="3:9" ht="18" x14ac:dyDescent="0.25">
      <c r="C3" s="163" t="s">
        <v>127</v>
      </c>
      <c r="D3" s="161" t="s">
        <v>118</v>
      </c>
      <c r="E3" s="161" t="s">
        <v>119</v>
      </c>
      <c r="F3" s="164" t="s">
        <v>120</v>
      </c>
    </row>
    <row r="4" spans="3:9" ht="18" x14ac:dyDescent="0.25">
      <c r="C4" s="108" t="s">
        <v>123</v>
      </c>
      <c r="D4" s="111"/>
      <c r="E4" s="111"/>
      <c r="F4" s="112"/>
    </row>
    <row r="5" spans="3:9" ht="18" x14ac:dyDescent="0.25">
      <c r="C5" s="106" t="s">
        <v>130</v>
      </c>
      <c r="D5" s="167">
        <f>SUM('TES17'!R16:Y23)</f>
        <v>794.65780000000007</v>
      </c>
      <c r="E5" s="143">
        <f>F5-D5</f>
        <v>318.74069999999995</v>
      </c>
      <c r="F5" s="144">
        <f>SUM('TES17'!AI16:AI23)</f>
        <v>1113.3985</v>
      </c>
    </row>
    <row r="6" spans="3:9" ht="18" x14ac:dyDescent="0.25">
      <c r="C6" s="108" t="s">
        <v>126</v>
      </c>
      <c r="D6" s="143">
        <f>SUM('TES17'!R24:Y33)</f>
        <v>186.3081</v>
      </c>
      <c r="E6" s="167">
        <f>F6-D6</f>
        <v>967.98640000000023</v>
      </c>
      <c r="F6" s="144">
        <f>F7-F5</f>
        <v>1154.2945000000002</v>
      </c>
    </row>
    <row r="7" spans="3:9" ht="18" x14ac:dyDescent="0.25">
      <c r="C7" s="114" t="s">
        <v>128</v>
      </c>
      <c r="D7" s="146">
        <f>SUM('TES17'!R35:Y35)</f>
        <v>980.96590000000003</v>
      </c>
      <c r="E7" s="146">
        <f>E5+E6</f>
        <v>1286.7271000000001</v>
      </c>
      <c r="F7" s="147">
        <f>'TES17'!AI35</f>
        <v>2267.6930000000002</v>
      </c>
    </row>
    <row r="8" spans="3:9" ht="18" x14ac:dyDescent="0.25">
      <c r="C8" s="113" t="s">
        <v>121</v>
      </c>
      <c r="D8" s="145">
        <f>SUM('TES38'!C52:T52)/1000</f>
        <v>1431.6691000000001</v>
      </c>
      <c r="E8" s="146">
        <f>F8-D8</f>
        <v>3053.8290999999999</v>
      </c>
      <c r="F8" s="147">
        <f>'TES38'!AN52/1000</f>
        <v>4485.4982</v>
      </c>
    </row>
    <row r="9" spans="3:9" ht="18" x14ac:dyDescent="0.25">
      <c r="C9" s="160" t="s">
        <v>122</v>
      </c>
      <c r="D9" s="148"/>
      <c r="E9" s="149"/>
      <c r="F9" s="150"/>
    </row>
    <row r="10" spans="3:9" ht="18" x14ac:dyDescent="0.25">
      <c r="C10" s="106" t="s">
        <v>130</v>
      </c>
      <c r="D10" s="151">
        <f t="shared" ref="D10:F12" si="0">D5/D$8</f>
        <v>0.55505689128863644</v>
      </c>
      <c r="E10" s="152">
        <f t="shared" si="0"/>
        <v>0.10437411183225674</v>
      </c>
      <c r="F10" s="153">
        <f t="shared" si="0"/>
        <v>0.24822181402279908</v>
      </c>
    </row>
    <row r="11" spans="3:9" ht="18" x14ac:dyDescent="0.25">
      <c r="C11" s="106" t="s">
        <v>119</v>
      </c>
      <c r="D11" s="154">
        <f t="shared" si="0"/>
        <v>0.13013349243900005</v>
      </c>
      <c r="E11" s="155">
        <f t="shared" si="0"/>
        <v>0.31697464668209502</v>
      </c>
      <c r="F11" s="153">
        <f t="shared" si="0"/>
        <v>0.25733919590024584</v>
      </c>
    </row>
    <row r="12" spans="3:9" ht="18" x14ac:dyDescent="0.25">
      <c r="C12" s="107" t="s">
        <v>120</v>
      </c>
      <c r="D12" s="156">
        <f t="shared" si="0"/>
        <v>0.68519038372763652</v>
      </c>
      <c r="E12" s="157">
        <f t="shared" si="0"/>
        <v>0.42134875851435172</v>
      </c>
      <c r="F12" s="158">
        <f t="shared" si="0"/>
        <v>0.50556100992304498</v>
      </c>
    </row>
    <row r="13" spans="3:9" x14ac:dyDescent="0.2">
      <c r="D13" s="159"/>
      <c r="E13" s="159"/>
      <c r="F13" s="159"/>
      <c r="I13" s="105">
        <f>D7-D19</f>
        <v>141.51400000000012</v>
      </c>
    </row>
    <row r="14" spans="3:9" ht="18" x14ac:dyDescent="0.25">
      <c r="C14" s="162" t="s">
        <v>129</v>
      </c>
      <c r="D14" s="109"/>
      <c r="E14" s="109"/>
      <c r="F14" s="110"/>
    </row>
    <row r="15" spans="3:9" ht="18" x14ac:dyDescent="0.25">
      <c r="C15" s="166"/>
      <c r="D15" s="143" t="s">
        <v>118</v>
      </c>
      <c r="E15" s="143" t="s">
        <v>119</v>
      </c>
      <c r="F15" s="144" t="s">
        <v>120</v>
      </c>
    </row>
    <row r="16" spans="3:9" ht="18" x14ac:dyDescent="0.25">
      <c r="C16" s="108" t="s">
        <v>123</v>
      </c>
      <c r="D16" s="149"/>
      <c r="E16" s="149"/>
      <c r="F16" s="150"/>
    </row>
    <row r="17" spans="3:11" ht="18" x14ac:dyDescent="0.25">
      <c r="C17" s="108" t="s">
        <v>125</v>
      </c>
      <c r="D17" s="167">
        <f>(SUM('TES38'!C3:Q19)+SUM('TES38'!C22:Q22)+SUM('TES38'!T5:T19)+SUM('TES38'!T22))/1000</f>
        <v>641.23279999999966</v>
      </c>
      <c r="E17" s="143">
        <f>F17-D17</f>
        <v>311.51550000000032</v>
      </c>
      <c r="F17" s="144">
        <f>(SUM('TES38'!AN5:AN19)+'TES38'!AN22)/1000</f>
        <v>952.74829999999997</v>
      </c>
      <c r="I17" s="105">
        <f>F17-F5</f>
        <v>-160.65020000000004</v>
      </c>
    </row>
    <row r="18" spans="3:11" ht="18" x14ac:dyDescent="0.25">
      <c r="C18" s="108" t="s">
        <v>124</v>
      </c>
      <c r="D18" s="143">
        <f>D19-D17</f>
        <v>198.21910000000025</v>
      </c>
      <c r="E18" s="167">
        <f>F18-D18</f>
        <v>1116.7256</v>
      </c>
      <c r="F18" s="144">
        <f>F7-F17</f>
        <v>1314.9447000000002</v>
      </c>
    </row>
    <row r="19" spans="3:11" ht="18" x14ac:dyDescent="0.25">
      <c r="C19" s="114" t="s">
        <v>120</v>
      </c>
      <c r="D19" s="146">
        <f>(SUM('TES38'!C44:T44)-'TES38'!R44-'TES38'!S44)/1000</f>
        <v>839.45189999999991</v>
      </c>
      <c r="E19" s="146">
        <f>E17+E18</f>
        <v>1428.2411000000002</v>
      </c>
      <c r="F19" s="147">
        <f>D19+E19</f>
        <v>2267.6930000000002</v>
      </c>
      <c r="I19" s="105">
        <f>D7-D19</f>
        <v>141.51400000000012</v>
      </c>
      <c r="K19" s="105">
        <f>D7-D19</f>
        <v>141.51400000000012</v>
      </c>
    </row>
    <row r="20" spans="3:11" ht="18" x14ac:dyDescent="0.25">
      <c r="C20" s="113" t="s">
        <v>121</v>
      </c>
      <c r="D20" s="145">
        <f>(SUM('TES38'!C52:Q52)+'TES38'!T52)/1000</f>
        <v>1231.7314000000001</v>
      </c>
      <c r="E20" s="146">
        <f>F20-D20</f>
        <v>3253.7667999999999</v>
      </c>
      <c r="F20" s="147">
        <f>'TES38'!AN52/1000</f>
        <v>4485.4982</v>
      </c>
      <c r="J20" s="105">
        <f>D20-D8</f>
        <v>-199.93769999999995</v>
      </c>
      <c r="K20" s="206">
        <f>'TES38'!R52+'TES38'!S52</f>
        <v>199937.7</v>
      </c>
    </row>
    <row r="21" spans="3:11" ht="18" x14ac:dyDescent="0.25">
      <c r="C21" s="160" t="s">
        <v>122</v>
      </c>
      <c r="D21" s="148"/>
      <c r="E21" s="149"/>
      <c r="F21" s="150"/>
    </row>
    <row r="22" spans="3:11" ht="18" x14ac:dyDescent="0.25">
      <c r="C22" s="106" t="s">
        <v>125</v>
      </c>
      <c r="D22" s="151">
        <f t="shared" ref="D22:F24" si="1">D17/D$20</f>
        <v>0.52059466861038017</v>
      </c>
      <c r="E22" s="152">
        <f t="shared" si="1"/>
        <v>9.5739958991529553E-2</v>
      </c>
      <c r="F22" s="153">
        <f t="shared" si="1"/>
        <v>0.2124063498676691</v>
      </c>
    </row>
    <row r="23" spans="3:11" ht="18" x14ac:dyDescent="0.25">
      <c r="C23" s="106" t="s">
        <v>124</v>
      </c>
      <c r="D23" s="154">
        <f t="shared" si="1"/>
        <v>0.16092721189051462</v>
      </c>
      <c r="E23" s="155">
        <f t="shared" si="1"/>
        <v>0.34321009114728196</v>
      </c>
      <c r="F23" s="153">
        <f t="shared" si="1"/>
        <v>0.29315466005537583</v>
      </c>
    </row>
    <row r="24" spans="3:11" ht="18" x14ac:dyDescent="0.25">
      <c r="C24" s="107" t="s">
        <v>120</v>
      </c>
      <c r="D24" s="156">
        <f t="shared" si="1"/>
        <v>0.68152188050089479</v>
      </c>
      <c r="E24" s="157">
        <f t="shared" si="1"/>
        <v>0.4389500501388115</v>
      </c>
      <c r="F24" s="158">
        <f t="shared" si="1"/>
        <v>0.50556100992304498</v>
      </c>
    </row>
    <row r="25" spans="3:11" ht="15" x14ac:dyDescent="0.2">
      <c r="C25" s="165" t="s">
        <v>131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TES17</vt:lpstr>
      <vt:lpstr>TES38</vt:lpstr>
      <vt:lpstr>Feuil1</vt:lpstr>
      <vt:lpstr>Feuil1 (2)</vt:lpstr>
      <vt:lpstr>'TES17'!Zone_d_impression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CAZANAVE Marie Thérèse</dc:creator>
  <dc:description/>
  <cp:lastModifiedBy>pc</cp:lastModifiedBy>
  <cp:revision>4</cp:revision>
  <cp:lastPrinted>2011-03-22T15:40:24Z</cp:lastPrinted>
  <dcterms:created xsi:type="dcterms:W3CDTF">2006-02-13T16:21:07Z</dcterms:created>
  <dcterms:modified xsi:type="dcterms:W3CDTF">2024-04-06T19:13:16Z</dcterms:modified>
  <dc:language>en-GB</dc:language>
</cp:coreProperties>
</file>