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3AB0D22-2A6B-4747-943B-DF84C7C7951E}" xr6:coauthVersionLast="36" xr6:coauthVersionMax="36" xr10:uidLastSave="{00000000-0000-0000-0000-000000000000}"/>
  <bookViews>
    <workbookView xWindow="0" yWindow="0" windowWidth="21600" windowHeight="8985" activeTab="2" xr2:uid="{58535931-E61F-4073-837B-2569CD864488}"/>
  </bookViews>
  <sheets>
    <sheet name="Fig1_MRIO" sheetId="1" r:id="rId1"/>
    <sheet name="Fig2_SIOT-vs-MRIO" sheetId="2" r:id="rId2"/>
    <sheet name="Fig2_SIOT-vs-MRIO (3)" sheetId="23" r:id="rId3"/>
    <sheet name="Fig3_Coefficients_techniques_A" sheetId="3" r:id="rId4"/>
    <sheet name="Fig2_SIOT-vs-MRIO (2)" sheetId="22" r:id="rId5"/>
    <sheet name="Fig4_(I-A)-1" sheetId="4" r:id="rId6"/>
    <sheet name="Fig5_Emissions_sur_Prod" sheetId="5" r:id="rId7"/>
    <sheet name="Fig_6_Res_Calc_Empreinte_3_meth" sheetId="6" r:id="rId8"/>
    <sheet name="Calc_Empreinte_Matrix" sheetId="7" r:id="rId9"/>
    <sheet name="Calc_Empreinte_Appr_Production" sheetId="8" r:id="rId10"/>
    <sheet name="Calc_Empreinte_Appr_Consommatio" sheetId="9" r:id="rId11"/>
    <sheet name="Compar_A_et_B" sheetId="10" r:id="rId12"/>
    <sheet name="__|||__" sheetId="11" r:id="rId13"/>
    <sheet name="Alex_Alter" sheetId="12" r:id="rId14"/>
    <sheet name="MRIO_en_émissions" sheetId="13" r:id="rId15"/>
    <sheet name="desti" sheetId="14" r:id="rId16"/>
    <sheet name="coefsTech_sur_MRIO_en_émissions" sheetId="15" r:id="rId17"/>
    <sheet name="coefsMonde_sur_MRIO_en_émission" sheetId="16" r:id="rId18"/>
    <sheet name="Prod" sheetId="17" r:id="rId19"/>
    <sheet name="TEI" sheetId="18" r:id="rId20"/>
    <sheet name="FD" sheetId="19" r:id="rId21"/>
    <sheet name="Emi" sheetId="20" r:id="rId22"/>
    <sheet name="MRIO_+_Emi" sheetId="21" r:id="rId23"/>
  </sheets>
  <calcPr calcId="191028"/>
</workbook>
</file>

<file path=xl/calcChain.xml><?xml version="1.0" encoding="utf-8"?>
<calcChain xmlns="http://schemas.openxmlformats.org/spreadsheetml/2006/main">
  <c r="P24" i="23" l="1"/>
  <c r="T23" i="23"/>
  <c r="AB23" i="23"/>
  <c r="AA8" i="23"/>
  <c r="I20" i="23"/>
  <c r="X23" i="23"/>
  <c r="P23" i="23"/>
  <c r="Y20" i="23"/>
  <c r="Z20" i="23"/>
  <c r="AA20" i="23"/>
  <c r="AB20" i="23"/>
  <c r="X20" i="23"/>
  <c r="E20" i="23"/>
  <c r="Y17" i="23"/>
  <c r="Z17" i="23"/>
  <c r="AA17" i="23"/>
  <c r="X17" i="23"/>
  <c r="E17" i="23"/>
  <c r="Y14" i="23"/>
  <c r="Z14" i="23"/>
  <c r="AA14" i="23"/>
  <c r="X14" i="23"/>
  <c r="E14" i="23"/>
  <c r="E11" i="23"/>
  <c r="E8" i="23"/>
  <c r="E30" i="23" s="1"/>
  <c r="Y11" i="23"/>
  <c r="Z11" i="23"/>
  <c r="AA11" i="23"/>
  <c r="X11" i="23"/>
  <c r="Y7" i="23"/>
  <c r="Z7" i="23"/>
  <c r="AA7" i="23"/>
  <c r="Y8" i="23"/>
  <c r="Z8" i="23"/>
  <c r="X8" i="23"/>
  <c r="W8" i="23"/>
  <c r="W20" i="23"/>
  <c r="W17" i="23"/>
  <c r="W14" i="23"/>
  <c r="W11" i="23"/>
  <c r="J30" i="23"/>
  <c r="U20" i="23"/>
  <c r="T20" i="23"/>
  <c r="S20" i="23"/>
  <c r="U19" i="23"/>
  <c r="T19" i="23"/>
  <c r="S19" i="23"/>
  <c r="U18" i="23"/>
  <c r="T18" i="23"/>
  <c r="S18" i="23"/>
  <c r="U17" i="23"/>
  <c r="T17" i="23"/>
  <c r="S17" i="23"/>
  <c r="U16" i="23"/>
  <c r="T16" i="23"/>
  <c r="S16" i="23"/>
  <c r="U15" i="23"/>
  <c r="T15" i="23"/>
  <c r="S15" i="23"/>
  <c r="U14" i="23"/>
  <c r="T14" i="23"/>
  <c r="S14" i="23"/>
  <c r="U13" i="23"/>
  <c r="T13" i="23"/>
  <c r="S13" i="23"/>
  <c r="U12" i="23"/>
  <c r="T12" i="23"/>
  <c r="S12" i="23"/>
  <c r="U11" i="23"/>
  <c r="T11" i="23"/>
  <c r="S11" i="23"/>
  <c r="U10" i="23"/>
  <c r="T10" i="23"/>
  <c r="S10" i="23"/>
  <c r="U9" i="23"/>
  <c r="T9" i="23"/>
  <c r="S9" i="23"/>
  <c r="U8" i="23"/>
  <c r="T8" i="23"/>
  <c r="S8" i="23"/>
  <c r="U7" i="23"/>
  <c r="T7" i="23"/>
  <c r="S7" i="23"/>
  <c r="U6" i="23"/>
  <c r="T6" i="23"/>
  <c r="S6" i="23"/>
  <c r="R20" i="23"/>
  <c r="Q20" i="23"/>
  <c r="P20" i="23"/>
  <c r="R19" i="23"/>
  <c r="Q19" i="23"/>
  <c r="P19" i="23"/>
  <c r="R18" i="23"/>
  <c r="Q18" i="23"/>
  <c r="P18" i="23"/>
  <c r="R17" i="23"/>
  <c r="Q17" i="23"/>
  <c r="P17" i="23"/>
  <c r="R16" i="23"/>
  <c r="Q16" i="23"/>
  <c r="P16" i="23"/>
  <c r="R15" i="23"/>
  <c r="Q15" i="23"/>
  <c r="P15" i="23"/>
  <c r="R14" i="23"/>
  <c r="Q14" i="23"/>
  <c r="P14" i="23"/>
  <c r="R13" i="23"/>
  <c r="Q13" i="23"/>
  <c r="P13" i="23"/>
  <c r="R12" i="23"/>
  <c r="Q12" i="23"/>
  <c r="P12" i="23"/>
  <c r="R11" i="23"/>
  <c r="Q11" i="23"/>
  <c r="P11" i="23"/>
  <c r="R10" i="23"/>
  <c r="Q10" i="23"/>
  <c r="P10" i="23"/>
  <c r="R9" i="23"/>
  <c r="Q9" i="23"/>
  <c r="P9" i="23"/>
  <c r="R8" i="23"/>
  <c r="Q8" i="23"/>
  <c r="P8" i="23"/>
  <c r="R7" i="23"/>
  <c r="Q7" i="23"/>
  <c r="P7" i="23"/>
  <c r="R6" i="23"/>
  <c r="Q6" i="23"/>
  <c r="P6" i="23"/>
  <c r="O20" i="23"/>
  <c r="N20" i="23"/>
  <c r="M20" i="23"/>
  <c r="O19" i="23"/>
  <c r="N19" i="23"/>
  <c r="M19" i="23"/>
  <c r="O18" i="23"/>
  <c r="N18" i="23"/>
  <c r="M18" i="23"/>
  <c r="O17" i="23"/>
  <c r="N17" i="23"/>
  <c r="M17" i="23"/>
  <c r="O16" i="23"/>
  <c r="N16" i="23"/>
  <c r="M16" i="23"/>
  <c r="O15" i="23"/>
  <c r="N15" i="23"/>
  <c r="M15" i="23"/>
  <c r="O14" i="23"/>
  <c r="N14" i="23"/>
  <c r="M14" i="23"/>
  <c r="O13" i="23"/>
  <c r="N13" i="23"/>
  <c r="M13" i="23"/>
  <c r="O12" i="23"/>
  <c r="N12" i="23"/>
  <c r="M12" i="23"/>
  <c r="O11" i="23"/>
  <c r="N11" i="23"/>
  <c r="M11" i="23"/>
  <c r="O10" i="23"/>
  <c r="N10" i="23"/>
  <c r="M10" i="23"/>
  <c r="O9" i="23"/>
  <c r="N9" i="23"/>
  <c r="M9" i="23"/>
  <c r="O8" i="23"/>
  <c r="N8" i="23"/>
  <c r="M8" i="23"/>
  <c r="O7" i="23"/>
  <c r="N7" i="23"/>
  <c r="M7" i="23"/>
  <c r="O6" i="23"/>
  <c r="N6" i="23"/>
  <c r="M6" i="23"/>
  <c r="L20" i="23"/>
  <c r="K20" i="23"/>
  <c r="J20" i="23"/>
  <c r="L19" i="23"/>
  <c r="K19" i="23"/>
  <c r="J19" i="23"/>
  <c r="L18" i="23"/>
  <c r="K18" i="23"/>
  <c r="J18" i="23"/>
  <c r="L17" i="23"/>
  <c r="K17" i="23"/>
  <c r="J17" i="23"/>
  <c r="L16" i="23"/>
  <c r="K16" i="23"/>
  <c r="J16" i="23"/>
  <c r="L15" i="23"/>
  <c r="K15" i="23"/>
  <c r="J15" i="23"/>
  <c r="L14" i="23"/>
  <c r="K14" i="23"/>
  <c r="J14" i="23"/>
  <c r="L13" i="23"/>
  <c r="K13" i="23"/>
  <c r="J13" i="23"/>
  <c r="L12" i="23"/>
  <c r="K12" i="23"/>
  <c r="J12" i="23"/>
  <c r="L11" i="23"/>
  <c r="K11" i="23"/>
  <c r="J11" i="23"/>
  <c r="L10" i="23"/>
  <c r="K10" i="23"/>
  <c r="J10" i="23"/>
  <c r="L9" i="23"/>
  <c r="K9" i="23"/>
  <c r="J9" i="23"/>
  <c r="L8" i="23"/>
  <c r="K8" i="23"/>
  <c r="J8" i="23"/>
  <c r="L7" i="23"/>
  <c r="K7" i="23"/>
  <c r="J7" i="23"/>
  <c r="L6" i="23"/>
  <c r="K6" i="23"/>
  <c r="J6" i="23"/>
  <c r="H20" i="23"/>
  <c r="G20" i="23"/>
  <c r="I19" i="23"/>
  <c r="I18" i="23"/>
  <c r="H17" i="23"/>
  <c r="G17" i="23"/>
  <c r="I17" i="23"/>
  <c r="I16" i="23"/>
  <c r="I15" i="23"/>
  <c r="I14" i="23"/>
  <c r="I13" i="23"/>
  <c r="I12" i="23"/>
  <c r="H14" i="23"/>
  <c r="G14" i="23"/>
  <c r="I11" i="23"/>
  <c r="H11" i="23"/>
  <c r="G11" i="23"/>
  <c r="I10" i="23"/>
  <c r="I9" i="23"/>
  <c r="G9" i="23"/>
  <c r="H9" i="23"/>
  <c r="G10" i="23"/>
  <c r="H10" i="23"/>
  <c r="H8" i="23"/>
  <c r="H30" i="23" s="1"/>
  <c r="G8" i="23"/>
  <c r="G30" i="23" s="1"/>
  <c r="I8" i="23"/>
  <c r="I30" i="23" s="1"/>
  <c r="Z30" i="23" s="1"/>
  <c r="I7" i="23"/>
  <c r="I29" i="23" s="1"/>
  <c r="Z29" i="23" s="1"/>
  <c r="I6" i="23"/>
  <c r="I28" i="23" s="1"/>
  <c r="R35" i="23"/>
  <c r="U33" i="23"/>
  <c r="J31" i="23"/>
  <c r="AA31" i="23"/>
  <c r="G31" i="23"/>
  <c r="E31" i="23"/>
  <c r="AA19" i="23"/>
  <c r="Z19" i="23"/>
  <c r="Y19" i="23"/>
  <c r="X19" i="23"/>
  <c r="W19" i="23"/>
  <c r="H19" i="23"/>
  <c r="G19" i="23"/>
  <c r="E19" i="23"/>
  <c r="AA18" i="23"/>
  <c r="Z18" i="23"/>
  <c r="Y18" i="23"/>
  <c r="X18" i="23"/>
  <c r="W18" i="23"/>
  <c r="H18" i="23"/>
  <c r="G18" i="23"/>
  <c r="E18" i="23"/>
  <c r="AA16" i="23"/>
  <c r="Z16" i="23"/>
  <c r="Y16" i="23"/>
  <c r="X16" i="23"/>
  <c r="W16" i="23"/>
  <c r="H16" i="23"/>
  <c r="G16" i="23"/>
  <c r="E16" i="23"/>
  <c r="AA15" i="23"/>
  <c r="Z15" i="23"/>
  <c r="Y15" i="23"/>
  <c r="X15" i="23"/>
  <c r="W15" i="23"/>
  <c r="H15" i="23"/>
  <c r="G15" i="23"/>
  <c r="E15" i="23"/>
  <c r="AA13" i="23"/>
  <c r="Z13" i="23"/>
  <c r="Y13" i="23"/>
  <c r="X13" i="23"/>
  <c r="W13" i="23"/>
  <c r="H13" i="23"/>
  <c r="G13" i="23"/>
  <c r="E13" i="23"/>
  <c r="AA12" i="23"/>
  <c r="Z12" i="23"/>
  <c r="Y12" i="23"/>
  <c r="X12" i="23"/>
  <c r="W12" i="23"/>
  <c r="H12" i="23"/>
  <c r="G12" i="23"/>
  <c r="E12" i="23"/>
  <c r="AA10" i="23"/>
  <c r="Z10" i="23"/>
  <c r="Y10" i="23"/>
  <c r="X10" i="23"/>
  <c r="W10" i="23"/>
  <c r="E10" i="23"/>
  <c r="AA9" i="23"/>
  <c r="Z9" i="23"/>
  <c r="Y9" i="23"/>
  <c r="X9" i="23"/>
  <c r="W9" i="23"/>
  <c r="E9" i="23"/>
  <c r="I31" i="23"/>
  <c r="H31" i="23"/>
  <c r="X7" i="23"/>
  <c r="W7" i="23"/>
  <c r="J29" i="23" s="1"/>
  <c r="H7" i="23"/>
  <c r="H29" i="23" s="1"/>
  <c r="Y29" i="23" s="1"/>
  <c r="G7" i="23"/>
  <c r="E7" i="23"/>
  <c r="E29" i="23" s="1"/>
  <c r="AA6" i="23"/>
  <c r="Z6" i="23"/>
  <c r="Y6" i="23"/>
  <c r="X6" i="23"/>
  <c r="W6" i="23"/>
  <c r="J28" i="23" s="1"/>
  <c r="H6" i="23"/>
  <c r="H28" i="23" s="1"/>
  <c r="G6" i="23"/>
  <c r="E6" i="23"/>
  <c r="E28" i="23" s="1"/>
  <c r="U39" i="22"/>
  <c r="Y37" i="22"/>
  <c r="Z35" i="22"/>
  <c r="Z34" i="22"/>
  <c r="Z33" i="22"/>
  <c r="Z32" i="22"/>
  <c r="Z37" i="22" s="1"/>
  <c r="AF25" i="22"/>
  <c r="AE25" i="22"/>
  <c r="AD25" i="22"/>
  <c r="AC25" i="22"/>
  <c r="AB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Q35" i="22" s="1"/>
  <c r="I25" i="22"/>
  <c r="P35" i="22" s="1"/>
  <c r="H25" i="22"/>
  <c r="O35" i="22" s="1"/>
  <c r="G25" i="22"/>
  <c r="N35" i="22" s="1"/>
  <c r="E25" i="22"/>
  <c r="AF24" i="22"/>
  <c r="AE24" i="22"/>
  <c r="AD24" i="22"/>
  <c r="AC24" i="22"/>
  <c r="AB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Q34" i="22" s="1"/>
  <c r="I24" i="22"/>
  <c r="P34" i="22" s="1"/>
  <c r="H24" i="22"/>
  <c r="AG24" i="22" s="1"/>
  <c r="G24" i="22"/>
  <c r="N34" i="22" s="1"/>
  <c r="E24" i="22"/>
  <c r="AF23" i="22"/>
  <c r="AE23" i="22"/>
  <c r="AD23" i="22"/>
  <c r="AC23" i="22"/>
  <c r="AB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Q33" i="22" s="1"/>
  <c r="I23" i="22"/>
  <c r="P33" i="22" s="1"/>
  <c r="H23" i="22"/>
  <c r="O33" i="22" s="1"/>
  <c r="G23" i="22"/>
  <c r="AG23" i="22" s="1"/>
  <c r="E23" i="22"/>
  <c r="AF22" i="22"/>
  <c r="AE22" i="22"/>
  <c r="AD22" i="22"/>
  <c r="AC22" i="22"/>
  <c r="AB22" i="22"/>
  <c r="AJ22" i="22" s="1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Q32" i="22" s="1"/>
  <c r="Q37" i="22" s="1"/>
  <c r="I22" i="22"/>
  <c r="H22" i="22"/>
  <c r="O32" i="22" s="1"/>
  <c r="G22" i="22"/>
  <c r="A23" i="22" s="1"/>
  <c r="E22" i="22"/>
  <c r="AF21" i="22"/>
  <c r="AE21" i="22"/>
  <c r="AD21" i="22"/>
  <c r="AC21" i="22"/>
  <c r="AB21" i="22"/>
  <c r="AJ18" i="22" s="1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AG21" i="22" s="1"/>
  <c r="E21" i="22"/>
  <c r="AF20" i="22"/>
  <c r="AE20" i="22"/>
  <c r="AD20" i="22"/>
  <c r="AC20" i="22"/>
  <c r="AB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AG20" i="22" s="1"/>
  <c r="E20" i="22"/>
  <c r="AF19" i="22"/>
  <c r="AE19" i="22"/>
  <c r="AD19" i="22"/>
  <c r="AC19" i="22"/>
  <c r="AB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AG19" i="22" s="1"/>
  <c r="G19" i="22"/>
  <c r="E19" i="22"/>
  <c r="AF18" i="22"/>
  <c r="AE18" i="22"/>
  <c r="AD18" i="22"/>
  <c r="AC18" i="22"/>
  <c r="AB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A19" i="22" s="1"/>
  <c r="I18" i="22"/>
  <c r="P32" i="22" s="1"/>
  <c r="H18" i="22"/>
  <c r="G18" i="22"/>
  <c r="AG18" i="22" s="1"/>
  <c r="E18" i="22"/>
  <c r="AF17" i="22"/>
  <c r="AE17" i="22"/>
  <c r="AD17" i="22"/>
  <c r="AC17" i="22"/>
  <c r="AB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AG17" i="22" s="1"/>
  <c r="G17" i="22"/>
  <c r="E17" i="22"/>
  <c r="AF16" i="22"/>
  <c r="AE16" i="22"/>
  <c r="AD16" i="22"/>
  <c r="AC16" i="22"/>
  <c r="AB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AG16" i="22" s="1"/>
  <c r="G16" i="22"/>
  <c r="E16" i="22"/>
  <c r="AF15" i="22"/>
  <c r="AE15" i="22"/>
  <c r="AD15" i="22"/>
  <c r="AC15" i="22"/>
  <c r="AB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AG15" i="22" s="1"/>
  <c r="E15" i="22"/>
  <c r="AF14" i="22"/>
  <c r="AE14" i="22"/>
  <c r="AD14" i="22"/>
  <c r="AC14" i="22"/>
  <c r="AB14" i="22"/>
  <c r="AJ14" i="22" s="1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AG14" i="22" s="1"/>
  <c r="G14" i="22"/>
  <c r="A15" i="22" s="1"/>
  <c r="E14" i="22"/>
  <c r="AF13" i="22"/>
  <c r="AE13" i="22"/>
  <c r="AD13" i="22"/>
  <c r="AC13" i="22"/>
  <c r="AB13" i="22"/>
  <c r="R35" i="22" s="1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AG13" i="22" s="1"/>
  <c r="E13" i="22"/>
  <c r="AF12" i="22"/>
  <c r="AE12" i="22"/>
  <c r="AD12" i="22"/>
  <c r="AC12" i="22"/>
  <c r="AB12" i="22"/>
  <c r="X44" i="22" s="1"/>
  <c r="X34" i="22" s="1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AG12" i="22" s="1"/>
  <c r="E12" i="22"/>
  <c r="AF11" i="22"/>
  <c r="AE11" i="22"/>
  <c r="AD11" i="22"/>
  <c r="AC11" i="22"/>
  <c r="AB11" i="22"/>
  <c r="X43" i="22" s="1"/>
  <c r="X33" i="22" s="1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AG11" i="22" s="1"/>
  <c r="G11" i="22"/>
  <c r="E11" i="22"/>
  <c r="AF10" i="22"/>
  <c r="AE10" i="22"/>
  <c r="AD10" i="22"/>
  <c r="AC10" i="22"/>
  <c r="AB10" i="22"/>
  <c r="AJ10" i="22" s="1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A11" i="22" s="1"/>
  <c r="E10" i="22"/>
  <c r="AF9" i="22"/>
  <c r="AE9" i="22"/>
  <c r="AD9" i="22"/>
  <c r="AC9" i="22"/>
  <c r="S35" i="22" s="1"/>
  <c r="AB9" i="22"/>
  <c r="K35" i="22" s="1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L35" i="22" s="1"/>
  <c r="J9" i="22"/>
  <c r="J35" i="22" s="1"/>
  <c r="I9" i="22"/>
  <c r="I35" i="22" s="1"/>
  <c r="H9" i="22"/>
  <c r="H35" i="22" s="1"/>
  <c r="G9" i="22"/>
  <c r="AG9" i="22" s="1"/>
  <c r="E9" i="22"/>
  <c r="E35" i="22" s="1"/>
  <c r="AF8" i="22"/>
  <c r="AE8" i="22"/>
  <c r="AD8" i="22"/>
  <c r="AC8" i="22"/>
  <c r="S34" i="22" s="1"/>
  <c r="AB8" i="22"/>
  <c r="K34" i="22" s="1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L34" i="22" s="1"/>
  <c r="J8" i="22"/>
  <c r="J34" i="22" s="1"/>
  <c r="I8" i="22"/>
  <c r="I34" i="22" s="1"/>
  <c r="H8" i="22"/>
  <c r="H34" i="22" s="1"/>
  <c r="G8" i="22"/>
  <c r="G34" i="22" s="1"/>
  <c r="E8" i="22"/>
  <c r="E34" i="22" s="1"/>
  <c r="AF7" i="22"/>
  <c r="AE7" i="22"/>
  <c r="AD7" i="22"/>
  <c r="AC7" i="22"/>
  <c r="S33" i="22" s="1"/>
  <c r="AB7" i="22"/>
  <c r="K33" i="22" s="1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L33" i="22" s="1"/>
  <c r="J7" i="22"/>
  <c r="J33" i="22" s="1"/>
  <c r="I7" i="22"/>
  <c r="I33" i="22" s="1"/>
  <c r="H7" i="22"/>
  <c r="AG7" i="22" s="1"/>
  <c r="G7" i="22"/>
  <c r="G33" i="22" s="1"/>
  <c r="E7" i="22"/>
  <c r="E33" i="22" s="1"/>
  <c r="AF6" i="22"/>
  <c r="AF2" i="22" s="1"/>
  <c r="AE6" i="22"/>
  <c r="AE2" i="22" s="1"/>
  <c r="AD6" i="22"/>
  <c r="AC6" i="22"/>
  <c r="S32" i="22" s="1"/>
  <c r="AB6" i="22"/>
  <c r="K32" i="22" s="1"/>
  <c r="Z6" i="22"/>
  <c r="Y6" i="22"/>
  <c r="X6" i="22"/>
  <c r="W6" i="22"/>
  <c r="X2" i="22" s="1"/>
  <c r="V6" i="22"/>
  <c r="U6" i="22"/>
  <c r="T6" i="22"/>
  <c r="S6" i="22"/>
  <c r="R6" i="22"/>
  <c r="Q6" i="22"/>
  <c r="P6" i="22"/>
  <c r="O6" i="22"/>
  <c r="P2" i="22" s="1"/>
  <c r="N6" i="22"/>
  <c r="M6" i="22"/>
  <c r="L6" i="22"/>
  <c r="K6" i="22"/>
  <c r="L2" i="22" s="1"/>
  <c r="J6" i="22"/>
  <c r="J32" i="22" s="1"/>
  <c r="I6" i="22"/>
  <c r="I32" i="22" s="1"/>
  <c r="H6" i="22"/>
  <c r="H32" i="22" s="1"/>
  <c r="G6" i="22"/>
  <c r="AG6" i="22" s="1"/>
  <c r="E6" i="22"/>
  <c r="E32" i="22" s="1"/>
  <c r="AD2" i="22"/>
  <c r="T2" i="22"/>
  <c r="L23" i="23" l="1"/>
  <c r="G23" i="23"/>
  <c r="Y2" i="23"/>
  <c r="Z2" i="23"/>
  <c r="AE15" i="23"/>
  <c r="N28" i="23"/>
  <c r="Z38" i="23" s="1"/>
  <c r="N2" i="23"/>
  <c r="AE18" i="23"/>
  <c r="X40" i="23"/>
  <c r="O29" i="23"/>
  <c r="AA39" i="23" s="1"/>
  <c r="AB13" i="23"/>
  <c r="AD39" i="23"/>
  <c r="M28" i="23"/>
  <c r="M30" i="23"/>
  <c r="Y40" i="23" s="1"/>
  <c r="J33" i="23"/>
  <c r="J36" i="23" s="1"/>
  <c r="AD28" i="23"/>
  <c r="AB6" i="23"/>
  <c r="AA2" i="23"/>
  <c r="AB10" i="23"/>
  <c r="AB19" i="23"/>
  <c r="P28" i="23"/>
  <c r="P30" i="23"/>
  <c r="AB9" i="23"/>
  <c r="AE9" i="23"/>
  <c r="AE12" i="23"/>
  <c r="AB14" i="23"/>
  <c r="AB15" i="23"/>
  <c r="AB16" i="23"/>
  <c r="O30" i="23"/>
  <c r="AA40" i="23" s="1"/>
  <c r="M31" i="23"/>
  <c r="Y41" i="23" s="1"/>
  <c r="G28" i="23"/>
  <c r="X28" i="23" s="1"/>
  <c r="K29" i="23"/>
  <c r="N29" i="23"/>
  <c r="Z39" i="23" s="1"/>
  <c r="AD40" i="23"/>
  <c r="N31" i="23"/>
  <c r="Z41" i="23" s="1"/>
  <c r="U39" i="23"/>
  <c r="Y30" i="23"/>
  <c r="AB8" i="23"/>
  <c r="M29" i="23"/>
  <c r="Y39" i="23" s="1"/>
  <c r="U41" i="23"/>
  <c r="X2" i="23"/>
  <c r="I33" i="23"/>
  <c r="I36" i="23" s="1"/>
  <c r="Z28" i="23"/>
  <c r="G29" i="23"/>
  <c r="AB7" i="23"/>
  <c r="AD29" i="23"/>
  <c r="A16" i="23"/>
  <c r="AB17" i="23"/>
  <c r="A19" i="23"/>
  <c r="AB18" i="23"/>
  <c r="X41" i="23"/>
  <c r="P31" i="23"/>
  <c r="E33" i="23"/>
  <c r="E36" i="23" s="1"/>
  <c r="U38" i="23"/>
  <c r="AA28" i="23"/>
  <c r="Q2" i="23"/>
  <c r="P29" i="23"/>
  <c r="K31" i="23"/>
  <c r="AB11" i="23"/>
  <c r="A13" i="23"/>
  <c r="AB12" i="23"/>
  <c r="T40" i="23"/>
  <c r="T30" i="23" s="1"/>
  <c r="O28" i="23"/>
  <c r="AA38" i="23" s="1"/>
  <c r="O31" i="23"/>
  <c r="AA41" i="23" s="1"/>
  <c r="AA29" i="23"/>
  <c r="Z31" i="23"/>
  <c r="K2" i="23"/>
  <c r="T2" i="23"/>
  <c r="X30" i="23"/>
  <c r="K30" i="23"/>
  <c r="AD30" i="23"/>
  <c r="Y31" i="23"/>
  <c r="T39" i="23"/>
  <c r="T29" i="23" s="1"/>
  <c r="N30" i="23"/>
  <c r="Z40" i="23" s="1"/>
  <c r="AD41" i="23"/>
  <c r="T38" i="23"/>
  <c r="A10" i="23"/>
  <c r="Y28" i="23"/>
  <c r="X31" i="23"/>
  <c r="AD31" i="23"/>
  <c r="U40" i="23"/>
  <c r="H2" i="23"/>
  <c r="T41" i="23"/>
  <c r="T31" i="23" s="1"/>
  <c r="K28" i="23"/>
  <c r="AA30" i="23"/>
  <c r="H33" i="23"/>
  <c r="H36" i="23" s="1"/>
  <c r="AF42" i="22"/>
  <c r="J37" i="22"/>
  <c r="J40" i="22" s="1"/>
  <c r="AF32" i="22"/>
  <c r="AF44" i="22"/>
  <c r="AF34" i="22"/>
  <c r="AD45" i="22"/>
  <c r="AD35" i="22"/>
  <c r="K37" i="22"/>
  <c r="K40" i="22" s="1"/>
  <c r="AI32" i="22"/>
  <c r="AE33" i="22"/>
  <c r="AE43" i="22"/>
  <c r="AC34" i="22"/>
  <c r="AC44" i="22"/>
  <c r="AJ34" i="22"/>
  <c r="AJ44" i="22"/>
  <c r="AI34" i="22"/>
  <c r="AE35" i="22"/>
  <c r="AE45" i="22"/>
  <c r="A27" i="22"/>
  <c r="AJ27" i="22" s="1"/>
  <c r="AD42" i="22"/>
  <c r="AD32" i="22"/>
  <c r="S37" i="22"/>
  <c r="S40" i="22" s="1"/>
  <c r="Y43" i="22"/>
  <c r="Z43" i="22" s="1"/>
  <c r="AF33" i="22"/>
  <c r="AF43" i="22"/>
  <c r="AD34" i="22"/>
  <c r="Y45" i="22"/>
  <c r="Z45" i="22" s="1"/>
  <c r="AF45" i="22"/>
  <c r="AF35" i="22"/>
  <c r="AE42" i="22"/>
  <c r="I37" i="22"/>
  <c r="I40" i="22" s="1"/>
  <c r="AE32" i="22"/>
  <c r="AC33" i="22"/>
  <c r="AJ43" i="22"/>
  <c r="AJ33" i="22"/>
  <c r="AI33" i="22"/>
  <c r="AE44" i="22"/>
  <c r="AE34" i="22"/>
  <c r="AJ45" i="22"/>
  <c r="AJ35" i="22"/>
  <c r="AI45" i="22"/>
  <c r="AI35" i="22"/>
  <c r="P37" i="22"/>
  <c r="E37" i="22"/>
  <c r="E40" i="22" s="1"/>
  <c r="Y42" i="22"/>
  <c r="U34" i="22"/>
  <c r="Y44" i="22"/>
  <c r="Z44" i="22" s="1"/>
  <c r="AC2" i="22"/>
  <c r="AK10" i="22" s="1"/>
  <c r="AG8" i="22"/>
  <c r="AG25" i="22"/>
  <c r="G32" i="22"/>
  <c r="H33" i="22"/>
  <c r="R34" i="22"/>
  <c r="AI44" i="22" s="1"/>
  <c r="X42" i="22"/>
  <c r="L32" i="22"/>
  <c r="N33" i="22"/>
  <c r="AC43" i="22" s="1"/>
  <c r="R33" i="22"/>
  <c r="AI43" i="22" s="1"/>
  <c r="O34" i="22"/>
  <c r="AD44" i="22" s="1"/>
  <c r="G35" i="22"/>
  <c r="AG22" i="22"/>
  <c r="H2" i="22"/>
  <c r="AG10" i="22"/>
  <c r="N32" i="22"/>
  <c r="R32" i="22"/>
  <c r="R37" i="22" s="1"/>
  <c r="X45" i="22"/>
  <c r="X35" i="22" s="1"/>
  <c r="W6" i="2"/>
  <c r="W7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AF9" i="23" l="1"/>
  <c r="AE29" i="23"/>
  <c r="R28" i="23"/>
  <c r="M33" i="23"/>
  <c r="Y38" i="23"/>
  <c r="Y43" i="23" s="1"/>
  <c r="R31" i="23"/>
  <c r="AE39" i="23"/>
  <c r="Y33" i="23"/>
  <c r="P33" i="23"/>
  <c r="P36" i="23" s="1"/>
  <c r="AA33" i="23"/>
  <c r="AD38" i="23"/>
  <c r="AD43" i="23" s="1"/>
  <c r="A22" i="23"/>
  <c r="AE22" i="23" s="1"/>
  <c r="Z33" i="23"/>
  <c r="G33" i="23"/>
  <c r="G36" i="23" s="1"/>
  <c r="AD33" i="23"/>
  <c r="AA43" i="23"/>
  <c r="AE30" i="23"/>
  <c r="W30" i="23" s="1"/>
  <c r="AE40" i="23"/>
  <c r="W40" i="23" s="1"/>
  <c r="R30" i="23"/>
  <c r="T28" i="23"/>
  <c r="T33" i="23" s="1"/>
  <c r="T43" i="23"/>
  <c r="Z43" i="23"/>
  <c r="N33" i="23"/>
  <c r="AE38" i="23"/>
  <c r="AE28" i="23"/>
  <c r="W28" i="23" s="1"/>
  <c r="K33" i="23"/>
  <c r="K36" i="23" s="1"/>
  <c r="AE41" i="23"/>
  <c r="AE31" i="23"/>
  <c r="W31" i="23" s="1"/>
  <c r="X38" i="23"/>
  <c r="W2" i="23"/>
  <c r="O33" i="23"/>
  <c r="U43" i="23"/>
  <c r="W41" i="23"/>
  <c r="X29" i="23"/>
  <c r="X39" i="23"/>
  <c r="R29" i="23"/>
  <c r="AB43" i="22"/>
  <c r="AD43" i="22"/>
  <c r="AD33" i="22"/>
  <c r="AC49" i="22"/>
  <c r="Z42" i="22"/>
  <c r="Z47" i="22" s="1"/>
  <c r="Y47" i="22"/>
  <c r="AD47" i="22"/>
  <c r="AB2" i="22"/>
  <c r="N37" i="22"/>
  <c r="AC45" i="22"/>
  <c r="AB45" i="22" s="1"/>
  <c r="AC35" i="22"/>
  <c r="AB35" i="22" s="1"/>
  <c r="AJ42" i="22"/>
  <c r="AJ47" i="22" s="1"/>
  <c r="L37" i="22"/>
  <c r="L40" i="22" s="1"/>
  <c r="AJ32" i="22"/>
  <c r="AJ37" i="22" s="1"/>
  <c r="AC42" i="22"/>
  <c r="G37" i="22"/>
  <c r="G40" i="22" s="1"/>
  <c r="U40" i="22" s="1"/>
  <c r="AC32" i="22"/>
  <c r="AE47" i="22"/>
  <c r="U35" i="22"/>
  <c r="AB44" i="22"/>
  <c r="AI37" i="22"/>
  <c r="AF37" i="22"/>
  <c r="X32" i="22"/>
  <c r="X37" i="22" s="1"/>
  <c r="X47" i="22"/>
  <c r="AD37" i="22"/>
  <c r="AB33" i="22"/>
  <c r="O37" i="22"/>
  <c r="AB34" i="22"/>
  <c r="U32" i="22"/>
  <c r="AE37" i="22"/>
  <c r="U33" i="22"/>
  <c r="H37" i="22"/>
  <c r="H40" i="22" s="1"/>
  <c r="AI42" i="22"/>
  <c r="AI47" i="22" s="1"/>
  <c r="AF47" i="22"/>
  <c r="AG20" i="2"/>
  <c r="AG19" i="2"/>
  <c r="AF24" i="16"/>
  <c r="AD24" i="16"/>
  <c r="AC24" i="16"/>
  <c r="AB24" i="16"/>
  <c r="AA24" i="16"/>
  <c r="Z24" i="16"/>
  <c r="X24" i="13"/>
  <c r="AF24" i="13"/>
  <c r="C24" i="13"/>
  <c r="X49" i="13"/>
  <c r="X24" i="16"/>
  <c r="W24" i="13"/>
  <c r="W49" i="13"/>
  <c r="W24" i="16"/>
  <c r="V24" i="13"/>
  <c r="V49" i="13"/>
  <c r="V24" i="16"/>
  <c r="U24" i="13"/>
  <c r="U49" i="13"/>
  <c r="U24" i="16"/>
  <c r="T24" i="13"/>
  <c r="T49" i="13"/>
  <c r="T24" i="16"/>
  <c r="S24" i="13"/>
  <c r="S49" i="13"/>
  <c r="S24" i="16"/>
  <c r="R24" i="13"/>
  <c r="R49" i="13"/>
  <c r="R24" i="16"/>
  <c r="Q24" i="13"/>
  <c r="Q49" i="13"/>
  <c r="Q24" i="16"/>
  <c r="P24" i="13"/>
  <c r="P49" i="13"/>
  <c r="P24" i="16"/>
  <c r="O24" i="13"/>
  <c r="O49" i="13"/>
  <c r="O24" i="16"/>
  <c r="N24" i="13"/>
  <c r="N49" i="13"/>
  <c r="N24" i="16"/>
  <c r="M24" i="13"/>
  <c r="M49" i="13"/>
  <c r="M24" i="16"/>
  <c r="L24" i="13"/>
  <c r="L49" i="13"/>
  <c r="L24" i="16"/>
  <c r="K24" i="13"/>
  <c r="K49" i="13"/>
  <c r="K24" i="16"/>
  <c r="J24" i="13"/>
  <c r="J49" i="13"/>
  <c r="J24" i="16"/>
  <c r="I24" i="13"/>
  <c r="I49" i="13"/>
  <c r="I24" i="16"/>
  <c r="H24" i="13"/>
  <c r="H49" i="13"/>
  <c r="H24" i="16"/>
  <c r="G24" i="13"/>
  <c r="G49" i="13"/>
  <c r="G24" i="16"/>
  <c r="F24" i="13"/>
  <c r="F49" i="13"/>
  <c r="F24" i="16"/>
  <c r="E24" i="13"/>
  <c r="E49" i="13"/>
  <c r="E24" i="16"/>
  <c r="C24" i="16"/>
  <c r="AF23" i="16"/>
  <c r="AD23" i="16"/>
  <c r="AC23" i="16"/>
  <c r="AB23" i="16"/>
  <c r="AA23" i="16"/>
  <c r="Z23" i="16"/>
  <c r="X23" i="13"/>
  <c r="AF23" i="13"/>
  <c r="C23" i="13"/>
  <c r="X48" i="13"/>
  <c r="X23" i="16"/>
  <c r="W23" i="13"/>
  <c r="W48" i="13"/>
  <c r="W23" i="16"/>
  <c r="V23" i="13"/>
  <c r="V48" i="13"/>
  <c r="V23" i="16"/>
  <c r="U23" i="13"/>
  <c r="U48" i="13"/>
  <c r="U23" i="16"/>
  <c r="T23" i="13"/>
  <c r="T48" i="13"/>
  <c r="T23" i="16"/>
  <c r="S23" i="13"/>
  <c r="S48" i="13"/>
  <c r="S23" i="16"/>
  <c r="R23" i="13"/>
  <c r="R48" i="13"/>
  <c r="R23" i="16"/>
  <c r="Q23" i="13"/>
  <c r="Q48" i="13"/>
  <c r="Q23" i="16"/>
  <c r="P23" i="13"/>
  <c r="P48" i="13"/>
  <c r="P23" i="16"/>
  <c r="O23" i="13"/>
  <c r="O48" i="13"/>
  <c r="O23" i="16"/>
  <c r="N23" i="13"/>
  <c r="N48" i="13"/>
  <c r="N23" i="16"/>
  <c r="M23" i="13"/>
  <c r="M48" i="13"/>
  <c r="M23" i="16"/>
  <c r="L23" i="13"/>
  <c r="L48" i="13"/>
  <c r="L23" i="16"/>
  <c r="K23" i="13"/>
  <c r="K48" i="13"/>
  <c r="K23" i="16"/>
  <c r="J23" i="13"/>
  <c r="J48" i="13"/>
  <c r="J23" i="16"/>
  <c r="I23" i="13"/>
  <c r="I48" i="13"/>
  <c r="I23" i="16"/>
  <c r="H23" i="13"/>
  <c r="H48" i="13"/>
  <c r="H23" i="16"/>
  <c r="G23" i="13"/>
  <c r="G48" i="13"/>
  <c r="G23" i="16"/>
  <c r="F23" i="13"/>
  <c r="F48" i="13"/>
  <c r="F23" i="16"/>
  <c r="E23" i="13"/>
  <c r="E48" i="13"/>
  <c r="E23" i="16"/>
  <c r="C23" i="16"/>
  <c r="AF22" i="16"/>
  <c r="AD22" i="16"/>
  <c r="AC22" i="16"/>
  <c r="AB22" i="16"/>
  <c r="AA22" i="16"/>
  <c r="Z22" i="16"/>
  <c r="X22" i="13"/>
  <c r="AF22" i="13"/>
  <c r="C22" i="13"/>
  <c r="X47" i="13"/>
  <c r="X22" i="16"/>
  <c r="W22" i="13"/>
  <c r="W47" i="13"/>
  <c r="W22" i="16"/>
  <c r="V22" i="13"/>
  <c r="V47" i="13"/>
  <c r="V22" i="16"/>
  <c r="U22" i="13"/>
  <c r="U47" i="13"/>
  <c r="U22" i="16"/>
  <c r="T22" i="13"/>
  <c r="T47" i="13"/>
  <c r="T22" i="16"/>
  <c r="S22" i="13"/>
  <c r="S47" i="13"/>
  <c r="S22" i="16"/>
  <c r="R22" i="13"/>
  <c r="R47" i="13"/>
  <c r="R22" i="16"/>
  <c r="Q22" i="13"/>
  <c r="Q47" i="13"/>
  <c r="Q22" i="16"/>
  <c r="P22" i="13"/>
  <c r="P47" i="13"/>
  <c r="P22" i="16"/>
  <c r="O22" i="13"/>
  <c r="O47" i="13"/>
  <c r="O22" i="16"/>
  <c r="N22" i="13"/>
  <c r="N47" i="13"/>
  <c r="N22" i="16"/>
  <c r="M22" i="13"/>
  <c r="M47" i="13"/>
  <c r="M22" i="16"/>
  <c r="L22" i="13"/>
  <c r="L47" i="13"/>
  <c r="L22" i="16"/>
  <c r="K22" i="13"/>
  <c r="K47" i="13"/>
  <c r="K22" i="16"/>
  <c r="J22" i="13"/>
  <c r="J47" i="13"/>
  <c r="J22" i="16"/>
  <c r="I22" i="13"/>
  <c r="I47" i="13"/>
  <c r="I22" i="16"/>
  <c r="H22" i="13"/>
  <c r="H47" i="13"/>
  <c r="H22" i="16"/>
  <c r="G22" i="13"/>
  <c r="G47" i="13"/>
  <c r="G22" i="16"/>
  <c r="F22" i="13"/>
  <c r="F47" i="13"/>
  <c r="F22" i="16"/>
  <c r="E22" i="13"/>
  <c r="E47" i="13"/>
  <c r="E22" i="16"/>
  <c r="C22" i="16"/>
  <c r="AF21" i="16"/>
  <c r="AD21" i="16"/>
  <c r="AC21" i="16"/>
  <c r="AB21" i="16"/>
  <c r="AA21" i="16"/>
  <c r="Z21" i="16"/>
  <c r="X21" i="13"/>
  <c r="AF21" i="13"/>
  <c r="C21" i="13"/>
  <c r="X46" i="13"/>
  <c r="X21" i="16"/>
  <c r="W21" i="13"/>
  <c r="W46" i="13"/>
  <c r="W21" i="16"/>
  <c r="V21" i="13"/>
  <c r="V46" i="13"/>
  <c r="V21" i="16"/>
  <c r="U21" i="13"/>
  <c r="U46" i="13"/>
  <c r="U21" i="16"/>
  <c r="T21" i="13"/>
  <c r="T46" i="13"/>
  <c r="T21" i="16"/>
  <c r="S21" i="13"/>
  <c r="S46" i="13"/>
  <c r="S21" i="16"/>
  <c r="R21" i="13"/>
  <c r="R46" i="13"/>
  <c r="R21" i="16"/>
  <c r="Q21" i="13"/>
  <c r="Q46" i="13"/>
  <c r="Q21" i="16"/>
  <c r="P21" i="13"/>
  <c r="P46" i="13"/>
  <c r="P21" i="16"/>
  <c r="O21" i="13"/>
  <c r="O46" i="13"/>
  <c r="O21" i="16"/>
  <c r="N21" i="13"/>
  <c r="N46" i="13"/>
  <c r="N21" i="16"/>
  <c r="M21" i="13"/>
  <c r="M46" i="13"/>
  <c r="M21" i="16"/>
  <c r="L21" i="13"/>
  <c r="L46" i="13"/>
  <c r="L21" i="16"/>
  <c r="K21" i="13"/>
  <c r="K46" i="13"/>
  <c r="K21" i="16"/>
  <c r="J21" i="13"/>
  <c r="J46" i="13"/>
  <c r="J21" i="16"/>
  <c r="I21" i="13"/>
  <c r="I46" i="13"/>
  <c r="I21" i="16"/>
  <c r="H21" i="13"/>
  <c r="H46" i="13"/>
  <c r="H21" i="16"/>
  <c r="G21" i="13"/>
  <c r="G46" i="13"/>
  <c r="G21" i="16"/>
  <c r="F21" i="13"/>
  <c r="F46" i="13"/>
  <c r="F21" i="16"/>
  <c r="E21" i="13"/>
  <c r="E46" i="13"/>
  <c r="E21" i="16"/>
  <c r="C21" i="16"/>
  <c r="AF20" i="16"/>
  <c r="AD20" i="16"/>
  <c r="AC20" i="16"/>
  <c r="AB20" i="16"/>
  <c r="AA20" i="16"/>
  <c r="Z20" i="16"/>
  <c r="X20" i="13"/>
  <c r="AF20" i="13"/>
  <c r="C20" i="13"/>
  <c r="X45" i="13"/>
  <c r="X20" i="16"/>
  <c r="W20" i="13"/>
  <c r="W45" i="13"/>
  <c r="W20" i="16"/>
  <c r="V20" i="13"/>
  <c r="V45" i="13"/>
  <c r="V20" i="16"/>
  <c r="U20" i="13"/>
  <c r="U45" i="13"/>
  <c r="U20" i="16"/>
  <c r="T20" i="13"/>
  <c r="T45" i="13"/>
  <c r="T20" i="16"/>
  <c r="S20" i="13"/>
  <c r="S45" i="13"/>
  <c r="S20" i="16"/>
  <c r="R20" i="13"/>
  <c r="R45" i="13"/>
  <c r="R20" i="16"/>
  <c r="Q20" i="13"/>
  <c r="Q45" i="13"/>
  <c r="Q20" i="16"/>
  <c r="P20" i="13"/>
  <c r="P45" i="13"/>
  <c r="P20" i="16"/>
  <c r="O20" i="13"/>
  <c r="O45" i="13"/>
  <c r="O20" i="16"/>
  <c r="N20" i="13"/>
  <c r="N45" i="13"/>
  <c r="N20" i="16"/>
  <c r="M20" i="13"/>
  <c r="M45" i="13"/>
  <c r="M20" i="16"/>
  <c r="L20" i="13"/>
  <c r="L45" i="13"/>
  <c r="L20" i="16"/>
  <c r="K20" i="13"/>
  <c r="K45" i="13"/>
  <c r="K20" i="16"/>
  <c r="J20" i="13"/>
  <c r="J45" i="13"/>
  <c r="J20" i="16"/>
  <c r="I20" i="13"/>
  <c r="I45" i="13"/>
  <c r="I20" i="16"/>
  <c r="H20" i="13"/>
  <c r="H45" i="13"/>
  <c r="H20" i="16"/>
  <c r="G20" i="13"/>
  <c r="G45" i="13"/>
  <c r="G20" i="16"/>
  <c r="F20" i="13"/>
  <c r="F45" i="13"/>
  <c r="F20" i="16"/>
  <c r="E20" i="13"/>
  <c r="E45" i="13"/>
  <c r="E20" i="16"/>
  <c r="C20" i="16"/>
  <c r="AF19" i="16"/>
  <c r="AD19" i="16"/>
  <c r="AC19" i="16"/>
  <c r="AB19" i="16"/>
  <c r="AA19" i="16"/>
  <c r="Z19" i="16"/>
  <c r="X19" i="13"/>
  <c r="AF19" i="13"/>
  <c r="C19" i="13"/>
  <c r="X44" i="13"/>
  <c r="X19" i="16"/>
  <c r="W19" i="13"/>
  <c r="W44" i="13"/>
  <c r="W19" i="16"/>
  <c r="V19" i="13"/>
  <c r="V44" i="13"/>
  <c r="V19" i="16"/>
  <c r="U19" i="13"/>
  <c r="U44" i="13"/>
  <c r="U19" i="16"/>
  <c r="T19" i="13"/>
  <c r="T44" i="13"/>
  <c r="T19" i="16"/>
  <c r="S19" i="13"/>
  <c r="S44" i="13"/>
  <c r="S19" i="16"/>
  <c r="R19" i="13"/>
  <c r="R44" i="13"/>
  <c r="R19" i="16"/>
  <c r="Q19" i="13"/>
  <c r="Q44" i="13"/>
  <c r="Q19" i="16"/>
  <c r="P19" i="13"/>
  <c r="P44" i="13"/>
  <c r="P19" i="16"/>
  <c r="O19" i="13"/>
  <c r="O44" i="13"/>
  <c r="O19" i="16"/>
  <c r="N19" i="13"/>
  <c r="N44" i="13"/>
  <c r="N19" i="16"/>
  <c r="M19" i="13"/>
  <c r="M44" i="13"/>
  <c r="M19" i="16"/>
  <c r="L19" i="13"/>
  <c r="L44" i="13"/>
  <c r="L19" i="16"/>
  <c r="K19" i="13"/>
  <c r="K44" i="13"/>
  <c r="K19" i="16"/>
  <c r="J19" i="13"/>
  <c r="J44" i="13"/>
  <c r="J19" i="16"/>
  <c r="I19" i="13"/>
  <c r="I44" i="13"/>
  <c r="I19" i="16"/>
  <c r="H19" i="13"/>
  <c r="H44" i="13"/>
  <c r="H19" i="16"/>
  <c r="G19" i="13"/>
  <c r="G44" i="13"/>
  <c r="G19" i="16"/>
  <c r="F19" i="13"/>
  <c r="F44" i="13"/>
  <c r="F19" i="16"/>
  <c r="E19" i="13"/>
  <c r="E44" i="13"/>
  <c r="E19" i="16"/>
  <c r="C19" i="16"/>
  <c r="AF18" i="16"/>
  <c r="AD18" i="16"/>
  <c r="AC18" i="16"/>
  <c r="AB18" i="16"/>
  <c r="AA18" i="16"/>
  <c r="Z18" i="16"/>
  <c r="X18" i="13"/>
  <c r="AF18" i="13"/>
  <c r="C18" i="13"/>
  <c r="X43" i="13"/>
  <c r="X18" i="16"/>
  <c r="W18" i="13"/>
  <c r="W43" i="13"/>
  <c r="W18" i="16"/>
  <c r="V18" i="13"/>
  <c r="V43" i="13"/>
  <c r="V18" i="16"/>
  <c r="U18" i="13"/>
  <c r="U43" i="13"/>
  <c r="U18" i="16"/>
  <c r="T18" i="13"/>
  <c r="T43" i="13"/>
  <c r="T18" i="16"/>
  <c r="S18" i="13"/>
  <c r="S43" i="13"/>
  <c r="S18" i="16"/>
  <c r="R18" i="13"/>
  <c r="R43" i="13"/>
  <c r="R18" i="16"/>
  <c r="Q18" i="13"/>
  <c r="Q43" i="13"/>
  <c r="Q18" i="16"/>
  <c r="P18" i="13"/>
  <c r="P43" i="13"/>
  <c r="P18" i="16"/>
  <c r="O18" i="13"/>
  <c r="O43" i="13"/>
  <c r="O18" i="16"/>
  <c r="N18" i="13"/>
  <c r="N43" i="13"/>
  <c r="N18" i="16"/>
  <c r="M18" i="13"/>
  <c r="M43" i="13"/>
  <c r="M18" i="16"/>
  <c r="L18" i="13"/>
  <c r="L43" i="13"/>
  <c r="L18" i="16"/>
  <c r="K18" i="13"/>
  <c r="K43" i="13"/>
  <c r="K18" i="16"/>
  <c r="J18" i="13"/>
  <c r="J43" i="13"/>
  <c r="J18" i="16"/>
  <c r="I18" i="13"/>
  <c r="I43" i="13"/>
  <c r="I18" i="16"/>
  <c r="H18" i="13"/>
  <c r="H43" i="13"/>
  <c r="H18" i="16"/>
  <c r="G18" i="13"/>
  <c r="G43" i="13"/>
  <c r="G18" i="16"/>
  <c r="F18" i="13"/>
  <c r="F43" i="13"/>
  <c r="F18" i="16"/>
  <c r="E18" i="13"/>
  <c r="E43" i="13"/>
  <c r="E18" i="16"/>
  <c r="C18" i="16"/>
  <c r="AF17" i="16"/>
  <c r="AD17" i="16"/>
  <c r="AC17" i="16"/>
  <c r="AB17" i="16"/>
  <c r="AA17" i="16"/>
  <c r="Z17" i="16"/>
  <c r="X17" i="13"/>
  <c r="AF17" i="13"/>
  <c r="C17" i="13"/>
  <c r="X42" i="13"/>
  <c r="X17" i="16"/>
  <c r="W17" i="13"/>
  <c r="W42" i="13"/>
  <c r="W17" i="16"/>
  <c r="V17" i="13"/>
  <c r="V42" i="13"/>
  <c r="V17" i="16"/>
  <c r="U17" i="13"/>
  <c r="U42" i="13"/>
  <c r="U17" i="16"/>
  <c r="T17" i="13"/>
  <c r="T42" i="13"/>
  <c r="T17" i="16"/>
  <c r="S17" i="13"/>
  <c r="S42" i="13"/>
  <c r="S17" i="16"/>
  <c r="R17" i="13"/>
  <c r="R42" i="13"/>
  <c r="R17" i="16"/>
  <c r="Q17" i="13"/>
  <c r="Q42" i="13"/>
  <c r="Q17" i="16"/>
  <c r="P17" i="13"/>
  <c r="P42" i="13"/>
  <c r="P17" i="16"/>
  <c r="O17" i="13"/>
  <c r="O42" i="13"/>
  <c r="O17" i="16"/>
  <c r="N17" i="13"/>
  <c r="N42" i="13"/>
  <c r="N17" i="16"/>
  <c r="M17" i="13"/>
  <c r="M42" i="13"/>
  <c r="M17" i="16"/>
  <c r="L17" i="13"/>
  <c r="L42" i="13"/>
  <c r="L17" i="16"/>
  <c r="K17" i="13"/>
  <c r="K42" i="13"/>
  <c r="K17" i="16"/>
  <c r="J17" i="13"/>
  <c r="J42" i="13"/>
  <c r="J17" i="16"/>
  <c r="I17" i="13"/>
  <c r="I42" i="13"/>
  <c r="I17" i="16"/>
  <c r="H17" i="13"/>
  <c r="H42" i="13"/>
  <c r="H17" i="16"/>
  <c r="G17" i="13"/>
  <c r="G42" i="13"/>
  <c r="G17" i="16"/>
  <c r="F17" i="13"/>
  <c r="F42" i="13"/>
  <c r="F17" i="16"/>
  <c r="E17" i="13"/>
  <c r="E42" i="13"/>
  <c r="E17" i="16"/>
  <c r="C17" i="16"/>
  <c r="AF16" i="16"/>
  <c r="AD16" i="16"/>
  <c r="AC16" i="16"/>
  <c r="AB16" i="16"/>
  <c r="AA16" i="16"/>
  <c r="Z16" i="16"/>
  <c r="X16" i="13"/>
  <c r="AF16" i="13"/>
  <c r="C16" i="13"/>
  <c r="X41" i="13"/>
  <c r="X16" i="16"/>
  <c r="W16" i="13"/>
  <c r="W41" i="13"/>
  <c r="W16" i="16"/>
  <c r="V16" i="13"/>
  <c r="V41" i="13"/>
  <c r="V16" i="16"/>
  <c r="U16" i="13"/>
  <c r="U41" i="13"/>
  <c r="U16" i="16"/>
  <c r="T16" i="13"/>
  <c r="T41" i="13"/>
  <c r="T16" i="16"/>
  <c r="S16" i="13"/>
  <c r="S41" i="13"/>
  <c r="S16" i="16"/>
  <c r="R16" i="13"/>
  <c r="R41" i="13"/>
  <c r="R16" i="16"/>
  <c r="Q16" i="13"/>
  <c r="Q41" i="13"/>
  <c r="Q16" i="16"/>
  <c r="P16" i="13"/>
  <c r="P41" i="13"/>
  <c r="P16" i="16"/>
  <c r="O16" i="13"/>
  <c r="O41" i="13"/>
  <c r="O16" i="16"/>
  <c r="N16" i="13"/>
  <c r="N41" i="13"/>
  <c r="N16" i="16"/>
  <c r="M16" i="13"/>
  <c r="M41" i="13"/>
  <c r="M16" i="16"/>
  <c r="L16" i="13"/>
  <c r="L41" i="13"/>
  <c r="L16" i="16"/>
  <c r="K16" i="13"/>
  <c r="K41" i="13"/>
  <c r="K16" i="16"/>
  <c r="J16" i="13"/>
  <c r="J41" i="13"/>
  <c r="J16" i="16"/>
  <c r="I16" i="13"/>
  <c r="I41" i="13"/>
  <c r="I16" i="16"/>
  <c r="H16" i="13"/>
  <c r="H41" i="13"/>
  <c r="H16" i="16"/>
  <c r="G16" i="13"/>
  <c r="G41" i="13"/>
  <c r="G16" i="16"/>
  <c r="F16" i="13"/>
  <c r="F41" i="13"/>
  <c r="F16" i="16"/>
  <c r="E16" i="13"/>
  <c r="E41" i="13"/>
  <c r="E16" i="16"/>
  <c r="C16" i="16"/>
  <c r="AF15" i="16"/>
  <c r="AD15" i="16"/>
  <c r="AC15" i="16"/>
  <c r="AB15" i="16"/>
  <c r="AA15" i="16"/>
  <c r="Z15" i="16"/>
  <c r="X15" i="13"/>
  <c r="AF15" i="13"/>
  <c r="C15" i="13"/>
  <c r="X40" i="13"/>
  <c r="X15" i="16"/>
  <c r="W15" i="13"/>
  <c r="W40" i="13"/>
  <c r="W15" i="16"/>
  <c r="V15" i="13"/>
  <c r="V40" i="13"/>
  <c r="V15" i="16"/>
  <c r="U15" i="13"/>
  <c r="U40" i="13"/>
  <c r="U15" i="16"/>
  <c r="T15" i="13"/>
  <c r="T40" i="13"/>
  <c r="T15" i="16"/>
  <c r="S15" i="13"/>
  <c r="S40" i="13"/>
  <c r="S15" i="16"/>
  <c r="R15" i="13"/>
  <c r="R40" i="13"/>
  <c r="R15" i="16"/>
  <c r="Q15" i="13"/>
  <c r="Q40" i="13"/>
  <c r="Q15" i="16"/>
  <c r="P15" i="13"/>
  <c r="P40" i="13"/>
  <c r="P15" i="16"/>
  <c r="O15" i="13"/>
  <c r="O40" i="13"/>
  <c r="O15" i="16"/>
  <c r="N15" i="13"/>
  <c r="N40" i="13"/>
  <c r="N15" i="16"/>
  <c r="M15" i="13"/>
  <c r="M40" i="13"/>
  <c r="M15" i="16"/>
  <c r="L15" i="13"/>
  <c r="L40" i="13"/>
  <c r="L15" i="16"/>
  <c r="K15" i="13"/>
  <c r="K40" i="13"/>
  <c r="K15" i="16"/>
  <c r="J15" i="13"/>
  <c r="J40" i="13"/>
  <c r="J15" i="16"/>
  <c r="I15" i="13"/>
  <c r="I40" i="13"/>
  <c r="I15" i="16"/>
  <c r="H15" i="13"/>
  <c r="H40" i="13"/>
  <c r="H15" i="16"/>
  <c r="G15" i="13"/>
  <c r="G40" i="13"/>
  <c r="G15" i="16"/>
  <c r="F15" i="13"/>
  <c r="F40" i="13"/>
  <c r="F15" i="16"/>
  <c r="E15" i="13"/>
  <c r="E40" i="13"/>
  <c r="E15" i="16"/>
  <c r="C15" i="16"/>
  <c r="AF14" i="16"/>
  <c r="AD14" i="16"/>
  <c r="AC14" i="16"/>
  <c r="AB14" i="16"/>
  <c r="AA14" i="16"/>
  <c r="Z14" i="16"/>
  <c r="X14" i="13"/>
  <c r="AF14" i="13"/>
  <c r="C14" i="13"/>
  <c r="X39" i="13"/>
  <c r="X14" i="16"/>
  <c r="W14" i="13"/>
  <c r="W39" i="13"/>
  <c r="W14" i="16"/>
  <c r="V14" i="13"/>
  <c r="V39" i="13"/>
  <c r="V14" i="16"/>
  <c r="U14" i="13"/>
  <c r="U39" i="13"/>
  <c r="U14" i="16"/>
  <c r="T14" i="13"/>
  <c r="T39" i="13"/>
  <c r="T14" i="16"/>
  <c r="S14" i="13"/>
  <c r="S39" i="13"/>
  <c r="S14" i="16"/>
  <c r="R14" i="13"/>
  <c r="R39" i="13"/>
  <c r="R14" i="16"/>
  <c r="Q14" i="13"/>
  <c r="Q39" i="13"/>
  <c r="Q14" i="16"/>
  <c r="P14" i="13"/>
  <c r="P39" i="13"/>
  <c r="P14" i="16"/>
  <c r="O14" i="13"/>
  <c r="O39" i="13"/>
  <c r="O14" i="16"/>
  <c r="N14" i="13"/>
  <c r="N39" i="13"/>
  <c r="N14" i="16"/>
  <c r="M14" i="13"/>
  <c r="M39" i="13"/>
  <c r="M14" i="16"/>
  <c r="L14" i="13"/>
  <c r="L39" i="13"/>
  <c r="L14" i="16"/>
  <c r="K14" i="13"/>
  <c r="K39" i="13"/>
  <c r="K14" i="16"/>
  <c r="J14" i="13"/>
  <c r="J39" i="13"/>
  <c r="J14" i="16"/>
  <c r="I14" i="13"/>
  <c r="I39" i="13"/>
  <c r="I14" i="16"/>
  <c r="H14" i="13"/>
  <c r="H39" i="13"/>
  <c r="H14" i="16"/>
  <c r="G14" i="13"/>
  <c r="G39" i="13"/>
  <c r="G14" i="16"/>
  <c r="F14" i="13"/>
  <c r="F39" i="13"/>
  <c r="F14" i="16"/>
  <c r="E14" i="13"/>
  <c r="E39" i="13"/>
  <c r="E14" i="16"/>
  <c r="C14" i="16"/>
  <c r="AF13" i="16"/>
  <c r="AD13" i="16"/>
  <c r="AC13" i="16"/>
  <c r="AB13" i="16"/>
  <c r="AA13" i="16"/>
  <c r="Z13" i="16"/>
  <c r="X13" i="13"/>
  <c r="AF13" i="13"/>
  <c r="C13" i="13"/>
  <c r="X38" i="13"/>
  <c r="X13" i="16"/>
  <c r="W13" i="13"/>
  <c r="W38" i="13"/>
  <c r="W13" i="16"/>
  <c r="V13" i="13"/>
  <c r="V38" i="13"/>
  <c r="V13" i="16"/>
  <c r="U13" i="13"/>
  <c r="U38" i="13"/>
  <c r="U13" i="16"/>
  <c r="T13" i="13"/>
  <c r="T38" i="13"/>
  <c r="T13" i="16"/>
  <c r="S13" i="13"/>
  <c r="S38" i="13"/>
  <c r="S13" i="16"/>
  <c r="R13" i="13"/>
  <c r="R38" i="13"/>
  <c r="R13" i="16"/>
  <c r="Q13" i="13"/>
  <c r="Q38" i="13"/>
  <c r="Q13" i="16"/>
  <c r="P13" i="13"/>
  <c r="P38" i="13"/>
  <c r="P13" i="16"/>
  <c r="O13" i="13"/>
  <c r="O38" i="13"/>
  <c r="O13" i="16"/>
  <c r="N13" i="13"/>
  <c r="N38" i="13"/>
  <c r="N13" i="16"/>
  <c r="M13" i="13"/>
  <c r="M38" i="13"/>
  <c r="M13" i="16"/>
  <c r="L13" i="13"/>
  <c r="L38" i="13"/>
  <c r="L13" i="16"/>
  <c r="K13" i="13"/>
  <c r="K38" i="13"/>
  <c r="K13" i="16"/>
  <c r="J13" i="13"/>
  <c r="J38" i="13"/>
  <c r="J13" i="16"/>
  <c r="I13" i="13"/>
  <c r="I38" i="13"/>
  <c r="I13" i="16"/>
  <c r="H13" i="13"/>
  <c r="H38" i="13"/>
  <c r="H13" i="16"/>
  <c r="G13" i="13"/>
  <c r="G38" i="13"/>
  <c r="G13" i="16"/>
  <c r="F13" i="13"/>
  <c r="F38" i="13"/>
  <c r="F13" i="16"/>
  <c r="E13" i="13"/>
  <c r="E38" i="13"/>
  <c r="E13" i="16"/>
  <c r="C13" i="16"/>
  <c r="AF12" i="16"/>
  <c r="AD12" i="16"/>
  <c r="AC12" i="16"/>
  <c r="AB12" i="16"/>
  <c r="AA12" i="16"/>
  <c r="Z12" i="16"/>
  <c r="X12" i="13"/>
  <c r="AF12" i="13"/>
  <c r="C12" i="13"/>
  <c r="X37" i="13"/>
  <c r="X12" i="16"/>
  <c r="W12" i="13"/>
  <c r="W37" i="13"/>
  <c r="W12" i="16"/>
  <c r="V12" i="13"/>
  <c r="V37" i="13"/>
  <c r="V12" i="16"/>
  <c r="U12" i="13"/>
  <c r="U37" i="13"/>
  <c r="U12" i="16"/>
  <c r="T12" i="13"/>
  <c r="T37" i="13"/>
  <c r="T12" i="16"/>
  <c r="S12" i="13"/>
  <c r="S37" i="13"/>
  <c r="S12" i="16"/>
  <c r="R12" i="13"/>
  <c r="R37" i="13"/>
  <c r="R12" i="16"/>
  <c r="Q12" i="13"/>
  <c r="Q37" i="13"/>
  <c r="Q12" i="16"/>
  <c r="P12" i="13"/>
  <c r="P37" i="13"/>
  <c r="P12" i="16"/>
  <c r="O12" i="13"/>
  <c r="O37" i="13"/>
  <c r="O12" i="16"/>
  <c r="N12" i="13"/>
  <c r="N37" i="13"/>
  <c r="N12" i="16"/>
  <c r="M12" i="13"/>
  <c r="M37" i="13"/>
  <c r="M12" i="16"/>
  <c r="L12" i="13"/>
  <c r="L37" i="13"/>
  <c r="L12" i="16"/>
  <c r="K12" i="13"/>
  <c r="K37" i="13"/>
  <c r="K12" i="16"/>
  <c r="J12" i="13"/>
  <c r="J37" i="13"/>
  <c r="J12" i="16"/>
  <c r="I12" i="13"/>
  <c r="I37" i="13"/>
  <c r="I12" i="16"/>
  <c r="H12" i="13"/>
  <c r="H37" i="13"/>
  <c r="H12" i="16"/>
  <c r="G12" i="13"/>
  <c r="G37" i="13"/>
  <c r="G12" i="16"/>
  <c r="F12" i="13"/>
  <c r="F37" i="13"/>
  <c r="F12" i="16"/>
  <c r="E12" i="13"/>
  <c r="E37" i="13"/>
  <c r="E12" i="16"/>
  <c r="C12" i="16"/>
  <c r="AF11" i="16"/>
  <c r="AD11" i="16"/>
  <c r="AC11" i="16"/>
  <c r="AB11" i="16"/>
  <c r="AA11" i="16"/>
  <c r="Z11" i="16"/>
  <c r="X11" i="13"/>
  <c r="AF11" i="13"/>
  <c r="C11" i="13"/>
  <c r="X36" i="13"/>
  <c r="X11" i="16"/>
  <c r="W11" i="13"/>
  <c r="W36" i="13"/>
  <c r="W11" i="16"/>
  <c r="V11" i="13"/>
  <c r="V36" i="13"/>
  <c r="V11" i="16"/>
  <c r="U11" i="13"/>
  <c r="U36" i="13"/>
  <c r="U11" i="16"/>
  <c r="T11" i="13"/>
  <c r="T36" i="13"/>
  <c r="T11" i="16"/>
  <c r="S11" i="13"/>
  <c r="S36" i="13"/>
  <c r="S11" i="16"/>
  <c r="R11" i="13"/>
  <c r="R36" i="13"/>
  <c r="R11" i="16"/>
  <c r="Q11" i="13"/>
  <c r="Q36" i="13"/>
  <c r="Q11" i="16"/>
  <c r="P11" i="13"/>
  <c r="P36" i="13"/>
  <c r="P11" i="16"/>
  <c r="O11" i="13"/>
  <c r="O36" i="13"/>
  <c r="O11" i="16"/>
  <c r="N11" i="13"/>
  <c r="N36" i="13"/>
  <c r="N11" i="16"/>
  <c r="M11" i="13"/>
  <c r="M36" i="13"/>
  <c r="M11" i="16"/>
  <c r="L11" i="13"/>
  <c r="L36" i="13"/>
  <c r="L11" i="16"/>
  <c r="K11" i="13"/>
  <c r="K36" i="13"/>
  <c r="K11" i="16"/>
  <c r="J11" i="13"/>
  <c r="J36" i="13"/>
  <c r="J11" i="16"/>
  <c r="I11" i="13"/>
  <c r="I36" i="13"/>
  <c r="I11" i="16"/>
  <c r="H11" i="13"/>
  <c r="H36" i="13"/>
  <c r="H11" i="16"/>
  <c r="G11" i="13"/>
  <c r="G36" i="13"/>
  <c r="G11" i="16"/>
  <c r="F11" i="13"/>
  <c r="F36" i="13"/>
  <c r="F11" i="16"/>
  <c r="E11" i="13"/>
  <c r="E36" i="13"/>
  <c r="E11" i="16"/>
  <c r="C11" i="16"/>
  <c r="AF10" i="16"/>
  <c r="AD10" i="16"/>
  <c r="AC10" i="16"/>
  <c r="AB10" i="16"/>
  <c r="AA10" i="16"/>
  <c r="Z10" i="16"/>
  <c r="X10" i="13"/>
  <c r="AF10" i="13"/>
  <c r="C10" i="13"/>
  <c r="X35" i="13"/>
  <c r="X10" i="16"/>
  <c r="W10" i="13"/>
  <c r="W35" i="13"/>
  <c r="W10" i="16"/>
  <c r="V10" i="13"/>
  <c r="V35" i="13"/>
  <c r="V10" i="16"/>
  <c r="U10" i="13"/>
  <c r="U35" i="13"/>
  <c r="U10" i="16"/>
  <c r="T10" i="13"/>
  <c r="T35" i="13"/>
  <c r="T10" i="16"/>
  <c r="S10" i="13"/>
  <c r="S35" i="13"/>
  <c r="S10" i="16"/>
  <c r="R10" i="13"/>
  <c r="R35" i="13"/>
  <c r="R10" i="16"/>
  <c r="Q10" i="13"/>
  <c r="Q35" i="13"/>
  <c r="Q10" i="16"/>
  <c r="P10" i="13"/>
  <c r="P35" i="13"/>
  <c r="P10" i="16"/>
  <c r="O10" i="13"/>
  <c r="O35" i="13"/>
  <c r="O10" i="16"/>
  <c r="N10" i="13"/>
  <c r="N35" i="13"/>
  <c r="N10" i="16"/>
  <c r="M10" i="13"/>
  <c r="M35" i="13"/>
  <c r="M10" i="16"/>
  <c r="L10" i="13"/>
  <c r="L35" i="13"/>
  <c r="L10" i="16"/>
  <c r="K10" i="13"/>
  <c r="K35" i="13"/>
  <c r="K10" i="16"/>
  <c r="J10" i="13"/>
  <c r="J35" i="13"/>
  <c r="J10" i="16"/>
  <c r="I10" i="13"/>
  <c r="I35" i="13"/>
  <c r="I10" i="16"/>
  <c r="H10" i="13"/>
  <c r="H35" i="13"/>
  <c r="H10" i="16"/>
  <c r="G10" i="13"/>
  <c r="G35" i="13"/>
  <c r="G10" i="16"/>
  <c r="F10" i="13"/>
  <c r="F35" i="13"/>
  <c r="F10" i="16"/>
  <c r="E10" i="13"/>
  <c r="E35" i="13"/>
  <c r="E10" i="16"/>
  <c r="C10" i="16"/>
  <c r="AF9" i="16"/>
  <c r="AD9" i="16"/>
  <c r="AC9" i="16"/>
  <c r="AB9" i="16"/>
  <c r="AA9" i="16"/>
  <c r="Z9" i="16"/>
  <c r="X9" i="13"/>
  <c r="AF9" i="13"/>
  <c r="C9" i="13"/>
  <c r="X34" i="13"/>
  <c r="X9" i="16"/>
  <c r="W9" i="13"/>
  <c r="W34" i="13"/>
  <c r="W9" i="16"/>
  <c r="V9" i="13"/>
  <c r="V34" i="13"/>
  <c r="V9" i="16"/>
  <c r="U9" i="13"/>
  <c r="U34" i="13"/>
  <c r="U9" i="16"/>
  <c r="T9" i="13"/>
  <c r="T34" i="13"/>
  <c r="T9" i="16"/>
  <c r="S9" i="13"/>
  <c r="S34" i="13"/>
  <c r="S9" i="16"/>
  <c r="R9" i="13"/>
  <c r="R34" i="13"/>
  <c r="R9" i="16"/>
  <c r="Q9" i="13"/>
  <c r="Q34" i="13"/>
  <c r="Q9" i="16"/>
  <c r="P9" i="13"/>
  <c r="P34" i="13"/>
  <c r="P9" i="16"/>
  <c r="O9" i="13"/>
  <c r="O34" i="13"/>
  <c r="O9" i="16"/>
  <c r="N9" i="13"/>
  <c r="N34" i="13"/>
  <c r="N9" i="16"/>
  <c r="M9" i="13"/>
  <c r="M34" i="13"/>
  <c r="M9" i="16"/>
  <c r="L9" i="13"/>
  <c r="L34" i="13"/>
  <c r="L9" i="16"/>
  <c r="K9" i="13"/>
  <c r="K34" i="13"/>
  <c r="K9" i="16"/>
  <c r="J9" i="13"/>
  <c r="J34" i="13"/>
  <c r="J9" i="16"/>
  <c r="I9" i="13"/>
  <c r="I34" i="13"/>
  <c r="I9" i="16"/>
  <c r="H9" i="13"/>
  <c r="H34" i="13"/>
  <c r="H9" i="16"/>
  <c r="G9" i="13"/>
  <c r="G34" i="13"/>
  <c r="G9" i="16"/>
  <c r="F9" i="13"/>
  <c r="F34" i="13"/>
  <c r="F9" i="16"/>
  <c r="E9" i="13"/>
  <c r="E34" i="13"/>
  <c r="E9" i="16"/>
  <c r="C9" i="16"/>
  <c r="AF8" i="16"/>
  <c r="AD8" i="16"/>
  <c r="AC8" i="16"/>
  <c r="AB8" i="16"/>
  <c r="AA8" i="16"/>
  <c r="Z8" i="16"/>
  <c r="X8" i="13"/>
  <c r="AF8" i="13"/>
  <c r="C8" i="13"/>
  <c r="X33" i="13"/>
  <c r="X8" i="16"/>
  <c r="W8" i="13"/>
  <c r="W33" i="13"/>
  <c r="W8" i="16"/>
  <c r="V8" i="13"/>
  <c r="V33" i="13"/>
  <c r="V8" i="16"/>
  <c r="U8" i="13"/>
  <c r="U33" i="13"/>
  <c r="U8" i="16"/>
  <c r="T8" i="13"/>
  <c r="T33" i="13"/>
  <c r="T8" i="16"/>
  <c r="S8" i="13"/>
  <c r="S33" i="13"/>
  <c r="S8" i="16"/>
  <c r="R8" i="13"/>
  <c r="R33" i="13"/>
  <c r="R8" i="16"/>
  <c r="Q8" i="13"/>
  <c r="Q33" i="13"/>
  <c r="Q8" i="16"/>
  <c r="P8" i="13"/>
  <c r="P33" i="13"/>
  <c r="P8" i="16"/>
  <c r="O8" i="13"/>
  <c r="O33" i="13"/>
  <c r="O8" i="16"/>
  <c r="N8" i="13"/>
  <c r="N33" i="13"/>
  <c r="N8" i="16"/>
  <c r="M8" i="13"/>
  <c r="M33" i="13"/>
  <c r="M8" i="16"/>
  <c r="L8" i="13"/>
  <c r="L33" i="13"/>
  <c r="L8" i="16"/>
  <c r="K8" i="13"/>
  <c r="K33" i="13"/>
  <c r="K8" i="16"/>
  <c r="J8" i="13"/>
  <c r="J33" i="13"/>
  <c r="J8" i="16"/>
  <c r="I8" i="13"/>
  <c r="I33" i="13"/>
  <c r="I8" i="16"/>
  <c r="H8" i="13"/>
  <c r="H33" i="13"/>
  <c r="H8" i="16"/>
  <c r="G8" i="13"/>
  <c r="G33" i="13"/>
  <c r="G8" i="16"/>
  <c r="F8" i="13"/>
  <c r="F33" i="13"/>
  <c r="F8" i="16"/>
  <c r="E8" i="13"/>
  <c r="E33" i="13"/>
  <c r="E8" i="16"/>
  <c r="C8" i="16"/>
  <c r="AF7" i="16"/>
  <c r="AD7" i="16"/>
  <c r="AC7" i="16"/>
  <c r="AB7" i="16"/>
  <c r="AA7" i="16"/>
  <c r="Z7" i="16"/>
  <c r="X7" i="13"/>
  <c r="AF7" i="13"/>
  <c r="C7" i="13"/>
  <c r="X32" i="13"/>
  <c r="X7" i="16"/>
  <c r="W7" i="13"/>
  <c r="W32" i="13"/>
  <c r="W7" i="16"/>
  <c r="V7" i="13"/>
  <c r="V32" i="13"/>
  <c r="V7" i="16"/>
  <c r="U7" i="13"/>
  <c r="U32" i="13"/>
  <c r="U7" i="16"/>
  <c r="T7" i="13"/>
  <c r="T32" i="13"/>
  <c r="T7" i="16"/>
  <c r="S7" i="13"/>
  <c r="S32" i="13"/>
  <c r="S7" i="16"/>
  <c r="R7" i="13"/>
  <c r="R32" i="13"/>
  <c r="R7" i="16"/>
  <c r="Q7" i="13"/>
  <c r="Q32" i="13"/>
  <c r="Q7" i="16"/>
  <c r="P7" i="13"/>
  <c r="P32" i="13"/>
  <c r="P7" i="16"/>
  <c r="O7" i="13"/>
  <c r="O32" i="13"/>
  <c r="O7" i="16"/>
  <c r="N7" i="13"/>
  <c r="N32" i="13"/>
  <c r="N7" i="16"/>
  <c r="M7" i="13"/>
  <c r="M32" i="13"/>
  <c r="M7" i="16"/>
  <c r="L7" i="13"/>
  <c r="L32" i="13"/>
  <c r="L7" i="16"/>
  <c r="K7" i="13"/>
  <c r="K32" i="13"/>
  <c r="K7" i="16"/>
  <c r="J7" i="13"/>
  <c r="J32" i="13"/>
  <c r="J7" i="16"/>
  <c r="I7" i="13"/>
  <c r="I32" i="13"/>
  <c r="I7" i="16"/>
  <c r="H7" i="13"/>
  <c r="H32" i="13"/>
  <c r="H7" i="16"/>
  <c r="G7" i="13"/>
  <c r="G32" i="13"/>
  <c r="G7" i="16"/>
  <c r="F7" i="13"/>
  <c r="F32" i="13"/>
  <c r="F7" i="16"/>
  <c r="E7" i="13"/>
  <c r="E32" i="13"/>
  <c r="E7" i="16"/>
  <c r="C7" i="16"/>
  <c r="AF6" i="16"/>
  <c r="AD6" i="16"/>
  <c r="AC6" i="16"/>
  <c r="AB6" i="16"/>
  <c r="AA6" i="16"/>
  <c r="Z6" i="16"/>
  <c r="X6" i="13"/>
  <c r="AF6" i="13"/>
  <c r="C6" i="13"/>
  <c r="X31" i="13"/>
  <c r="X6" i="16"/>
  <c r="W6" i="13"/>
  <c r="W31" i="13"/>
  <c r="W6" i="16"/>
  <c r="V6" i="13"/>
  <c r="V31" i="13"/>
  <c r="V6" i="16"/>
  <c r="U6" i="13"/>
  <c r="U31" i="13"/>
  <c r="U6" i="16"/>
  <c r="T6" i="13"/>
  <c r="T31" i="13"/>
  <c r="T6" i="16"/>
  <c r="S6" i="13"/>
  <c r="S31" i="13"/>
  <c r="S6" i="16"/>
  <c r="R6" i="13"/>
  <c r="R31" i="13"/>
  <c r="R6" i="16"/>
  <c r="Q6" i="13"/>
  <c r="Q31" i="13"/>
  <c r="Q6" i="16"/>
  <c r="P6" i="13"/>
  <c r="P31" i="13"/>
  <c r="P6" i="16"/>
  <c r="O6" i="13"/>
  <c r="O31" i="13"/>
  <c r="O6" i="16"/>
  <c r="N6" i="13"/>
  <c r="N31" i="13"/>
  <c r="N6" i="16"/>
  <c r="M6" i="13"/>
  <c r="M31" i="13"/>
  <c r="M6" i="16"/>
  <c r="L6" i="13"/>
  <c r="L31" i="13"/>
  <c r="L6" i="16"/>
  <c r="K6" i="13"/>
  <c r="K31" i="13"/>
  <c r="K6" i="16"/>
  <c r="J6" i="13"/>
  <c r="J31" i="13"/>
  <c r="J6" i="16"/>
  <c r="I6" i="13"/>
  <c r="I31" i="13"/>
  <c r="I6" i="16"/>
  <c r="H6" i="13"/>
  <c r="H31" i="13"/>
  <c r="H6" i="16"/>
  <c r="G6" i="13"/>
  <c r="G31" i="13"/>
  <c r="G6" i="16"/>
  <c r="F6" i="13"/>
  <c r="F31" i="13"/>
  <c r="F6" i="16"/>
  <c r="E6" i="13"/>
  <c r="E31" i="13"/>
  <c r="E6" i="16"/>
  <c r="C6" i="16"/>
  <c r="AF5" i="16"/>
  <c r="AD5" i="16"/>
  <c r="AC5" i="16"/>
  <c r="AB5" i="16"/>
  <c r="AA5" i="16"/>
  <c r="Z5" i="16"/>
  <c r="X5" i="13"/>
  <c r="AF5" i="13"/>
  <c r="C5" i="13"/>
  <c r="X30" i="13"/>
  <c r="X5" i="16"/>
  <c r="W5" i="13"/>
  <c r="W30" i="13"/>
  <c r="W5" i="16"/>
  <c r="V5" i="13"/>
  <c r="V30" i="13"/>
  <c r="V5" i="16"/>
  <c r="U5" i="13"/>
  <c r="U30" i="13"/>
  <c r="U5" i="16"/>
  <c r="T5" i="13"/>
  <c r="T30" i="13"/>
  <c r="T5" i="16"/>
  <c r="S5" i="13"/>
  <c r="S30" i="13"/>
  <c r="S5" i="16"/>
  <c r="R5" i="13"/>
  <c r="R30" i="13"/>
  <c r="R5" i="16"/>
  <c r="Q5" i="13"/>
  <c r="Q30" i="13"/>
  <c r="Q5" i="16"/>
  <c r="P5" i="13"/>
  <c r="P30" i="13"/>
  <c r="P5" i="16"/>
  <c r="O5" i="13"/>
  <c r="O30" i="13"/>
  <c r="O5" i="16"/>
  <c r="N5" i="13"/>
  <c r="N30" i="13"/>
  <c r="N5" i="16"/>
  <c r="M5" i="13"/>
  <c r="M30" i="13"/>
  <c r="M5" i="16"/>
  <c r="L5" i="13"/>
  <c r="L30" i="13"/>
  <c r="L5" i="16"/>
  <c r="K5" i="13"/>
  <c r="K30" i="13"/>
  <c r="K5" i="16"/>
  <c r="J5" i="13"/>
  <c r="J30" i="13"/>
  <c r="J5" i="16"/>
  <c r="I5" i="13"/>
  <c r="I30" i="13"/>
  <c r="I5" i="16"/>
  <c r="H5" i="13"/>
  <c r="H30" i="13"/>
  <c r="H5" i="16"/>
  <c r="G5" i="13"/>
  <c r="G30" i="13"/>
  <c r="G5" i="16"/>
  <c r="F5" i="13"/>
  <c r="F30" i="13"/>
  <c r="F5" i="16"/>
  <c r="E5" i="13"/>
  <c r="E30" i="13"/>
  <c r="E5" i="16"/>
  <c r="C5" i="16"/>
  <c r="AF24" i="15"/>
  <c r="AD24" i="15"/>
  <c r="AC24" i="15"/>
  <c r="AB24" i="15"/>
  <c r="AA24" i="15"/>
  <c r="Z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C24" i="15"/>
  <c r="AF23" i="15"/>
  <c r="AD23" i="15"/>
  <c r="AC23" i="15"/>
  <c r="AB23" i="15"/>
  <c r="AA23" i="15"/>
  <c r="Z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C23" i="15"/>
  <c r="AF22" i="15"/>
  <c r="AD22" i="15"/>
  <c r="AC22" i="15"/>
  <c r="AB22" i="15"/>
  <c r="AA22" i="15"/>
  <c r="Z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C22" i="15"/>
  <c r="AF21" i="15"/>
  <c r="AD21" i="15"/>
  <c r="AC21" i="15"/>
  <c r="AB21" i="15"/>
  <c r="AA21" i="15"/>
  <c r="Z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C21" i="15"/>
  <c r="AF20" i="15"/>
  <c r="AD20" i="15"/>
  <c r="AC20" i="15"/>
  <c r="AB20" i="15"/>
  <c r="AA20" i="15"/>
  <c r="Z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C20" i="15"/>
  <c r="AF19" i="15"/>
  <c r="AD19" i="15"/>
  <c r="AC19" i="15"/>
  <c r="AB19" i="15"/>
  <c r="AA19" i="15"/>
  <c r="Z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C19" i="15"/>
  <c r="AF18" i="15"/>
  <c r="AD18" i="15"/>
  <c r="AC18" i="15"/>
  <c r="AB18" i="15"/>
  <c r="AA18" i="15"/>
  <c r="Z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C18" i="15"/>
  <c r="AF17" i="15"/>
  <c r="AD17" i="15"/>
  <c r="AC17" i="15"/>
  <c r="AB17" i="15"/>
  <c r="AA17" i="15"/>
  <c r="Z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C17" i="15"/>
  <c r="AF16" i="15"/>
  <c r="AD16" i="15"/>
  <c r="AC16" i="15"/>
  <c r="AB16" i="15"/>
  <c r="AA16" i="15"/>
  <c r="Z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C16" i="15"/>
  <c r="AF15" i="15"/>
  <c r="AD15" i="15"/>
  <c r="AC15" i="15"/>
  <c r="AB15" i="15"/>
  <c r="AA15" i="15"/>
  <c r="Z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C15" i="15"/>
  <c r="AF14" i="15"/>
  <c r="AD14" i="15"/>
  <c r="AC14" i="15"/>
  <c r="AB14" i="15"/>
  <c r="AA14" i="15"/>
  <c r="Z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C14" i="15"/>
  <c r="AF13" i="15"/>
  <c r="AD13" i="15"/>
  <c r="AC13" i="15"/>
  <c r="AB13" i="15"/>
  <c r="AA13" i="15"/>
  <c r="Z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C13" i="15"/>
  <c r="AF12" i="15"/>
  <c r="AD12" i="15"/>
  <c r="AC12" i="15"/>
  <c r="AB12" i="15"/>
  <c r="AA12" i="15"/>
  <c r="Z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C12" i="15"/>
  <c r="AF11" i="15"/>
  <c r="AD11" i="15"/>
  <c r="AC11" i="15"/>
  <c r="AB11" i="15"/>
  <c r="AA11" i="15"/>
  <c r="Z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C11" i="15"/>
  <c r="AF10" i="15"/>
  <c r="AD10" i="15"/>
  <c r="AC10" i="15"/>
  <c r="AB10" i="15"/>
  <c r="AA10" i="15"/>
  <c r="Z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C10" i="15"/>
  <c r="AF9" i="15"/>
  <c r="AD9" i="15"/>
  <c r="AC9" i="15"/>
  <c r="AB9" i="15"/>
  <c r="AA9" i="15"/>
  <c r="Z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C9" i="15"/>
  <c r="AF8" i="15"/>
  <c r="AD8" i="15"/>
  <c r="AC8" i="15"/>
  <c r="AB8" i="15"/>
  <c r="AA8" i="15"/>
  <c r="Z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C8" i="15"/>
  <c r="AF7" i="15"/>
  <c r="AD7" i="15"/>
  <c r="AC7" i="15"/>
  <c r="AB7" i="15"/>
  <c r="AA7" i="15"/>
  <c r="Z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C7" i="15"/>
  <c r="AF6" i="15"/>
  <c r="AD6" i="15"/>
  <c r="AC6" i="15"/>
  <c r="AB6" i="15"/>
  <c r="AA6" i="15"/>
  <c r="Z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C6" i="15"/>
  <c r="AF5" i="15"/>
  <c r="AD5" i="15"/>
  <c r="AC5" i="15"/>
  <c r="AB5" i="15"/>
  <c r="AA5" i="15"/>
  <c r="Z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C5" i="15"/>
  <c r="AF24" i="14"/>
  <c r="AD24" i="14"/>
  <c r="AC24" i="14"/>
  <c r="AB24" i="14"/>
  <c r="AA24" i="14"/>
  <c r="Z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C24" i="14"/>
  <c r="AF23" i="14"/>
  <c r="AD23" i="14"/>
  <c r="AC23" i="14"/>
  <c r="AB23" i="14"/>
  <c r="AA23" i="14"/>
  <c r="Z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C23" i="14"/>
  <c r="AF22" i="14"/>
  <c r="AD22" i="14"/>
  <c r="AC22" i="14"/>
  <c r="AB22" i="14"/>
  <c r="AA22" i="14"/>
  <c r="Z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C22" i="14"/>
  <c r="AF21" i="14"/>
  <c r="AD21" i="14"/>
  <c r="AC21" i="14"/>
  <c r="AB21" i="14"/>
  <c r="AA21" i="14"/>
  <c r="Z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C21" i="14"/>
  <c r="AF20" i="14"/>
  <c r="AD20" i="14"/>
  <c r="AC20" i="14"/>
  <c r="AB20" i="14"/>
  <c r="AA20" i="14"/>
  <c r="Z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C20" i="14"/>
  <c r="AF19" i="14"/>
  <c r="AD19" i="14"/>
  <c r="AC19" i="14"/>
  <c r="AB19" i="14"/>
  <c r="AA19" i="14"/>
  <c r="Z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9" i="14"/>
  <c r="AF18" i="14"/>
  <c r="AD18" i="14"/>
  <c r="AC18" i="14"/>
  <c r="AB18" i="14"/>
  <c r="AA18" i="14"/>
  <c r="Z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C18" i="14"/>
  <c r="AF17" i="14"/>
  <c r="AD17" i="14"/>
  <c r="AC17" i="14"/>
  <c r="AB17" i="14"/>
  <c r="AA17" i="14"/>
  <c r="Z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C17" i="14"/>
  <c r="AF16" i="14"/>
  <c r="AD16" i="14"/>
  <c r="AC16" i="14"/>
  <c r="AB16" i="14"/>
  <c r="AA16" i="14"/>
  <c r="Z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C16" i="14"/>
  <c r="AF15" i="14"/>
  <c r="AD15" i="14"/>
  <c r="AC15" i="14"/>
  <c r="AB15" i="14"/>
  <c r="AA15" i="14"/>
  <c r="Z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C15" i="14"/>
  <c r="AF14" i="14"/>
  <c r="AD14" i="14"/>
  <c r="AC14" i="14"/>
  <c r="AB14" i="14"/>
  <c r="AA14" i="14"/>
  <c r="Z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C14" i="14"/>
  <c r="AF13" i="14"/>
  <c r="AD13" i="14"/>
  <c r="AC13" i="14"/>
  <c r="AB13" i="14"/>
  <c r="AA13" i="14"/>
  <c r="Z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C13" i="14"/>
  <c r="AF12" i="14"/>
  <c r="AD12" i="14"/>
  <c r="AC12" i="14"/>
  <c r="AB12" i="14"/>
  <c r="AA12" i="14"/>
  <c r="Z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C12" i="14"/>
  <c r="AF11" i="14"/>
  <c r="AD11" i="14"/>
  <c r="AC11" i="14"/>
  <c r="AB11" i="14"/>
  <c r="AA11" i="14"/>
  <c r="Z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C11" i="14"/>
  <c r="AF10" i="14"/>
  <c r="AD10" i="14"/>
  <c r="AC10" i="14"/>
  <c r="AB10" i="14"/>
  <c r="AA10" i="14"/>
  <c r="Z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C10" i="14"/>
  <c r="AF9" i="14"/>
  <c r="AD9" i="14"/>
  <c r="AC9" i="14"/>
  <c r="AB9" i="14"/>
  <c r="AA9" i="14"/>
  <c r="Z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C9" i="14"/>
  <c r="AF8" i="14"/>
  <c r="AD8" i="14"/>
  <c r="AC8" i="14"/>
  <c r="AB8" i="14"/>
  <c r="AA8" i="14"/>
  <c r="Z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C8" i="14"/>
  <c r="AF7" i="14"/>
  <c r="AD7" i="14"/>
  <c r="AC7" i="14"/>
  <c r="AB7" i="14"/>
  <c r="AA7" i="14"/>
  <c r="Z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C7" i="14"/>
  <c r="AF6" i="14"/>
  <c r="AD6" i="14"/>
  <c r="AC6" i="14"/>
  <c r="AB6" i="14"/>
  <c r="AA6" i="14"/>
  <c r="Z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C6" i="14"/>
  <c r="AF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C5" i="14"/>
  <c r="AD24" i="13"/>
  <c r="AC24" i="13"/>
  <c r="AB24" i="13"/>
  <c r="AA24" i="13"/>
  <c r="Z24" i="13"/>
  <c r="AD23" i="13"/>
  <c r="AC23" i="13"/>
  <c r="AB23" i="13"/>
  <c r="AA23" i="13"/>
  <c r="Z23" i="13"/>
  <c r="AD22" i="13"/>
  <c r="AC22" i="13"/>
  <c r="AB22" i="13"/>
  <c r="AA22" i="13"/>
  <c r="Z22" i="13"/>
  <c r="AD21" i="13"/>
  <c r="AC21" i="13"/>
  <c r="AB21" i="13"/>
  <c r="AA21" i="13"/>
  <c r="Z21" i="13"/>
  <c r="AD20" i="13"/>
  <c r="AC20" i="13"/>
  <c r="AB20" i="13"/>
  <c r="AA20" i="13"/>
  <c r="Z20" i="13"/>
  <c r="AD19" i="13"/>
  <c r="AC19" i="13"/>
  <c r="AB19" i="13"/>
  <c r="AA19" i="13"/>
  <c r="Z19" i="13"/>
  <c r="AD18" i="13"/>
  <c r="AC18" i="13"/>
  <c r="AB18" i="13"/>
  <c r="AA18" i="13"/>
  <c r="Z18" i="13"/>
  <c r="AD17" i="13"/>
  <c r="AC17" i="13"/>
  <c r="AB17" i="13"/>
  <c r="AA17" i="13"/>
  <c r="Z17" i="13"/>
  <c r="AD16" i="13"/>
  <c r="AC16" i="13"/>
  <c r="AB16" i="13"/>
  <c r="AA16" i="13"/>
  <c r="Z16" i="13"/>
  <c r="AD15" i="13"/>
  <c r="AC15" i="13"/>
  <c r="AB15" i="13"/>
  <c r="AA15" i="13"/>
  <c r="Z15" i="13"/>
  <c r="AD14" i="13"/>
  <c r="AC14" i="13"/>
  <c r="AB14" i="13"/>
  <c r="AA14" i="13"/>
  <c r="Z14" i="13"/>
  <c r="AD13" i="13"/>
  <c r="AC13" i="13"/>
  <c r="AB13" i="13"/>
  <c r="AA13" i="13"/>
  <c r="Z13" i="13"/>
  <c r="AD12" i="13"/>
  <c r="AC12" i="13"/>
  <c r="AB12" i="13"/>
  <c r="AA12" i="13"/>
  <c r="Z12" i="13"/>
  <c r="AD11" i="13"/>
  <c r="AC11" i="13"/>
  <c r="AB11" i="13"/>
  <c r="AA11" i="13"/>
  <c r="Z11" i="13"/>
  <c r="AD10" i="13"/>
  <c r="AC10" i="13"/>
  <c r="AB10" i="13"/>
  <c r="AA10" i="13"/>
  <c r="Z10" i="13"/>
  <c r="AD9" i="13"/>
  <c r="AC9" i="13"/>
  <c r="AB9" i="13"/>
  <c r="AA9" i="13"/>
  <c r="Z9" i="13"/>
  <c r="AD8" i="13"/>
  <c r="AC8" i="13"/>
  <c r="AB8" i="13"/>
  <c r="AA8" i="13"/>
  <c r="Z8" i="13"/>
  <c r="AD7" i="13"/>
  <c r="AC7" i="13"/>
  <c r="AB7" i="13"/>
  <c r="AA7" i="13"/>
  <c r="Z7" i="13"/>
  <c r="AD6" i="13"/>
  <c r="AC6" i="13"/>
  <c r="AB6" i="13"/>
  <c r="AA6" i="13"/>
  <c r="Z6" i="13"/>
  <c r="AD5" i="13"/>
  <c r="AC5" i="13"/>
  <c r="AB5" i="13"/>
  <c r="AA5" i="13"/>
  <c r="Z5" i="13"/>
  <c r="AH24" i="12"/>
  <c r="AD24" i="12"/>
  <c r="AC24" i="12"/>
  <c r="AB24" i="12"/>
  <c r="AA24" i="12"/>
  <c r="Z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C24" i="12"/>
  <c r="AH23" i="12"/>
  <c r="AD23" i="12"/>
  <c r="AC23" i="12"/>
  <c r="AB23" i="12"/>
  <c r="AA23" i="12"/>
  <c r="Z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C23" i="12"/>
  <c r="AH22" i="12"/>
  <c r="AD22" i="12"/>
  <c r="AC22" i="12"/>
  <c r="AB22" i="12"/>
  <c r="AA22" i="12"/>
  <c r="Z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/>
  <c r="AH21" i="12"/>
  <c r="AD21" i="12"/>
  <c r="AC21" i="12"/>
  <c r="AB21" i="12"/>
  <c r="AA21" i="12"/>
  <c r="Z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C21" i="12"/>
  <c r="AH20" i="12"/>
  <c r="AD20" i="12"/>
  <c r="AC20" i="12"/>
  <c r="AB20" i="12"/>
  <c r="AA20" i="12"/>
  <c r="Z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C20" i="12"/>
  <c r="AH19" i="12"/>
  <c r="AD19" i="12"/>
  <c r="AC19" i="12"/>
  <c r="AB19" i="12"/>
  <c r="AA19" i="12"/>
  <c r="Z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C19" i="12"/>
  <c r="AH18" i="12"/>
  <c r="AD18" i="12"/>
  <c r="AC18" i="12"/>
  <c r="AB18" i="12"/>
  <c r="AA18" i="12"/>
  <c r="Z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C18" i="12"/>
  <c r="AH17" i="12"/>
  <c r="AD17" i="12"/>
  <c r="AC17" i="12"/>
  <c r="AB17" i="12"/>
  <c r="AA17" i="12"/>
  <c r="Z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C17" i="12"/>
  <c r="AH16" i="12"/>
  <c r="AD16" i="12"/>
  <c r="AC16" i="12"/>
  <c r="AB16" i="12"/>
  <c r="AA16" i="12"/>
  <c r="Z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16" i="12"/>
  <c r="AH15" i="12"/>
  <c r="AD15" i="12"/>
  <c r="AC15" i="12"/>
  <c r="AB15" i="12"/>
  <c r="AA15" i="12"/>
  <c r="Z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C15" i="12"/>
  <c r="AH14" i="12"/>
  <c r="AD14" i="12"/>
  <c r="AC14" i="12"/>
  <c r="AB14" i="12"/>
  <c r="AA14" i="12"/>
  <c r="Z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C14" i="12"/>
  <c r="AH13" i="12"/>
  <c r="AD13" i="12"/>
  <c r="AC13" i="12"/>
  <c r="AB13" i="12"/>
  <c r="AA13" i="12"/>
  <c r="Z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C13" i="12"/>
  <c r="AH12" i="12"/>
  <c r="AD12" i="12"/>
  <c r="AC12" i="12"/>
  <c r="AB12" i="12"/>
  <c r="AA12" i="12"/>
  <c r="Z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12" i="12"/>
  <c r="AH11" i="12"/>
  <c r="AD11" i="12"/>
  <c r="AC11" i="12"/>
  <c r="AB11" i="12"/>
  <c r="AA11" i="12"/>
  <c r="Z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C11" i="12"/>
  <c r="AH10" i="12"/>
  <c r="AD10" i="12"/>
  <c r="AC10" i="12"/>
  <c r="AB10" i="12"/>
  <c r="AA10" i="12"/>
  <c r="Z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C10" i="12"/>
  <c r="AH9" i="12"/>
  <c r="AD9" i="12"/>
  <c r="AC9" i="12"/>
  <c r="AB9" i="12"/>
  <c r="AA9" i="12"/>
  <c r="Z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C9" i="12"/>
  <c r="AH8" i="12"/>
  <c r="AD8" i="12"/>
  <c r="AC8" i="12"/>
  <c r="AB8" i="12"/>
  <c r="AA8" i="12"/>
  <c r="Z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C8" i="12"/>
  <c r="AH7" i="12"/>
  <c r="AD7" i="12"/>
  <c r="AC7" i="12"/>
  <c r="AB7" i="12"/>
  <c r="AA7" i="12"/>
  <c r="Z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C7" i="12"/>
  <c r="AH6" i="12"/>
  <c r="AD6" i="12"/>
  <c r="AC6" i="12"/>
  <c r="AB6" i="12"/>
  <c r="AA6" i="12"/>
  <c r="Z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C6" i="12"/>
  <c r="AH5" i="12"/>
  <c r="AD5" i="12"/>
  <c r="AC5" i="12"/>
  <c r="AB5" i="12"/>
  <c r="AA5" i="12"/>
  <c r="Z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C5" i="12"/>
  <c r="AH24" i="9"/>
  <c r="AD24" i="9"/>
  <c r="AC24" i="9"/>
  <c r="AB24" i="9"/>
  <c r="AA24" i="9"/>
  <c r="Z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C24" i="9"/>
  <c r="AH23" i="9"/>
  <c r="AD23" i="9"/>
  <c r="AC23" i="9"/>
  <c r="AB23" i="9"/>
  <c r="AA23" i="9"/>
  <c r="Z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23" i="9"/>
  <c r="AH22" i="9"/>
  <c r="AD22" i="9"/>
  <c r="AC22" i="9"/>
  <c r="AB22" i="9"/>
  <c r="AA22" i="9"/>
  <c r="Z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C22" i="9"/>
  <c r="AH21" i="9"/>
  <c r="AD21" i="9"/>
  <c r="AC21" i="9"/>
  <c r="AB21" i="9"/>
  <c r="AA21" i="9"/>
  <c r="Z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C21" i="9"/>
  <c r="AH20" i="9"/>
  <c r="AD20" i="9"/>
  <c r="AC20" i="9"/>
  <c r="AB20" i="9"/>
  <c r="AA20" i="9"/>
  <c r="Z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20" i="9"/>
  <c r="AH19" i="9"/>
  <c r="AD19" i="9"/>
  <c r="AC19" i="9"/>
  <c r="AB19" i="9"/>
  <c r="AA19" i="9"/>
  <c r="Z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19" i="9"/>
  <c r="AH18" i="9"/>
  <c r="AD18" i="9"/>
  <c r="AC18" i="9"/>
  <c r="AB18" i="9"/>
  <c r="AA18" i="9"/>
  <c r="Z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18" i="9"/>
  <c r="AH17" i="9"/>
  <c r="AD17" i="9"/>
  <c r="AC17" i="9"/>
  <c r="AB17" i="9"/>
  <c r="AA17" i="9"/>
  <c r="Z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17" i="9"/>
  <c r="AH16" i="9"/>
  <c r="AD16" i="9"/>
  <c r="AC16" i="9"/>
  <c r="AB16" i="9"/>
  <c r="AA16" i="9"/>
  <c r="Z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16" i="9"/>
  <c r="AH15" i="9"/>
  <c r="AD15" i="9"/>
  <c r="AC15" i="9"/>
  <c r="AB15" i="9"/>
  <c r="AA15" i="9"/>
  <c r="Z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AH14" i="9"/>
  <c r="AD14" i="9"/>
  <c r="AC14" i="9"/>
  <c r="AB14" i="9"/>
  <c r="AA14" i="9"/>
  <c r="Z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14" i="9"/>
  <c r="AH13" i="9"/>
  <c r="AD13" i="9"/>
  <c r="AC13" i="9"/>
  <c r="AB13" i="9"/>
  <c r="AA13" i="9"/>
  <c r="Z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13" i="9"/>
  <c r="AH12" i="9"/>
  <c r="AD12" i="9"/>
  <c r="AC12" i="9"/>
  <c r="AB12" i="9"/>
  <c r="AA12" i="9"/>
  <c r="Z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C12" i="9"/>
  <c r="AH11" i="9"/>
  <c r="AD11" i="9"/>
  <c r="AC11" i="9"/>
  <c r="AB11" i="9"/>
  <c r="AA11" i="9"/>
  <c r="Z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11" i="9"/>
  <c r="AH10" i="9"/>
  <c r="AD10" i="9"/>
  <c r="AC10" i="9"/>
  <c r="AB10" i="9"/>
  <c r="AA10" i="9"/>
  <c r="Z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10" i="9"/>
  <c r="AH9" i="9"/>
  <c r="AD9" i="9"/>
  <c r="AC9" i="9"/>
  <c r="AB9" i="9"/>
  <c r="AA9" i="9"/>
  <c r="Z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9" i="9"/>
  <c r="AH8" i="9"/>
  <c r="AD8" i="9"/>
  <c r="AC8" i="9"/>
  <c r="AB8" i="9"/>
  <c r="AA8" i="9"/>
  <c r="Z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8" i="9"/>
  <c r="AH7" i="9"/>
  <c r="AD7" i="9"/>
  <c r="AC7" i="9"/>
  <c r="AB7" i="9"/>
  <c r="AA7" i="9"/>
  <c r="Z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7" i="9"/>
  <c r="AH6" i="9"/>
  <c r="AD6" i="9"/>
  <c r="AC6" i="9"/>
  <c r="AB6" i="9"/>
  <c r="AA6" i="9"/>
  <c r="Z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C6" i="9"/>
  <c r="AH5" i="9"/>
  <c r="AD5" i="9"/>
  <c r="AC5" i="9"/>
  <c r="AB5" i="9"/>
  <c r="AA5" i="9"/>
  <c r="Z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AH24" i="8"/>
  <c r="AD24" i="8"/>
  <c r="AC24" i="8"/>
  <c r="AB24" i="8"/>
  <c r="AA24" i="8"/>
  <c r="Z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C24" i="8"/>
  <c r="AH23" i="8"/>
  <c r="AD23" i="8"/>
  <c r="AC23" i="8"/>
  <c r="AB23" i="8"/>
  <c r="AA23" i="8"/>
  <c r="Z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C23" i="8"/>
  <c r="AH22" i="8"/>
  <c r="AD22" i="8"/>
  <c r="AC22" i="8"/>
  <c r="AB22" i="8"/>
  <c r="AA22" i="8"/>
  <c r="Z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C22" i="8"/>
  <c r="AH21" i="8"/>
  <c r="AD21" i="8"/>
  <c r="AC21" i="8"/>
  <c r="AB21" i="8"/>
  <c r="AA21" i="8"/>
  <c r="Z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C21" i="8"/>
  <c r="AH20" i="8"/>
  <c r="AD20" i="8"/>
  <c r="AC20" i="8"/>
  <c r="AB20" i="8"/>
  <c r="AA20" i="8"/>
  <c r="Z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C20" i="8"/>
  <c r="AH19" i="8"/>
  <c r="AD19" i="8"/>
  <c r="AC19" i="8"/>
  <c r="AB19" i="8"/>
  <c r="AA19" i="8"/>
  <c r="Z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C19" i="8"/>
  <c r="AH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18" i="8"/>
  <c r="AH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17" i="8"/>
  <c r="AH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16" i="8"/>
  <c r="AH15" i="8"/>
  <c r="AD15" i="8"/>
  <c r="AC15" i="8"/>
  <c r="AB15" i="8"/>
  <c r="AA15" i="8"/>
  <c r="Z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AH14" i="8"/>
  <c r="AD14" i="8"/>
  <c r="AC14" i="8"/>
  <c r="AB14" i="8"/>
  <c r="AA14" i="8"/>
  <c r="Z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14" i="8"/>
  <c r="AH13" i="8"/>
  <c r="AD13" i="8"/>
  <c r="AC13" i="8"/>
  <c r="AB13" i="8"/>
  <c r="AA13" i="8"/>
  <c r="Z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13" i="8"/>
  <c r="AH12" i="8"/>
  <c r="AD12" i="8"/>
  <c r="AC12" i="8"/>
  <c r="AB12" i="8"/>
  <c r="AA12" i="8"/>
  <c r="Z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12" i="8"/>
  <c r="AH11" i="8"/>
  <c r="AD11" i="8"/>
  <c r="AC11" i="8"/>
  <c r="AB11" i="8"/>
  <c r="AA11" i="8"/>
  <c r="Z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C11" i="8"/>
  <c r="AH10" i="8"/>
  <c r="AD10" i="8"/>
  <c r="AC10" i="8"/>
  <c r="AB10" i="8"/>
  <c r="AA10" i="8"/>
  <c r="Z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C10" i="8"/>
  <c r="AH9" i="8"/>
  <c r="AD9" i="8"/>
  <c r="AC9" i="8"/>
  <c r="AB9" i="8"/>
  <c r="AA9" i="8"/>
  <c r="Z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9" i="8"/>
  <c r="AH8" i="8"/>
  <c r="AD8" i="8"/>
  <c r="AC8" i="8"/>
  <c r="AB8" i="8"/>
  <c r="AA8" i="8"/>
  <c r="Z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8" i="8"/>
  <c r="AH7" i="8"/>
  <c r="AD7" i="8"/>
  <c r="AC7" i="8"/>
  <c r="AB7" i="8"/>
  <c r="AA7" i="8"/>
  <c r="Z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7" i="8"/>
  <c r="AH6" i="8"/>
  <c r="AD6" i="8"/>
  <c r="AC6" i="8"/>
  <c r="AB6" i="8"/>
  <c r="AA6" i="8"/>
  <c r="Z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6" i="8"/>
  <c r="AH5" i="8"/>
  <c r="AD5" i="8"/>
  <c r="AC5" i="8"/>
  <c r="AB5" i="8"/>
  <c r="AA5" i="8"/>
  <c r="Z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H25" i="7"/>
  <c r="AD25" i="7"/>
  <c r="AC25" i="7"/>
  <c r="AB25" i="7"/>
  <c r="AA25" i="7"/>
  <c r="Z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AH24" i="7"/>
  <c r="AD24" i="7"/>
  <c r="AC24" i="7"/>
  <c r="AB24" i="7"/>
  <c r="AA24" i="7"/>
  <c r="Z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C24" i="7"/>
  <c r="AH23" i="7"/>
  <c r="AD23" i="7"/>
  <c r="AC23" i="7"/>
  <c r="AB23" i="7"/>
  <c r="AA23" i="7"/>
  <c r="Z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C23" i="7"/>
  <c r="AH22" i="7"/>
  <c r="AD22" i="7"/>
  <c r="AC22" i="7"/>
  <c r="AB22" i="7"/>
  <c r="AA22" i="7"/>
  <c r="Z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C22" i="7"/>
  <c r="AH21" i="7"/>
  <c r="AD21" i="7"/>
  <c r="AC21" i="7"/>
  <c r="AB21" i="7"/>
  <c r="AA21" i="7"/>
  <c r="Z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C21" i="7"/>
  <c r="AH20" i="7"/>
  <c r="AD20" i="7"/>
  <c r="AC20" i="7"/>
  <c r="AB20" i="7"/>
  <c r="AA20" i="7"/>
  <c r="Z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20" i="7"/>
  <c r="AH19" i="7"/>
  <c r="AD19" i="7"/>
  <c r="AC19" i="7"/>
  <c r="AB19" i="7"/>
  <c r="AA19" i="7"/>
  <c r="Z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19" i="7"/>
  <c r="AH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18" i="7"/>
  <c r="AH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17" i="7"/>
  <c r="AH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16" i="7"/>
  <c r="AH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AH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14" i="7"/>
  <c r="AH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13" i="7"/>
  <c r="AH12" i="7"/>
  <c r="AD12" i="7"/>
  <c r="AC12" i="7"/>
  <c r="AB12" i="7"/>
  <c r="AA12" i="7"/>
  <c r="Z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12" i="7"/>
  <c r="AH11" i="7"/>
  <c r="AD11" i="7"/>
  <c r="AC11" i="7"/>
  <c r="AB11" i="7"/>
  <c r="AA11" i="7"/>
  <c r="Z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11" i="7"/>
  <c r="AH10" i="7"/>
  <c r="AD10" i="7"/>
  <c r="AC10" i="7"/>
  <c r="AB10" i="7"/>
  <c r="AA10" i="7"/>
  <c r="Z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10" i="7"/>
  <c r="AH9" i="7"/>
  <c r="AD9" i="7"/>
  <c r="AC9" i="7"/>
  <c r="AB9" i="7"/>
  <c r="AA9" i="7"/>
  <c r="Z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9" i="7"/>
  <c r="AH8" i="7"/>
  <c r="AD8" i="7"/>
  <c r="AC8" i="7"/>
  <c r="AB8" i="7"/>
  <c r="AA8" i="7"/>
  <c r="Z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8" i="7"/>
  <c r="AH7" i="7"/>
  <c r="AD7" i="7"/>
  <c r="AC7" i="7"/>
  <c r="AB7" i="7"/>
  <c r="AA7" i="7"/>
  <c r="Z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7" i="7"/>
  <c r="AH6" i="7"/>
  <c r="AD6" i="7"/>
  <c r="AC6" i="7"/>
  <c r="AB6" i="7"/>
  <c r="AA6" i="7"/>
  <c r="Z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6" i="7"/>
  <c r="AD24" i="3"/>
  <c r="AC24" i="3"/>
  <c r="AB24" i="3"/>
  <c r="AA24" i="3"/>
  <c r="Z24" i="3"/>
  <c r="C24" i="3"/>
  <c r="AD23" i="3"/>
  <c r="AC23" i="3"/>
  <c r="AB23" i="3"/>
  <c r="AA23" i="3"/>
  <c r="Z23" i="3"/>
  <c r="C23" i="3"/>
  <c r="AD22" i="3"/>
  <c r="AC22" i="3"/>
  <c r="AB22" i="3"/>
  <c r="AA22" i="3"/>
  <c r="Z22" i="3"/>
  <c r="C22" i="3"/>
  <c r="AD21" i="3"/>
  <c r="AC21" i="3"/>
  <c r="AB21" i="3"/>
  <c r="AA21" i="3"/>
  <c r="Z21" i="3"/>
  <c r="C21" i="3"/>
  <c r="AD20" i="3"/>
  <c r="AC20" i="3"/>
  <c r="AB20" i="3"/>
  <c r="AA20" i="3"/>
  <c r="Z20" i="3"/>
  <c r="C20" i="3"/>
  <c r="AD19" i="3"/>
  <c r="AC19" i="3"/>
  <c r="AB19" i="3"/>
  <c r="AA19" i="3"/>
  <c r="Z19" i="3"/>
  <c r="C19" i="3"/>
  <c r="AD18" i="3"/>
  <c r="AC18" i="3"/>
  <c r="AB18" i="3"/>
  <c r="AA18" i="3"/>
  <c r="Z18" i="3"/>
  <c r="C18" i="3"/>
  <c r="AD17" i="3"/>
  <c r="AC17" i="3"/>
  <c r="AB17" i="3"/>
  <c r="AA17" i="3"/>
  <c r="Z17" i="3"/>
  <c r="C17" i="3"/>
  <c r="AD16" i="3"/>
  <c r="AC16" i="3"/>
  <c r="AB16" i="3"/>
  <c r="AA16" i="3"/>
  <c r="Z16" i="3"/>
  <c r="C16" i="3"/>
  <c r="AD15" i="3"/>
  <c r="AC15" i="3"/>
  <c r="AB15" i="3"/>
  <c r="AA15" i="3"/>
  <c r="Z15" i="3"/>
  <c r="C15" i="3"/>
  <c r="AD14" i="3"/>
  <c r="AC14" i="3"/>
  <c r="AB14" i="3"/>
  <c r="AA14" i="3"/>
  <c r="Z14" i="3"/>
  <c r="C14" i="3"/>
  <c r="AD13" i="3"/>
  <c r="AC13" i="3"/>
  <c r="AB13" i="3"/>
  <c r="AA13" i="3"/>
  <c r="Z13" i="3"/>
  <c r="C13" i="3"/>
  <c r="AD12" i="3"/>
  <c r="AC12" i="3"/>
  <c r="AB12" i="3"/>
  <c r="AA12" i="3"/>
  <c r="Z12" i="3"/>
  <c r="C12" i="3"/>
  <c r="AD11" i="3"/>
  <c r="AC11" i="3"/>
  <c r="AB11" i="3"/>
  <c r="AA11" i="3"/>
  <c r="Z11" i="3"/>
  <c r="C11" i="3"/>
  <c r="AD10" i="3"/>
  <c r="AC10" i="3"/>
  <c r="AB10" i="3"/>
  <c r="AA10" i="3"/>
  <c r="Z10" i="3"/>
  <c r="C10" i="3"/>
  <c r="AD9" i="3"/>
  <c r="AC9" i="3"/>
  <c r="AB9" i="3"/>
  <c r="AA9" i="3"/>
  <c r="Z9" i="3"/>
  <c r="C9" i="3"/>
  <c r="AD8" i="3"/>
  <c r="AC8" i="3"/>
  <c r="AB8" i="3"/>
  <c r="AA8" i="3"/>
  <c r="Z8" i="3"/>
  <c r="C8" i="3"/>
  <c r="AD7" i="3"/>
  <c r="AC7" i="3"/>
  <c r="AB7" i="3"/>
  <c r="AA7" i="3"/>
  <c r="Z7" i="3"/>
  <c r="C7" i="3"/>
  <c r="AD6" i="3"/>
  <c r="AC6" i="3"/>
  <c r="AB6" i="3"/>
  <c r="AA6" i="3"/>
  <c r="Z6" i="3"/>
  <c r="C6" i="3"/>
  <c r="AD5" i="3"/>
  <c r="AC5" i="3"/>
  <c r="AB5" i="3"/>
  <c r="AA5" i="3"/>
  <c r="Z5" i="3"/>
  <c r="C5" i="3"/>
  <c r="AF25" i="2"/>
  <c r="AE25" i="2"/>
  <c r="AD25" i="2"/>
  <c r="AC25" i="2"/>
  <c r="AB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E25" i="2"/>
  <c r="AF24" i="2"/>
  <c r="AE24" i="2"/>
  <c r="AD24" i="2"/>
  <c r="AC24" i="2"/>
  <c r="AB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E24" i="2"/>
  <c r="AF23" i="2"/>
  <c r="AE23" i="2"/>
  <c r="AD23" i="2"/>
  <c r="AC23" i="2"/>
  <c r="AB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Q33" i="2" s="1"/>
  <c r="I23" i="2"/>
  <c r="AG23" i="2" s="1"/>
  <c r="H23" i="2"/>
  <c r="E23" i="2"/>
  <c r="AF22" i="2"/>
  <c r="AE22" i="2"/>
  <c r="AD22" i="2"/>
  <c r="AC22" i="2"/>
  <c r="AB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Q32" i="2" s="1"/>
  <c r="I22" i="2"/>
  <c r="H22" i="2"/>
  <c r="AG22" i="2" s="1"/>
  <c r="N32" i="2"/>
  <c r="E22" i="2"/>
  <c r="AF21" i="2"/>
  <c r="AE21" i="2"/>
  <c r="AD21" i="2"/>
  <c r="AC21" i="2"/>
  <c r="AB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AG21" i="2" s="1"/>
  <c r="E21" i="2"/>
  <c r="AF20" i="2"/>
  <c r="AE20" i="2"/>
  <c r="AD20" i="2"/>
  <c r="AC20" i="2"/>
  <c r="AB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E20" i="2"/>
  <c r="AF19" i="2"/>
  <c r="AE19" i="2"/>
  <c r="AD19" i="2"/>
  <c r="AC19" i="2"/>
  <c r="AB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E19" i="2"/>
  <c r="AF18" i="2"/>
  <c r="AE18" i="2"/>
  <c r="AD18" i="2"/>
  <c r="AC18" i="2"/>
  <c r="AB18" i="2"/>
  <c r="AJ18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AG18" i="2" s="1"/>
  <c r="E18" i="2"/>
  <c r="AF17" i="2"/>
  <c r="AE17" i="2"/>
  <c r="AD17" i="2"/>
  <c r="AC17" i="2"/>
  <c r="AB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AG17" i="2" s="1"/>
  <c r="E17" i="2"/>
  <c r="AF16" i="2"/>
  <c r="AE16" i="2"/>
  <c r="AD16" i="2"/>
  <c r="AC16" i="2"/>
  <c r="AB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AG16" i="2" s="1"/>
  <c r="E16" i="2"/>
  <c r="AF15" i="2"/>
  <c r="AE15" i="2"/>
  <c r="AD15" i="2"/>
  <c r="AC15" i="2"/>
  <c r="AB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AG15" i="2" s="1"/>
  <c r="E15" i="2"/>
  <c r="AF14" i="2"/>
  <c r="AE14" i="2"/>
  <c r="AD14" i="2"/>
  <c r="AC14" i="2"/>
  <c r="AB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AG14" i="2" s="1"/>
  <c r="I14" i="2"/>
  <c r="H14" i="2"/>
  <c r="E14" i="2"/>
  <c r="AF13" i="2"/>
  <c r="AE13" i="2"/>
  <c r="AD13" i="2"/>
  <c r="AC13" i="2"/>
  <c r="AB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AG13" i="2" s="1"/>
  <c r="I13" i="2"/>
  <c r="H13" i="2"/>
  <c r="E13" i="2"/>
  <c r="AF12" i="2"/>
  <c r="AE12" i="2"/>
  <c r="AD12" i="2"/>
  <c r="AC12" i="2"/>
  <c r="AB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AG12" i="2" s="1"/>
  <c r="E12" i="2"/>
  <c r="AF11" i="2"/>
  <c r="AE11" i="2"/>
  <c r="AD11" i="2"/>
  <c r="AC11" i="2"/>
  <c r="AB11" i="2"/>
  <c r="R33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AG11" i="2" s="1"/>
  <c r="E11" i="2"/>
  <c r="AF10" i="2"/>
  <c r="AE10" i="2"/>
  <c r="AD10" i="2"/>
  <c r="AC10" i="2"/>
  <c r="AB10" i="2"/>
  <c r="AJ10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AG10" i="2" s="1"/>
  <c r="I10" i="2"/>
  <c r="H10" i="2"/>
  <c r="E10" i="2"/>
  <c r="AF9" i="2"/>
  <c r="AE9" i="2"/>
  <c r="AD9" i="2"/>
  <c r="AC9" i="2"/>
  <c r="AB9" i="2"/>
  <c r="K35" i="2" s="1"/>
  <c r="AI35" i="2" s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J35" i="2" s="1"/>
  <c r="AF35" i="2" s="1"/>
  <c r="I9" i="2"/>
  <c r="I35" i="2" s="1"/>
  <c r="H9" i="2"/>
  <c r="E9" i="2"/>
  <c r="E35" i="2" s="1"/>
  <c r="Y45" i="2" s="1"/>
  <c r="AF8" i="2"/>
  <c r="AE8" i="2"/>
  <c r="AD8" i="2"/>
  <c r="AC8" i="2"/>
  <c r="AB8" i="2"/>
  <c r="K34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J34" i="2" s="1"/>
  <c r="I8" i="2"/>
  <c r="H8" i="2"/>
  <c r="E8" i="2"/>
  <c r="AF7" i="2"/>
  <c r="AE7" i="2"/>
  <c r="AD7" i="2"/>
  <c r="AC7" i="2"/>
  <c r="AC2" i="2" s="1"/>
  <c r="AB7" i="2"/>
  <c r="K33" i="2" s="1"/>
  <c r="Y7" i="2"/>
  <c r="X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E7" i="2"/>
  <c r="AF6" i="2"/>
  <c r="AE6" i="2"/>
  <c r="AD6" i="2"/>
  <c r="AC6" i="2"/>
  <c r="AB6" i="2"/>
  <c r="Y6" i="2"/>
  <c r="X6" i="2"/>
  <c r="V6" i="2"/>
  <c r="U6" i="2"/>
  <c r="T6" i="2"/>
  <c r="S6" i="2"/>
  <c r="R6" i="2"/>
  <c r="Q6" i="2"/>
  <c r="P6" i="2"/>
  <c r="O6" i="2"/>
  <c r="N6" i="2"/>
  <c r="M6" i="2"/>
  <c r="L6" i="2"/>
  <c r="L2" i="2" s="1"/>
  <c r="K6" i="2"/>
  <c r="J6" i="2"/>
  <c r="I6" i="2"/>
  <c r="H6" i="2"/>
  <c r="E6" i="2"/>
  <c r="E32" i="2" s="1"/>
  <c r="Y42" i="2" s="1"/>
  <c r="AD24" i="1"/>
  <c r="AC24" i="1"/>
  <c r="AB24" i="1"/>
  <c r="AA24" i="1"/>
  <c r="Z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AD23" i="1"/>
  <c r="AC23" i="1"/>
  <c r="AB23" i="1"/>
  <c r="AA23" i="1"/>
  <c r="Z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AD22" i="1"/>
  <c r="AC22" i="1"/>
  <c r="AB22" i="1"/>
  <c r="AA22" i="1"/>
  <c r="Z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AD21" i="1"/>
  <c r="AC21" i="1"/>
  <c r="AB21" i="1"/>
  <c r="AA21" i="1"/>
  <c r="Z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AD20" i="1"/>
  <c r="AC20" i="1"/>
  <c r="AB20" i="1"/>
  <c r="AA20" i="1"/>
  <c r="Z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AD19" i="1"/>
  <c r="AC19" i="1"/>
  <c r="AB19" i="1"/>
  <c r="AA19" i="1"/>
  <c r="Z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AD18" i="1"/>
  <c r="AC18" i="1"/>
  <c r="AB18" i="1"/>
  <c r="AA18" i="1"/>
  <c r="Z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AD17" i="1"/>
  <c r="AC17" i="1"/>
  <c r="AB17" i="1"/>
  <c r="AA17" i="1"/>
  <c r="Z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AD16" i="1"/>
  <c r="AC16" i="1"/>
  <c r="AB16" i="1"/>
  <c r="AA16" i="1"/>
  <c r="Z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C15" i="1"/>
  <c r="AD14" i="1"/>
  <c r="AC14" i="1"/>
  <c r="AB14" i="1"/>
  <c r="AA14" i="1"/>
  <c r="Z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C14" i="1"/>
  <c r="AD13" i="1"/>
  <c r="AC13" i="1"/>
  <c r="AB13" i="1"/>
  <c r="AA13" i="1"/>
  <c r="Z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C13" i="1"/>
  <c r="AD12" i="1"/>
  <c r="AC12" i="1"/>
  <c r="AB12" i="1"/>
  <c r="AA12" i="1"/>
  <c r="Z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AD11" i="1"/>
  <c r="AC11" i="1"/>
  <c r="AB11" i="1"/>
  <c r="AA11" i="1"/>
  <c r="Z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/>
  <c r="AD10" i="1"/>
  <c r="AC10" i="1"/>
  <c r="AB10" i="1"/>
  <c r="AA10" i="1"/>
  <c r="Z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AD9" i="1"/>
  <c r="AC9" i="1"/>
  <c r="AB9" i="1"/>
  <c r="AA9" i="1"/>
  <c r="Z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9" i="1"/>
  <c r="AD8" i="1"/>
  <c r="AC8" i="1"/>
  <c r="AB8" i="1"/>
  <c r="AA8" i="1"/>
  <c r="Z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C8" i="1"/>
  <c r="AD7" i="1"/>
  <c r="AC7" i="1"/>
  <c r="AB7" i="1"/>
  <c r="AA7" i="1"/>
  <c r="Z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C7" i="1"/>
  <c r="AD6" i="1"/>
  <c r="AC6" i="1"/>
  <c r="AB6" i="1"/>
  <c r="AA6" i="1"/>
  <c r="Z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C6" i="1"/>
  <c r="AD5" i="1"/>
  <c r="AC5" i="1"/>
  <c r="AB5" i="1"/>
  <c r="AA5" i="1"/>
  <c r="Z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C5" i="1"/>
  <c r="X49" i="16"/>
  <c r="BE49" i="16"/>
  <c r="W49" i="16"/>
  <c r="BD49" i="16"/>
  <c r="V49" i="16"/>
  <c r="BC49" i="16"/>
  <c r="U49" i="16"/>
  <c r="BB49" i="16"/>
  <c r="T49" i="16"/>
  <c r="BA49" i="16"/>
  <c r="S49" i="16"/>
  <c r="AZ49" i="16"/>
  <c r="R49" i="16"/>
  <c r="AY49" i="16"/>
  <c r="Q49" i="16"/>
  <c r="AX49" i="16"/>
  <c r="P49" i="16"/>
  <c r="AW49" i="16"/>
  <c r="O49" i="16"/>
  <c r="AV49" i="16"/>
  <c r="N49" i="16"/>
  <c r="AU49" i="16"/>
  <c r="M49" i="16"/>
  <c r="AT49" i="16"/>
  <c r="L49" i="16"/>
  <c r="AS49" i="16"/>
  <c r="K49" i="16"/>
  <c r="AR49" i="16"/>
  <c r="J49" i="16"/>
  <c r="AQ49" i="16"/>
  <c r="I49" i="16"/>
  <c r="AP49" i="16"/>
  <c r="H49" i="16"/>
  <c r="AO49" i="16"/>
  <c r="G49" i="16"/>
  <c r="AN49" i="16"/>
  <c r="F49" i="16"/>
  <c r="AM49" i="16"/>
  <c r="E49" i="16"/>
  <c r="AL49" i="16"/>
  <c r="X48" i="16"/>
  <c r="BE48" i="16"/>
  <c r="W48" i="16"/>
  <c r="BD48" i="16"/>
  <c r="V48" i="16"/>
  <c r="BC48" i="16"/>
  <c r="U48" i="16"/>
  <c r="BB48" i="16"/>
  <c r="T48" i="16"/>
  <c r="BA48" i="16"/>
  <c r="S48" i="16"/>
  <c r="AZ48" i="16"/>
  <c r="R48" i="16"/>
  <c r="AY48" i="16"/>
  <c r="Q48" i="16"/>
  <c r="AX48" i="16"/>
  <c r="P48" i="16"/>
  <c r="AW48" i="16"/>
  <c r="O48" i="16"/>
  <c r="AV48" i="16"/>
  <c r="N48" i="16"/>
  <c r="AU48" i="16"/>
  <c r="M48" i="16"/>
  <c r="AT48" i="16"/>
  <c r="L48" i="16"/>
  <c r="AS48" i="16"/>
  <c r="K48" i="16"/>
  <c r="AR48" i="16"/>
  <c r="J48" i="16"/>
  <c r="AQ48" i="16"/>
  <c r="I48" i="16"/>
  <c r="AP48" i="16"/>
  <c r="H48" i="16"/>
  <c r="AO48" i="16"/>
  <c r="G48" i="16"/>
  <c r="AN48" i="16"/>
  <c r="F48" i="16"/>
  <c r="AM48" i="16"/>
  <c r="E48" i="16"/>
  <c r="AL48" i="16"/>
  <c r="X47" i="16"/>
  <c r="BE47" i="16"/>
  <c r="W47" i="16"/>
  <c r="BD47" i="16"/>
  <c r="V47" i="16"/>
  <c r="BC47" i="16"/>
  <c r="U47" i="16"/>
  <c r="BB47" i="16"/>
  <c r="T47" i="16"/>
  <c r="BA47" i="16"/>
  <c r="S47" i="16"/>
  <c r="AZ47" i="16"/>
  <c r="R47" i="16"/>
  <c r="AY47" i="16"/>
  <c r="Q47" i="16"/>
  <c r="AX47" i="16"/>
  <c r="P47" i="16"/>
  <c r="AW47" i="16"/>
  <c r="O47" i="16"/>
  <c r="AV47" i="16"/>
  <c r="N47" i="16"/>
  <c r="AU47" i="16"/>
  <c r="M47" i="16"/>
  <c r="AT47" i="16"/>
  <c r="L47" i="16"/>
  <c r="AS47" i="16"/>
  <c r="K47" i="16"/>
  <c r="AR47" i="16"/>
  <c r="J47" i="16"/>
  <c r="AQ47" i="16"/>
  <c r="I47" i="16"/>
  <c r="AP47" i="16"/>
  <c r="H47" i="16"/>
  <c r="AO47" i="16"/>
  <c r="G47" i="16"/>
  <c r="AN47" i="16"/>
  <c r="F47" i="16"/>
  <c r="AM47" i="16"/>
  <c r="E47" i="16"/>
  <c r="AL47" i="16"/>
  <c r="X46" i="16"/>
  <c r="BE46" i="16"/>
  <c r="W46" i="16"/>
  <c r="BD46" i="16"/>
  <c r="V46" i="16"/>
  <c r="BC46" i="16"/>
  <c r="U46" i="16"/>
  <c r="BB46" i="16"/>
  <c r="T46" i="16"/>
  <c r="BA46" i="16"/>
  <c r="S46" i="16"/>
  <c r="AZ46" i="16"/>
  <c r="R46" i="16"/>
  <c r="AY46" i="16"/>
  <c r="Q46" i="16"/>
  <c r="AX46" i="16"/>
  <c r="P46" i="16"/>
  <c r="AW46" i="16"/>
  <c r="O46" i="16"/>
  <c r="AV46" i="16"/>
  <c r="N46" i="16"/>
  <c r="AU46" i="16"/>
  <c r="M46" i="16"/>
  <c r="AT46" i="16"/>
  <c r="L46" i="16"/>
  <c r="AS46" i="16"/>
  <c r="K46" i="16"/>
  <c r="AR46" i="16"/>
  <c r="J46" i="16"/>
  <c r="AQ46" i="16"/>
  <c r="I46" i="16"/>
  <c r="AP46" i="16"/>
  <c r="H46" i="16"/>
  <c r="AO46" i="16"/>
  <c r="G46" i="16"/>
  <c r="AN46" i="16"/>
  <c r="F46" i="16"/>
  <c r="AM46" i="16"/>
  <c r="E46" i="16"/>
  <c r="AL46" i="16"/>
  <c r="X45" i="16"/>
  <c r="BE45" i="16"/>
  <c r="W45" i="16"/>
  <c r="BD45" i="16"/>
  <c r="V45" i="16"/>
  <c r="BC45" i="16"/>
  <c r="U45" i="16"/>
  <c r="BB45" i="16"/>
  <c r="T45" i="16"/>
  <c r="BA45" i="16"/>
  <c r="S45" i="16"/>
  <c r="AZ45" i="16"/>
  <c r="R45" i="16"/>
  <c r="AY45" i="16"/>
  <c r="Q45" i="16"/>
  <c r="AX45" i="16"/>
  <c r="P45" i="16"/>
  <c r="AW45" i="16"/>
  <c r="O45" i="16"/>
  <c r="AV45" i="16"/>
  <c r="N45" i="16"/>
  <c r="AU45" i="16"/>
  <c r="M45" i="16"/>
  <c r="AT45" i="16"/>
  <c r="L45" i="16"/>
  <c r="AS45" i="16"/>
  <c r="K45" i="16"/>
  <c r="AR45" i="16"/>
  <c r="J45" i="16"/>
  <c r="AQ45" i="16"/>
  <c r="I45" i="16"/>
  <c r="AP45" i="16"/>
  <c r="H45" i="16"/>
  <c r="AO45" i="16"/>
  <c r="G45" i="16"/>
  <c r="AN45" i="16"/>
  <c r="F45" i="16"/>
  <c r="AM45" i="16"/>
  <c r="E45" i="16"/>
  <c r="AL45" i="16"/>
  <c r="X44" i="16"/>
  <c r="BE44" i="16"/>
  <c r="W44" i="16"/>
  <c r="BD44" i="16"/>
  <c r="V44" i="16"/>
  <c r="BC44" i="16"/>
  <c r="U44" i="16"/>
  <c r="BB44" i="16"/>
  <c r="T44" i="16"/>
  <c r="BA44" i="16"/>
  <c r="S44" i="16"/>
  <c r="AZ44" i="16"/>
  <c r="R44" i="16"/>
  <c r="AY44" i="16"/>
  <c r="Q44" i="16"/>
  <c r="AX44" i="16"/>
  <c r="P44" i="16"/>
  <c r="AW44" i="16"/>
  <c r="O44" i="16"/>
  <c r="AV44" i="16"/>
  <c r="N44" i="16"/>
  <c r="AU44" i="16"/>
  <c r="M44" i="16"/>
  <c r="AT44" i="16"/>
  <c r="L44" i="16"/>
  <c r="AS44" i="16"/>
  <c r="K44" i="16"/>
  <c r="AR44" i="16"/>
  <c r="J44" i="16"/>
  <c r="AQ44" i="16"/>
  <c r="I44" i="16"/>
  <c r="AP44" i="16"/>
  <c r="H44" i="16"/>
  <c r="AO44" i="16"/>
  <c r="G44" i="16"/>
  <c r="AN44" i="16"/>
  <c r="F44" i="16"/>
  <c r="AM44" i="16"/>
  <c r="E44" i="16"/>
  <c r="AL44" i="16"/>
  <c r="X43" i="16"/>
  <c r="BE43" i="16"/>
  <c r="W43" i="16"/>
  <c r="BD43" i="16"/>
  <c r="V43" i="16"/>
  <c r="BC43" i="16"/>
  <c r="U43" i="16"/>
  <c r="BB43" i="16"/>
  <c r="T43" i="16"/>
  <c r="BA43" i="16"/>
  <c r="S43" i="16"/>
  <c r="AZ43" i="16"/>
  <c r="R43" i="16"/>
  <c r="AY43" i="16"/>
  <c r="Q43" i="16"/>
  <c r="AX43" i="16"/>
  <c r="P43" i="16"/>
  <c r="AW43" i="16"/>
  <c r="O43" i="16"/>
  <c r="AV43" i="16"/>
  <c r="N43" i="16"/>
  <c r="AU43" i="16"/>
  <c r="M43" i="16"/>
  <c r="AT43" i="16"/>
  <c r="L43" i="16"/>
  <c r="AS43" i="16"/>
  <c r="K43" i="16"/>
  <c r="AR43" i="16"/>
  <c r="J43" i="16"/>
  <c r="AQ43" i="16"/>
  <c r="I43" i="16"/>
  <c r="AP43" i="16"/>
  <c r="H43" i="16"/>
  <c r="AO43" i="16"/>
  <c r="G43" i="16"/>
  <c r="AN43" i="16"/>
  <c r="F43" i="16"/>
  <c r="AM43" i="16"/>
  <c r="E43" i="16"/>
  <c r="AL43" i="16"/>
  <c r="X42" i="16"/>
  <c r="BE42" i="16"/>
  <c r="W42" i="16"/>
  <c r="BD42" i="16"/>
  <c r="V42" i="16"/>
  <c r="BC42" i="16"/>
  <c r="U42" i="16"/>
  <c r="BB42" i="16"/>
  <c r="T42" i="16"/>
  <c r="BA42" i="16"/>
  <c r="S42" i="16"/>
  <c r="AZ42" i="16"/>
  <c r="R42" i="16"/>
  <c r="AY42" i="16"/>
  <c r="Q42" i="16"/>
  <c r="AX42" i="16"/>
  <c r="P42" i="16"/>
  <c r="AW42" i="16"/>
  <c r="O42" i="16"/>
  <c r="AV42" i="16"/>
  <c r="N42" i="16"/>
  <c r="AU42" i="16"/>
  <c r="M42" i="16"/>
  <c r="AT42" i="16"/>
  <c r="L42" i="16"/>
  <c r="AS42" i="16"/>
  <c r="K42" i="16"/>
  <c r="AR42" i="16"/>
  <c r="J42" i="16"/>
  <c r="AQ42" i="16"/>
  <c r="I42" i="16"/>
  <c r="AP42" i="16"/>
  <c r="H42" i="16"/>
  <c r="AO42" i="16"/>
  <c r="G42" i="16"/>
  <c r="AN42" i="16"/>
  <c r="F42" i="16"/>
  <c r="AM42" i="16"/>
  <c r="E42" i="16"/>
  <c r="AL42" i="16"/>
  <c r="X41" i="16"/>
  <c r="BE41" i="16"/>
  <c r="W41" i="16"/>
  <c r="BD41" i="16"/>
  <c r="V41" i="16"/>
  <c r="BC41" i="16"/>
  <c r="U41" i="16"/>
  <c r="BB41" i="16"/>
  <c r="T41" i="16"/>
  <c r="BA41" i="16"/>
  <c r="S41" i="16"/>
  <c r="AZ41" i="16"/>
  <c r="R41" i="16"/>
  <c r="AY41" i="16"/>
  <c r="Q41" i="16"/>
  <c r="AX41" i="16"/>
  <c r="P41" i="16"/>
  <c r="AW41" i="16"/>
  <c r="O41" i="16"/>
  <c r="AV41" i="16"/>
  <c r="N41" i="16"/>
  <c r="AU41" i="16"/>
  <c r="M41" i="16"/>
  <c r="AT41" i="16"/>
  <c r="L41" i="16"/>
  <c r="AS41" i="16"/>
  <c r="K41" i="16"/>
  <c r="AR41" i="16"/>
  <c r="J41" i="16"/>
  <c r="AQ41" i="16"/>
  <c r="I41" i="16"/>
  <c r="AP41" i="16"/>
  <c r="H41" i="16"/>
  <c r="AO41" i="16"/>
  <c r="G41" i="16"/>
  <c r="AN41" i="16"/>
  <c r="F41" i="16"/>
  <c r="AM41" i="16"/>
  <c r="E41" i="16"/>
  <c r="AL41" i="16"/>
  <c r="X40" i="16"/>
  <c r="BE40" i="16"/>
  <c r="W40" i="16"/>
  <c r="BD40" i="16"/>
  <c r="V40" i="16"/>
  <c r="BC40" i="16"/>
  <c r="U40" i="16"/>
  <c r="BB40" i="16"/>
  <c r="T40" i="16"/>
  <c r="BA40" i="16"/>
  <c r="S40" i="16"/>
  <c r="AZ40" i="16"/>
  <c r="R40" i="16"/>
  <c r="AY40" i="16"/>
  <c r="Q40" i="16"/>
  <c r="AX40" i="16"/>
  <c r="P40" i="16"/>
  <c r="AW40" i="16"/>
  <c r="O40" i="16"/>
  <c r="AV40" i="16"/>
  <c r="N40" i="16"/>
  <c r="AU40" i="16"/>
  <c r="M40" i="16"/>
  <c r="AT40" i="16"/>
  <c r="L40" i="16"/>
  <c r="AS40" i="16"/>
  <c r="K40" i="16"/>
  <c r="AR40" i="16"/>
  <c r="J40" i="16"/>
  <c r="AQ40" i="16"/>
  <c r="I40" i="16"/>
  <c r="AP40" i="16"/>
  <c r="H40" i="16"/>
  <c r="AO40" i="16"/>
  <c r="G40" i="16"/>
  <c r="AN40" i="16"/>
  <c r="F40" i="16"/>
  <c r="AM40" i="16"/>
  <c r="E40" i="16"/>
  <c r="AL40" i="16"/>
  <c r="X39" i="16"/>
  <c r="BE39" i="16"/>
  <c r="W39" i="16"/>
  <c r="BD39" i="16"/>
  <c r="V39" i="16"/>
  <c r="BC39" i="16"/>
  <c r="U39" i="16"/>
  <c r="BB39" i="16"/>
  <c r="T39" i="16"/>
  <c r="BA39" i="16"/>
  <c r="S39" i="16"/>
  <c r="AZ39" i="16"/>
  <c r="R39" i="16"/>
  <c r="AY39" i="16"/>
  <c r="Q39" i="16"/>
  <c r="AX39" i="16"/>
  <c r="P39" i="16"/>
  <c r="AW39" i="16"/>
  <c r="O39" i="16"/>
  <c r="AV39" i="16"/>
  <c r="N39" i="16"/>
  <c r="AU39" i="16"/>
  <c r="M39" i="16"/>
  <c r="AT39" i="16"/>
  <c r="L39" i="16"/>
  <c r="AS39" i="16"/>
  <c r="K39" i="16"/>
  <c r="AR39" i="16"/>
  <c r="J39" i="16"/>
  <c r="AQ39" i="16"/>
  <c r="I39" i="16"/>
  <c r="AP39" i="16"/>
  <c r="H39" i="16"/>
  <c r="AO39" i="16"/>
  <c r="G39" i="16"/>
  <c r="AN39" i="16"/>
  <c r="F39" i="16"/>
  <c r="AM39" i="16"/>
  <c r="E39" i="16"/>
  <c r="AL39" i="16"/>
  <c r="X38" i="16"/>
  <c r="BE38" i="16"/>
  <c r="W38" i="16"/>
  <c r="BD38" i="16"/>
  <c r="V38" i="16"/>
  <c r="BC38" i="16"/>
  <c r="U38" i="16"/>
  <c r="BB38" i="16"/>
  <c r="T38" i="16"/>
  <c r="BA38" i="16"/>
  <c r="S38" i="16"/>
  <c r="AZ38" i="16"/>
  <c r="R38" i="16"/>
  <c r="AY38" i="16"/>
  <c r="Q38" i="16"/>
  <c r="AX38" i="16"/>
  <c r="P38" i="16"/>
  <c r="AW38" i="16"/>
  <c r="O38" i="16"/>
  <c r="AV38" i="16"/>
  <c r="N38" i="16"/>
  <c r="AU38" i="16"/>
  <c r="M38" i="16"/>
  <c r="AT38" i="16"/>
  <c r="L38" i="16"/>
  <c r="AS38" i="16"/>
  <c r="K38" i="16"/>
  <c r="AR38" i="16"/>
  <c r="J38" i="16"/>
  <c r="AQ38" i="16"/>
  <c r="I38" i="16"/>
  <c r="AP38" i="16"/>
  <c r="H38" i="16"/>
  <c r="AO38" i="16"/>
  <c r="G38" i="16"/>
  <c r="AN38" i="16"/>
  <c r="F38" i="16"/>
  <c r="AM38" i="16"/>
  <c r="E38" i="16"/>
  <c r="AL38" i="16"/>
  <c r="X37" i="16"/>
  <c r="BE37" i="16"/>
  <c r="W37" i="16"/>
  <c r="BD37" i="16"/>
  <c r="V37" i="16"/>
  <c r="BC37" i="16"/>
  <c r="U37" i="16"/>
  <c r="BB37" i="16"/>
  <c r="T37" i="16"/>
  <c r="BA37" i="16"/>
  <c r="S37" i="16"/>
  <c r="AZ37" i="16"/>
  <c r="R37" i="16"/>
  <c r="AY37" i="16"/>
  <c r="Q37" i="16"/>
  <c r="AX37" i="16"/>
  <c r="P37" i="16"/>
  <c r="AW37" i="16"/>
  <c r="O37" i="16"/>
  <c r="AV37" i="16"/>
  <c r="N37" i="16"/>
  <c r="AU37" i="16"/>
  <c r="M37" i="16"/>
  <c r="AT37" i="16"/>
  <c r="L37" i="16"/>
  <c r="AS37" i="16"/>
  <c r="K37" i="16"/>
  <c r="AR37" i="16"/>
  <c r="J37" i="16"/>
  <c r="AQ37" i="16"/>
  <c r="I37" i="16"/>
  <c r="AP37" i="16"/>
  <c r="H37" i="16"/>
  <c r="AO37" i="16"/>
  <c r="G37" i="16"/>
  <c r="AN37" i="16"/>
  <c r="F37" i="16"/>
  <c r="AM37" i="16"/>
  <c r="E37" i="16"/>
  <c r="AL37" i="16"/>
  <c r="X36" i="16"/>
  <c r="BE36" i="16"/>
  <c r="W36" i="16"/>
  <c r="BD36" i="16"/>
  <c r="V36" i="16"/>
  <c r="BC36" i="16"/>
  <c r="U36" i="16"/>
  <c r="BB36" i="16"/>
  <c r="T36" i="16"/>
  <c r="BA36" i="16"/>
  <c r="S36" i="16"/>
  <c r="AZ36" i="16"/>
  <c r="R36" i="16"/>
  <c r="AY36" i="16"/>
  <c r="Q36" i="16"/>
  <c r="AX36" i="16"/>
  <c r="P36" i="16"/>
  <c r="AW36" i="16"/>
  <c r="O36" i="16"/>
  <c r="AV36" i="16"/>
  <c r="N36" i="16"/>
  <c r="AU36" i="16"/>
  <c r="M36" i="16"/>
  <c r="AT36" i="16"/>
  <c r="L36" i="16"/>
  <c r="AS36" i="16"/>
  <c r="K36" i="16"/>
  <c r="AR36" i="16"/>
  <c r="J36" i="16"/>
  <c r="AQ36" i="16"/>
  <c r="I36" i="16"/>
  <c r="AP36" i="16"/>
  <c r="H36" i="16"/>
  <c r="AO36" i="16"/>
  <c r="G36" i="16"/>
  <c r="AN36" i="16"/>
  <c r="F36" i="16"/>
  <c r="AM36" i="16"/>
  <c r="E36" i="16"/>
  <c r="AL36" i="16"/>
  <c r="X35" i="16"/>
  <c r="BE35" i="16"/>
  <c r="W35" i="16"/>
  <c r="BD35" i="16"/>
  <c r="V35" i="16"/>
  <c r="BC35" i="16"/>
  <c r="U35" i="16"/>
  <c r="BB35" i="16"/>
  <c r="T35" i="16"/>
  <c r="BA35" i="16"/>
  <c r="S35" i="16"/>
  <c r="AZ35" i="16"/>
  <c r="R35" i="16"/>
  <c r="AY35" i="16"/>
  <c r="Q35" i="16"/>
  <c r="AX35" i="16"/>
  <c r="P35" i="16"/>
  <c r="AW35" i="16"/>
  <c r="O35" i="16"/>
  <c r="AV35" i="16"/>
  <c r="N35" i="16"/>
  <c r="AU35" i="16"/>
  <c r="M35" i="16"/>
  <c r="AT35" i="16"/>
  <c r="L35" i="16"/>
  <c r="AS35" i="16"/>
  <c r="K35" i="16"/>
  <c r="AR35" i="16"/>
  <c r="J35" i="16"/>
  <c r="AQ35" i="16"/>
  <c r="I35" i="16"/>
  <c r="AP35" i="16"/>
  <c r="H35" i="16"/>
  <c r="AO35" i="16"/>
  <c r="G35" i="16"/>
  <c r="AN35" i="16"/>
  <c r="F35" i="16"/>
  <c r="AM35" i="16"/>
  <c r="E35" i="16"/>
  <c r="AL35" i="16"/>
  <c r="X34" i="16"/>
  <c r="BE34" i="16"/>
  <c r="W34" i="16"/>
  <c r="BD34" i="16"/>
  <c r="V34" i="16"/>
  <c r="BC34" i="16"/>
  <c r="U34" i="16"/>
  <c r="BB34" i="16"/>
  <c r="T34" i="16"/>
  <c r="BA34" i="16"/>
  <c r="S34" i="16"/>
  <c r="AZ34" i="16"/>
  <c r="R34" i="16"/>
  <c r="AY34" i="16"/>
  <c r="Q34" i="16"/>
  <c r="AX34" i="16"/>
  <c r="P34" i="16"/>
  <c r="AW34" i="16"/>
  <c r="O34" i="16"/>
  <c r="AV34" i="16"/>
  <c r="N34" i="16"/>
  <c r="AU34" i="16"/>
  <c r="M34" i="16"/>
  <c r="AT34" i="16"/>
  <c r="L34" i="16"/>
  <c r="AS34" i="16"/>
  <c r="K34" i="16"/>
  <c r="AR34" i="16"/>
  <c r="J34" i="16"/>
  <c r="AQ34" i="16"/>
  <c r="I34" i="16"/>
  <c r="AP34" i="16"/>
  <c r="H34" i="16"/>
  <c r="AO34" i="16"/>
  <c r="G34" i="16"/>
  <c r="AN34" i="16"/>
  <c r="F34" i="16"/>
  <c r="AM34" i="16"/>
  <c r="E34" i="16"/>
  <c r="AL34" i="16"/>
  <c r="X33" i="16"/>
  <c r="BE33" i="16"/>
  <c r="W33" i="16"/>
  <c r="BD33" i="16"/>
  <c r="V33" i="16"/>
  <c r="BC33" i="16"/>
  <c r="U33" i="16"/>
  <c r="BB33" i="16"/>
  <c r="T33" i="16"/>
  <c r="BA33" i="16"/>
  <c r="S33" i="16"/>
  <c r="AZ33" i="16"/>
  <c r="R33" i="16"/>
  <c r="AY33" i="16"/>
  <c r="Q33" i="16"/>
  <c r="AX33" i="16"/>
  <c r="P33" i="16"/>
  <c r="AW33" i="16"/>
  <c r="O33" i="16"/>
  <c r="AV33" i="16"/>
  <c r="N33" i="16"/>
  <c r="AU33" i="16"/>
  <c r="M33" i="16"/>
  <c r="AT33" i="16"/>
  <c r="L33" i="16"/>
  <c r="AS33" i="16"/>
  <c r="K33" i="16"/>
  <c r="AR33" i="16"/>
  <c r="J33" i="16"/>
  <c r="AQ33" i="16"/>
  <c r="I33" i="16"/>
  <c r="AP33" i="16"/>
  <c r="H33" i="16"/>
  <c r="AO33" i="16"/>
  <c r="G33" i="16"/>
  <c r="AN33" i="16"/>
  <c r="F33" i="16"/>
  <c r="AM33" i="16"/>
  <c r="E33" i="16"/>
  <c r="AL33" i="16"/>
  <c r="X32" i="16"/>
  <c r="BE32" i="16"/>
  <c r="W32" i="16"/>
  <c r="BD32" i="16"/>
  <c r="V32" i="16"/>
  <c r="BC32" i="16"/>
  <c r="U32" i="16"/>
  <c r="BB32" i="16"/>
  <c r="T32" i="16"/>
  <c r="BA32" i="16"/>
  <c r="S32" i="16"/>
  <c r="AZ32" i="16"/>
  <c r="R32" i="16"/>
  <c r="AY32" i="16"/>
  <c r="Q32" i="16"/>
  <c r="AX32" i="16"/>
  <c r="P32" i="16"/>
  <c r="AW32" i="16"/>
  <c r="O32" i="16"/>
  <c r="AV32" i="16"/>
  <c r="N32" i="16"/>
  <c r="AU32" i="16"/>
  <c r="M32" i="16"/>
  <c r="AT32" i="16"/>
  <c r="L32" i="16"/>
  <c r="AS32" i="16"/>
  <c r="K32" i="16"/>
  <c r="AR32" i="16"/>
  <c r="J32" i="16"/>
  <c r="AQ32" i="16"/>
  <c r="I32" i="16"/>
  <c r="AP32" i="16"/>
  <c r="H32" i="16"/>
  <c r="AO32" i="16"/>
  <c r="G32" i="16"/>
  <c r="AN32" i="16"/>
  <c r="F32" i="16"/>
  <c r="AM32" i="16"/>
  <c r="E32" i="16"/>
  <c r="AL32" i="16"/>
  <c r="X31" i="16"/>
  <c r="BE31" i="16"/>
  <c r="W31" i="16"/>
  <c r="BD31" i="16"/>
  <c r="V31" i="16"/>
  <c r="BC31" i="16"/>
  <c r="U31" i="16"/>
  <c r="BB31" i="16"/>
  <c r="T31" i="16"/>
  <c r="BA31" i="16"/>
  <c r="S31" i="16"/>
  <c r="AZ31" i="16"/>
  <c r="R31" i="16"/>
  <c r="AY31" i="16"/>
  <c r="Q31" i="16"/>
  <c r="AX31" i="16"/>
  <c r="P31" i="16"/>
  <c r="AW31" i="16"/>
  <c r="O31" i="16"/>
  <c r="AV31" i="16"/>
  <c r="N31" i="16"/>
  <c r="AU31" i="16"/>
  <c r="M31" i="16"/>
  <c r="AT31" i="16"/>
  <c r="L31" i="16"/>
  <c r="AS31" i="16"/>
  <c r="K31" i="16"/>
  <c r="AR31" i="16"/>
  <c r="J31" i="16"/>
  <c r="AQ31" i="16"/>
  <c r="I31" i="16"/>
  <c r="AP31" i="16"/>
  <c r="H31" i="16"/>
  <c r="AO31" i="16"/>
  <c r="G31" i="16"/>
  <c r="AN31" i="16"/>
  <c r="F31" i="16"/>
  <c r="AM31" i="16"/>
  <c r="E31" i="16"/>
  <c r="AL31" i="16"/>
  <c r="X30" i="16"/>
  <c r="BE30" i="16"/>
  <c r="W30" i="16"/>
  <c r="BD30" i="16"/>
  <c r="V30" i="16"/>
  <c r="BC30" i="16"/>
  <c r="U30" i="16"/>
  <c r="BB30" i="16"/>
  <c r="T30" i="16"/>
  <c r="BA30" i="16"/>
  <c r="S30" i="16"/>
  <c r="AZ30" i="16"/>
  <c r="R30" i="16"/>
  <c r="AY30" i="16"/>
  <c r="Q30" i="16"/>
  <c r="AX30" i="16"/>
  <c r="P30" i="16"/>
  <c r="AW30" i="16"/>
  <c r="O30" i="16"/>
  <c r="AV30" i="16"/>
  <c r="N30" i="16"/>
  <c r="AU30" i="16"/>
  <c r="M30" i="16"/>
  <c r="AT30" i="16"/>
  <c r="L30" i="16"/>
  <c r="AS30" i="16"/>
  <c r="K30" i="16"/>
  <c r="AR30" i="16"/>
  <c r="J30" i="16"/>
  <c r="AQ30" i="16"/>
  <c r="I30" i="16"/>
  <c r="AP30" i="16"/>
  <c r="H30" i="16"/>
  <c r="AO30" i="16"/>
  <c r="G30" i="16"/>
  <c r="AN30" i="16"/>
  <c r="F30" i="16"/>
  <c r="AM30" i="16"/>
  <c r="E30" i="16"/>
  <c r="AL30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I24" i="16"/>
  <c r="AG24" i="16"/>
  <c r="BE23" i="16"/>
  <c r="BD23" i="16"/>
  <c r="BC23" i="16"/>
  <c r="BB23" i="16"/>
  <c r="BA23" i="16"/>
  <c r="AZ23" i="16"/>
  <c r="AY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L23" i="16"/>
  <c r="AI23" i="16"/>
  <c r="AG23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I22" i="16"/>
  <c r="AG22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I21" i="16"/>
  <c r="AG21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I20" i="16"/>
  <c r="AG20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I19" i="16"/>
  <c r="AG19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I18" i="16"/>
  <c r="AG18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I17" i="16"/>
  <c r="AG17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I16" i="16"/>
  <c r="AG16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I15" i="16"/>
  <c r="AG15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I14" i="16"/>
  <c r="AG14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I13" i="16"/>
  <c r="AG13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I12" i="16"/>
  <c r="AG12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I11" i="16"/>
  <c r="AG11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I10" i="16"/>
  <c r="AG10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I9" i="16"/>
  <c r="AG9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I8" i="16"/>
  <c r="AG8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I7" i="16"/>
  <c r="AG7" i="16"/>
  <c r="BE6" i="16"/>
  <c r="BD6" i="16"/>
  <c r="BC6" i="16"/>
  <c r="BB6" i="16"/>
  <c r="BA6" i="16"/>
  <c r="AZ6" i="16"/>
  <c r="AY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I6" i="16"/>
  <c r="AG6" i="16"/>
  <c r="BE5" i="16"/>
  <c r="BD5" i="16"/>
  <c r="BC5" i="16"/>
  <c r="BB5" i="16"/>
  <c r="BA5" i="16"/>
  <c r="AZ5" i="16"/>
  <c r="AY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L5" i="16"/>
  <c r="AI5" i="16"/>
  <c r="AG5" i="16"/>
  <c r="X49" i="15"/>
  <c r="BE49" i="15"/>
  <c r="W49" i="15"/>
  <c r="BD49" i="15"/>
  <c r="V49" i="15"/>
  <c r="BC49" i="15"/>
  <c r="U49" i="15"/>
  <c r="BB49" i="15"/>
  <c r="T49" i="15"/>
  <c r="BA49" i="15"/>
  <c r="S49" i="15"/>
  <c r="AZ49" i="15"/>
  <c r="R49" i="15"/>
  <c r="AY49" i="15"/>
  <c r="Q49" i="15"/>
  <c r="AX49" i="15"/>
  <c r="P49" i="15"/>
  <c r="AW49" i="15"/>
  <c r="O49" i="15"/>
  <c r="AV49" i="15"/>
  <c r="N49" i="15"/>
  <c r="AU49" i="15"/>
  <c r="M49" i="15"/>
  <c r="AT49" i="15"/>
  <c r="L49" i="15"/>
  <c r="AS49" i="15"/>
  <c r="K49" i="15"/>
  <c r="AR49" i="15"/>
  <c r="J49" i="15"/>
  <c r="AQ49" i="15"/>
  <c r="I49" i="15"/>
  <c r="AP49" i="15"/>
  <c r="H49" i="15"/>
  <c r="AO49" i="15"/>
  <c r="G49" i="15"/>
  <c r="AN49" i="15"/>
  <c r="F49" i="15"/>
  <c r="AM49" i="15"/>
  <c r="E49" i="15"/>
  <c r="AL49" i="15"/>
  <c r="X48" i="15"/>
  <c r="BE48" i="15"/>
  <c r="W48" i="15"/>
  <c r="BD48" i="15"/>
  <c r="V48" i="15"/>
  <c r="BC48" i="15"/>
  <c r="U48" i="15"/>
  <c r="BB48" i="15"/>
  <c r="T48" i="15"/>
  <c r="BA48" i="15"/>
  <c r="S48" i="15"/>
  <c r="AZ48" i="15"/>
  <c r="R48" i="15"/>
  <c r="AY48" i="15"/>
  <c r="Q48" i="15"/>
  <c r="AX48" i="15"/>
  <c r="P48" i="15"/>
  <c r="AW48" i="15"/>
  <c r="O48" i="15"/>
  <c r="AV48" i="15"/>
  <c r="N48" i="15"/>
  <c r="AU48" i="15"/>
  <c r="M48" i="15"/>
  <c r="AT48" i="15"/>
  <c r="L48" i="15"/>
  <c r="AS48" i="15"/>
  <c r="K48" i="15"/>
  <c r="AR48" i="15"/>
  <c r="J48" i="15"/>
  <c r="AQ48" i="15"/>
  <c r="I48" i="15"/>
  <c r="AP48" i="15"/>
  <c r="H48" i="15"/>
  <c r="AO48" i="15"/>
  <c r="G48" i="15"/>
  <c r="AN48" i="15"/>
  <c r="F48" i="15"/>
  <c r="AM48" i="15"/>
  <c r="E48" i="15"/>
  <c r="AL48" i="15"/>
  <c r="X47" i="15"/>
  <c r="BE47" i="15"/>
  <c r="W47" i="15"/>
  <c r="BD47" i="15"/>
  <c r="V47" i="15"/>
  <c r="BC47" i="15"/>
  <c r="U47" i="15"/>
  <c r="BB47" i="15"/>
  <c r="T47" i="15"/>
  <c r="BA47" i="15"/>
  <c r="S47" i="15"/>
  <c r="AZ47" i="15"/>
  <c r="R47" i="15"/>
  <c r="AY47" i="15"/>
  <c r="Q47" i="15"/>
  <c r="AX47" i="15"/>
  <c r="P47" i="15"/>
  <c r="AW47" i="15"/>
  <c r="O47" i="15"/>
  <c r="AV47" i="15"/>
  <c r="N47" i="15"/>
  <c r="AU47" i="15"/>
  <c r="M47" i="15"/>
  <c r="AT47" i="15"/>
  <c r="L47" i="15"/>
  <c r="AS47" i="15"/>
  <c r="K47" i="15"/>
  <c r="AR47" i="15"/>
  <c r="J47" i="15"/>
  <c r="AQ47" i="15"/>
  <c r="I47" i="15"/>
  <c r="AP47" i="15"/>
  <c r="H47" i="15"/>
  <c r="AO47" i="15"/>
  <c r="G47" i="15"/>
  <c r="AN47" i="15"/>
  <c r="F47" i="15"/>
  <c r="AM47" i="15"/>
  <c r="E47" i="15"/>
  <c r="AL47" i="15"/>
  <c r="X46" i="15"/>
  <c r="BE46" i="15"/>
  <c r="W46" i="15"/>
  <c r="BD46" i="15"/>
  <c r="V46" i="15"/>
  <c r="BC46" i="15"/>
  <c r="U46" i="15"/>
  <c r="BB46" i="15"/>
  <c r="T46" i="15"/>
  <c r="BA46" i="15"/>
  <c r="S46" i="15"/>
  <c r="AZ46" i="15"/>
  <c r="R46" i="15"/>
  <c r="AY46" i="15"/>
  <c r="Q46" i="15"/>
  <c r="AX46" i="15"/>
  <c r="P46" i="15"/>
  <c r="AW46" i="15"/>
  <c r="O46" i="15"/>
  <c r="AV46" i="15"/>
  <c r="N46" i="15"/>
  <c r="AU46" i="15"/>
  <c r="M46" i="15"/>
  <c r="AT46" i="15"/>
  <c r="L46" i="15"/>
  <c r="AS46" i="15"/>
  <c r="K46" i="15"/>
  <c r="AR46" i="15"/>
  <c r="J46" i="15"/>
  <c r="AQ46" i="15"/>
  <c r="I46" i="15"/>
  <c r="AP46" i="15"/>
  <c r="H46" i="15"/>
  <c r="AO46" i="15"/>
  <c r="G46" i="15"/>
  <c r="AN46" i="15"/>
  <c r="F46" i="15"/>
  <c r="AM46" i="15"/>
  <c r="E46" i="15"/>
  <c r="AL46" i="15"/>
  <c r="X45" i="15"/>
  <c r="BE45" i="15"/>
  <c r="W45" i="15"/>
  <c r="BD45" i="15"/>
  <c r="V45" i="15"/>
  <c r="BC45" i="15"/>
  <c r="U45" i="15"/>
  <c r="BB45" i="15"/>
  <c r="T45" i="15"/>
  <c r="BA45" i="15"/>
  <c r="S45" i="15"/>
  <c r="AZ45" i="15"/>
  <c r="R45" i="15"/>
  <c r="AY45" i="15"/>
  <c r="Q45" i="15"/>
  <c r="AX45" i="15"/>
  <c r="P45" i="15"/>
  <c r="AW45" i="15"/>
  <c r="O45" i="15"/>
  <c r="AV45" i="15"/>
  <c r="N45" i="15"/>
  <c r="AU45" i="15"/>
  <c r="M45" i="15"/>
  <c r="AT45" i="15"/>
  <c r="L45" i="15"/>
  <c r="AS45" i="15"/>
  <c r="K45" i="15"/>
  <c r="AR45" i="15"/>
  <c r="J45" i="15"/>
  <c r="AQ45" i="15"/>
  <c r="I45" i="15"/>
  <c r="AP45" i="15"/>
  <c r="H45" i="15"/>
  <c r="AO45" i="15"/>
  <c r="G45" i="15"/>
  <c r="AN45" i="15"/>
  <c r="F45" i="15"/>
  <c r="AM45" i="15"/>
  <c r="E45" i="15"/>
  <c r="AL45" i="15"/>
  <c r="X44" i="15"/>
  <c r="BE44" i="15"/>
  <c r="W44" i="15"/>
  <c r="BD44" i="15"/>
  <c r="V44" i="15"/>
  <c r="BC44" i="15"/>
  <c r="U44" i="15"/>
  <c r="BB44" i="15"/>
  <c r="T44" i="15"/>
  <c r="BA44" i="15"/>
  <c r="S44" i="15"/>
  <c r="AZ44" i="15"/>
  <c r="R44" i="15"/>
  <c r="AY44" i="15"/>
  <c r="Q44" i="15"/>
  <c r="AX44" i="15"/>
  <c r="P44" i="15"/>
  <c r="AW44" i="15"/>
  <c r="O44" i="15"/>
  <c r="AV44" i="15"/>
  <c r="N44" i="15"/>
  <c r="AU44" i="15"/>
  <c r="M44" i="15"/>
  <c r="AT44" i="15"/>
  <c r="L44" i="15"/>
  <c r="AS44" i="15"/>
  <c r="K44" i="15"/>
  <c r="AR44" i="15"/>
  <c r="J44" i="15"/>
  <c r="AQ44" i="15"/>
  <c r="I44" i="15"/>
  <c r="AP44" i="15"/>
  <c r="H44" i="15"/>
  <c r="AO44" i="15"/>
  <c r="G44" i="15"/>
  <c r="AN44" i="15"/>
  <c r="F44" i="15"/>
  <c r="AM44" i="15"/>
  <c r="E44" i="15"/>
  <c r="AL44" i="15"/>
  <c r="X43" i="15"/>
  <c r="BE43" i="15"/>
  <c r="W43" i="15"/>
  <c r="BD43" i="15"/>
  <c r="V43" i="15"/>
  <c r="BC43" i="15"/>
  <c r="U43" i="15"/>
  <c r="BB43" i="15"/>
  <c r="T43" i="15"/>
  <c r="BA43" i="15"/>
  <c r="S43" i="15"/>
  <c r="AZ43" i="15"/>
  <c r="R43" i="15"/>
  <c r="AY43" i="15"/>
  <c r="Q43" i="15"/>
  <c r="AX43" i="15"/>
  <c r="P43" i="15"/>
  <c r="AW43" i="15"/>
  <c r="O43" i="15"/>
  <c r="AV43" i="15"/>
  <c r="N43" i="15"/>
  <c r="AU43" i="15"/>
  <c r="M43" i="15"/>
  <c r="AT43" i="15"/>
  <c r="L43" i="15"/>
  <c r="AS43" i="15"/>
  <c r="K43" i="15"/>
  <c r="AR43" i="15"/>
  <c r="J43" i="15"/>
  <c r="AQ43" i="15"/>
  <c r="I43" i="15"/>
  <c r="AP43" i="15"/>
  <c r="H43" i="15"/>
  <c r="AO43" i="15"/>
  <c r="G43" i="15"/>
  <c r="AN43" i="15"/>
  <c r="F43" i="15"/>
  <c r="AM43" i="15"/>
  <c r="E43" i="15"/>
  <c r="AL43" i="15"/>
  <c r="X42" i="15"/>
  <c r="BE42" i="15"/>
  <c r="W42" i="15"/>
  <c r="BD42" i="15"/>
  <c r="V42" i="15"/>
  <c r="BC42" i="15"/>
  <c r="U42" i="15"/>
  <c r="BB42" i="15"/>
  <c r="T42" i="15"/>
  <c r="BA42" i="15"/>
  <c r="S42" i="15"/>
  <c r="AZ42" i="15"/>
  <c r="R42" i="15"/>
  <c r="AY42" i="15"/>
  <c r="Q42" i="15"/>
  <c r="AX42" i="15"/>
  <c r="P42" i="15"/>
  <c r="AW42" i="15"/>
  <c r="O42" i="15"/>
  <c r="AV42" i="15"/>
  <c r="N42" i="15"/>
  <c r="AU42" i="15"/>
  <c r="M42" i="15"/>
  <c r="AT42" i="15"/>
  <c r="L42" i="15"/>
  <c r="AS42" i="15"/>
  <c r="K42" i="15"/>
  <c r="AR42" i="15"/>
  <c r="J42" i="15"/>
  <c r="AQ42" i="15"/>
  <c r="I42" i="15"/>
  <c r="AP42" i="15"/>
  <c r="H42" i="15"/>
  <c r="AO42" i="15"/>
  <c r="G42" i="15"/>
  <c r="AN42" i="15"/>
  <c r="F42" i="15"/>
  <c r="AM42" i="15"/>
  <c r="E42" i="15"/>
  <c r="AL42" i="15"/>
  <c r="X41" i="15"/>
  <c r="BE41" i="15"/>
  <c r="W41" i="15"/>
  <c r="BD41" i="15"/>
  <c r="V41" i="15"/>
  <c r="BC41" i="15"/>
  <c r="U41" i="15"/>
  <c r="BB41" i="15"/>
  <c r="T41" i="15"/>
  <c r="BA41" i="15"/>
  <c r="S41" i="15"/>
  <c r="AZ41" i="15"/>
  <c r="R41" i="15"/>
  <c r="AY41" i="15"/>
  <c r="Q41" i="15"/>
  <c r="AX41" i="15"/>
  <c r="P41" i="15"/>
  <c r="AW41" i="15"/>
  <c r="O41" i="15"/>
  <c r="AV41" i="15"/>
  <c r="N41" i="15"/>
  <c r="AU41" i="15"/>
  <c r="M41" i="15"/>
  <c r="AT41" i="15"/>
  <c r="L41" i="15"/>
  <c r="AS41" i="15"/>
  <c r="K41" i="15"/>
  <c r="AR41" i="15"/>
  <c r="J41" i="15"/>
  <c r="AQ41" i="15"/>
  <c r="I41" i="15"/>
  <c r="AP41" i="15"/>
  <c r="H41" i="15"/>
  <c r="AO41" i="15"/>
  <c r="G41" i="15"/>
  <c r="AN41" i="15"/>
  <c r="F41" i="15"/>
  <c r="AM41" i="15"/>
  <c r="E41" i="15"/>
  <c r="AL41" i="15"/>
  <c r="X40" i="15"/>
  <c r="BE40" i="15"/>
  <c r="W40" i="15"/>
  <c r="BD40" i="15"/>
  <c r="V40" i="15"/>
  <c r="BC40" i="15"/>
  <c r="U40" i="15"/>
  <c r="BB40" i="15"/>
  <c r="T40" i="15"/>
  <c r="BA40" i="15"/>
  <c r="S40" i="15"/>
  <c r="AZ40" i="15"/>
  <c r="R40" i="15"/>
  <c r="AY40" i="15"/>
  <c r="Q40" i="15"/>
  <c r="AX40" i="15"/>
  <c r="P40" i="15"/>
  <c r="AW40" i="15"/>
  <c r="O40" i="15"/>
  <c r="AV40" i="15"/>
  <c r="N40" i="15"/>
  <c r="AU40" i="15"/>
  <c r="M40" i="15"/>
  <c r="AT40" i="15"/>
  <c r="L40" i="15"/>
  <c r="AS40" i="15"/>
  <c r="K40" i="15"/>
  <c r="AR40" i="15"/>
  <c r="J40" i="15"/>
  <c r="AQ40" i="15"/>
  <c r="I40" i="15"/>
  <c r="AP40" i="15"/>
  <c r="H40" i="15"/>
  <c r="AO40" i="15"/>
  <c r="G40" i="15"/>
  <c r="AN40" i="15"/>
  <c r="F40" i="15"/>
  <c r="AM40" i="15"/>
  <c r="E40" i="15"/>
  <c r="AL40" i="15"/>
  <c r="X39" i="15"/>
  <c r="BE39" i="15"/>
  <c r="W39" i="15"/>
  <c r="BD39" i="15"/>
  <c r="V39" i="15"/>
  <c r="BC39" i="15"/>
  <c r="U39" i="15"/>
  <c r="BB39" i="15"/>
  <c r="T39" i="15"/>
  <c r="BA39" i="15"/>
  <c r="S39" i="15"/>
  <c r="AZ39" i="15"/>
  <c r="R39" i="15"/>
  <c r="AY39" i="15"/>
  <c r="Q39" i="15"/>
  <c r="AX39" i="15"/>
  <c r="P39" i="15"/>
  <c r="AW39" i="15"/>
  <c r="O39" i="15"/>
  <c r="AV39" i="15"/>
  <c r="N39" i="15"/>
  <c r="AU39" i="15"/>
  <c r="M39" i="15"/>
  <c r="AT39" i="15"/>
  <c r="L39" i="15"/>
  <c r="AS39" i="15"/>
  <c r="K39" i="15"/>
  <c r="AR39" i="15"/>
  <c r="J39" i="15"/>
  <c r="AQ39" i="15"/>
  <c r="I39" i="15"/>
  <c r="AP39" i="15"/>
  <c r="H39" i="15"/>
  <c r="AO39" i="15"/>
  <c r="G39" i="15"/>
  <c r="AN39" i="15"/>
  <c r="F39" i="15"/>
  <c r="AM39" i="15"/>
  <c r="E39" i="15"/>
  <c r="AL39" i="15"/>
  <c r="X38" i="15"/>
  <c r="BE38" i="15"/>
  <c r="W38" i="15"/>
  <c r="BD38" i="15"/>
  <c r="V38" i="15"/>
  <c r="BC38" i="15"/>
  <c r="U38" i="15"/>
  <c r="BB38" i="15"/>
  <c r="T38" i="15"/>
  <c r="BA38" i="15"/>
  <c r="S38" i="15"/>
  <c r="AZ38" i="15"/>
  <c r="R38" i="15"/>
  <c r="AY38" i="15"/>
  <c r="Q38" i="15"/>
  <c r="AX38" i="15"/>
  <c r="P38" i="15"/>
  <c r="AW38" i="15"/>
  <c r="O38" i="15"/>
  <c r="AV38" i="15"/>
  <c r="N38" i="15"/>
  <c r="AU38" i="15"/>
  <c r="M38" i="15"/>
  <c r="AT38" i="15"/>
  <c r="L38" i="15"/>
  <c r="AS38" i="15"/>
  <c r="K38" i="15"/>
  <c r="AR38" i="15"/>
  <c r="J38" i="15"/>
  <c r="AQ38" i="15"/>
  <c r="I38" i="15"/>
  <c r="AP38" i="15"/>
  <c r="H38" i="15"/>
  <c r="AO38" i="15"/>
  <c r="G38" i="15"/>
  <c r="AN38" i="15"/>
  <c r="F38" i="15"/>
  <c r="AM38" i="15"/>
  <c r="E38" i="15"/>
  <c r="AL38" i="15"/>
  <c r="X37" i="15"/>
  <c r="BE37" i="15"/>
  <c r="W37" i="15"/>
  <c r="BD37" i="15"/>
  <c r="V37" i="15"/>
  <c r="BC37" i="15"/>
  <c r="U37" i="15"/>
  <c r="BB37" i="15"/>
  <c r="T37" i="15"/>
  <c r="BA37" i="15"/>
  <c r="S37" i="15"/>
  <c r="AZ37" i="15"/>
  <c r="R37" i="15"/>
  <c r="AY37" i="15"/>
  <c r="Q37" i="15"/>
  <c r="AX37" i="15"/>
  <c r="P37" i="15"/>
  <c r="AW37" i="15"/>
  <c r="O37" i="15"/>
  <c r="AV37" i="15"/>
  <c r="N37" i="15"/>
  <c r="AU37" i="15"/>
  <c r="M37" i="15"/>
  <c r="AT37" i="15"/>
  <c r="L37" i="15"/>
  <c r="AS37" i="15"/>
  <c r="K37" i="15"/>
  <c r="AR37" i="15"/>
  <c r="J37" i="15"/>
  <c r="AQ37" i="15"/>
  <c r="I37" i="15"/>
  <c r="AP37" i="15"/>
  <c r="H37" i="15"/>
  <c r="AO37" i="15"/>
  <c r="G37" i="15"/>
  <c r="AN37" i="15"/>
  <c r="F37" i="15"/>
  <c r="AM37" i="15"/>
  <c r="E37" i="15"/>
  <c r="AL37" i="15"/>
  <c r="X36" i="15"/>
  <c r="BE36" i="15"/>
  <c r="W36" i="15"/>
  <c r="BD36" i="15"/>
  <c r="V36" i="15"/>
  <c r="BC36" i="15"/>
  <c r="U36" i="15"/>
  <c r="BB36" i="15"/>
  <c r="T36" i="15"/>
  <c r="BA36" i="15"/>
  <c r="S36" i="15"/>
  <c r="AZ36" i="15"/>
  <c r="R36" i="15"/>
  <c r="AY36" i="15"/>
  <c r="Q36" i="15"/>
  <c r="AX36" i="15"/>
  <c r="P36" i="15"/>
  <c r="AW36" i="15"/>
  <c r="O36" i="15"/>
  <c r="AV36" i="15"/>
  <c r="N36" i="15"/>
  <c r="AU36" i="15"/>
  <c r="M36" i="15"/>
  <c r="AT36" i="15"/>
  <c r="L36" i="15"/>
  <c r="AS36" i="15"/>
  <c r="K36" i="15"/>
  <c r="AR36" i="15"/>
  <c r="J36" i="15"/>
  <c r="AQ36" i="15"/>
  <c r="I36" i="15"/>
  <c r="AP36" i="15"/>
  <c r="H36" i="15"/>
  <c r="AO36" i="15"/>
  <c r="G36" i="15"/>
  <c r="AN36" i="15"/>
  <c r="F36" i="15"/>
  <c r="AM36" i="15"/>
  <c r="E36" i="15"/>
  <c r="AL36" i="15"/>
  <c r="X35" i="15"/>
  <c r="BE35" i="15"/>
  <c r="W35" i="15"/>
  <c r="BD35" i="15"/>
  <c r="V35" i="15"/>
  <c r="BC35" i="15"/>
  <c r="U35" i="15"/>
  <c r="BB35" i="15"/>
  <c r="T35" i="15"/>
  <c r="BA35" i="15"/>
  <c r="S35" i="15"/>
  <c r="AZ35" i="15"/>
  <c r="R35" i="15"/>
  <c r="AY35" i="15"/>
  <c r="Q35" i="15"/>
  <c r="AX35" i="15"/>
  <c r="P35" i="15"/>
  <c r="AW35" i="15"/>
  <c r="O35" i="15"/>
  <c r="AV35" i="15"/>
  <c r="N35" i="15"/>
  <c r="AU35" i="15"/>
  <c r="M35" i="15"/>
  <c r="AT35" i="15"/>
  <c r="L35" i="15"/>
  <c r="AS35" i="15"/>
  <c r="K35" i="15"/>
  <c r="AR35" i="15"/>
  <c r="J35" i="15"/>
  <c r="AQ35" i="15"/>
  <c r="I35" i="15"/>
  <c r="AP35" i="15"/>
  <c r="H35" i="15"/>
  <c r="AO35" i="15"/>
  <c r="G35" i="15"/>
  <c r="AN35" i="15"/>
  <c r="F35" i="15"/>
  <c r="AM35" i="15"/>
  <c r="E35" i="15"/>
  <c r="AL35" i="15"/>
  <c r="X34" i="15"/>
  <c r="BE34" i="15"/>
  <c r="W34" i="15"/>
  <c r="BD34" i="15"/>
  <c r="V34" i="15"/>
  <c r="BC34" i="15"/>
  <c r="U34" i="15"/>
  <c r="BB34" i="15"/>
  <c r="T34" i="15"/>
  <c r="BA34" i="15"/>
  <c r="S34" i="15"/>
  <c r="AZ34" i="15"/>
  <c r="R34" i="15"/>
  <c r="AY34" i="15"/>
  <c r="Q34" i="15"/>
  <c r="AX34" i="15"/>
  <c r="P34" i="15"/>
  <c r="AW34" i="15"/>
  <c r="O34" i="15"/>
  <c r="AV34" i="15"/>
  <c r="N34" i="15"/>
  <c r="AU34" i="15"/>
  <c r="M34" i="15"/>
  <c r="AT34" i="15"/>
  <c r="L34" i="15"/>
  <c r="AS34" i="15"/>
  <c r="K34" i="15"/>
  <c r="AR34" i="15"/>
  <c r="J34" i="15"/>
  <c r="AQ34" i="15"/>
  <c r="I34" i="15"/>
  <c r="AP34" i="15"/>
  <c r="H34" i="15"/>
  <c r="AO34" i="15"/>
  <c r="G34" i="15"/>
  <c r="AN34" i="15"/>
  <c r="F34" i="15"/>
  <c r="AM34" i="15"/>
  <c r="E34" i="15"/>
  <c r="AL34" i="15"/>
  <c r="X33" i="15"/>
  <c r="BE33" i="15"/>
  <c r="W33" i="15"/>
  <c r="BD33" i="15"/>
  <c r="V33" i="15"/>
  <c r="BC33" i="15"/>
  <c r="U33" i="15"/>
  <c r="BB33" i="15"/>
  <c r="T33" i="15"/>
  <c r="BA33" i="15"/>
  <c r="S33" i="15"/>
  <c r="AZ33" i="15"/>
  <c r="R33" i="15"/>
  <c r="AY33" i="15"/>
  <c r="Q33" i="15"/>
  <c r="AX33" i="15"/>
  <c r="P33" i="15"/>
  <c r="AW33" i="15"/>
  <c r="O33" i="15"/>
  <c r="AV33" i="15"/>
  <c r="N33" i="15"/>
  <c r="AU33" i="15"/>
  <c r="M33" i="15"/>
  <c r="AT33" i="15"/>
  <c r="L33" i="15"/>
  <c r="AS33" i="15"/>
  <c r="K33" i="15"/>
  <c r="AR33" i="15"/>
  <c r="J33" i="15"/>
  <c r="AQ33" i="15"/>
  <c r="I33" i="15"/>
  <c r="AP33" i="15"/>
  <c r="H33" i="15"/>
  <c r="AO33" i="15"/>
  <c r="G33" i="15"/>
  <c r="AN33" i="15"/>
  <c r="F33" i="15"/>
  <c r="AM33" i="15"/>
  <c r="E33" i="15"/>
  <c r="AL33" i="15"/>
  <c r="X32" i="15"/>
  <c r="BE32" i="15"/>
  <c r="W32" i="15"/>
  <c r="BD32" i="15"/>
  <c r="V32" i="15"/>
  <c r="BC32" i="15"/>
  <c r="U32" i="15"/>
  <c r="BB32" i="15"/>
  <c r="T32" i="15"/>
  <c r="BA32" i="15"/>
  <c r="S32" i="15"/>
  <c r="AZ32" i="15"/>
  <c r="R32" i="15"/>
  <c r="AY32" i="15"/>
  <c r="Q32" i="15"/>
  <c r="AX32" i="15"/>
  <c r="P32" i="15"/>
  <c r="AW32" i="15"/>
  <c r="O32" i="15"/>
  <c r="AV32" i="15"/>
  <c r="N32" i="15"/>
  <c r="AU32" i="15"/>
  <c r="M32" i="15"/>
  <c r="AT32" i="15"/>
  <c r="L32" i="15"/>
  <c r="AS32" i="15"/>
  <c r="K32" i="15"/>
  <c r="AR32" i="15"/>
  <c r="J32" i="15"/>
  <c r="AQ32" i="15"/>
  <c r="I32" i="15"/>
  <c r="AP32" i="15"/>
  <c r="H32" i="15"/>
  <c r="AO32" i="15"/>
  <c r="G32" i="15"/>
  <c r="AN32" i="15"/>
  <c r="F32" i="15"/>
  <c r="AM32" i="15"/>
  <c r="E32" i="15"/>
  <c r="AL32" i="15"/>
  <c r="X31" i="15"/>
  <c r="BE31" i="15"/>
  <c r="W31" i="15"/>
  <c r="BD31" i="15"/>
  <c r="V31" i="15"/>
  <c r="BC31" i="15"/>
  <c r="U31" i="15"/>
  <c r="BB31" i="15"/>
  <c r="T31" i="15"/>
  <c r="BA31" i="15"/>
  <c r="S31" i="15"/>
  <c r="AZ31" i="15"/>
  <c r="R31" i="15"/>
  <c r="AY31" i="15"/>
  <c r="Q31" i="15"/>
  <c r="AX31" i="15"/>
  <c r="P31" i="15"/>
  <c r="AW31" i="15"/>
  <c r="O31" i="15"/>
  <c r="AV31" i="15"/>
  <c r="N31" i="15"/>
  <c r="AU31" i="15"/>
  <c r="M31" i="15"/>
  <c r="AT31" i="15"/>
  <c r="L31" i="15"/>
  <c r="AS31" i="15"/>
  <c r="K31" i="15"/>
  <c r="AR31" i="15"/>
  <c r="J31" i="15"/>
  <c r="AQ31" i="15"/>
  <c r="I31" i="15"/>
  <c r="AP31" i="15"/>
  <c r="H31" i="15"/>
  <c r="AO31" i="15"/>
  <c r="G31" i="15"/>
  <c r="AN31" i="15"/>
  <c r="F31" i="15"/>
  <c r="AM31" i="15"/>
  <c r="E31" i="15"/>
  <c r="AL31" i="15"/>
  <c r="X30" i="15"/>
  <c r="BE30" i="15"/>
  <c r="W30" i="15"/>
  <c r="BD30" i="15"/>
  <c r="V30" i="15"/>
  <c r="BC30" i="15"/>
  <c r="U30" i="15"/>
  <c r="BB30" i="15"/>
  <c r="T30" i="15"/>
  <c r="BA30" i="15"/>
  <c r="S30" i="15"/>
  <c r="AZ30" i="15"/>
  <c r="R30" i="15"/>
  <c r="AY30" i="15"/>
  <c r="Q30" i="15"/>
  <c r="AX30" i="15"/>
  <c r="P30" i="15"/>
  <c r="AW30" i="15"/>
  <c r="O30" i="15"/>
  <c r="AV30" i="15"/>
  <c r="N30" i="15"/>
  <c r="AU30" i="15"/>
  <c r="M30" i="15"/>
  <c r="AT30" i="15"/>
  <c r="L30" i="15"/>
  <c r="AS30" i="15"/>
  <c r="K30" i="15"/>
  <c r="AR30" i="15"/>
  <c r="J30" i="15"/>
  <c r="AQ30" i="15"/>
  <c r="I30" i="15"/>
  <c r="AP30" i="15"/>
  <c r="H30" i="15"/>
  <c r="AO30" i="15"/>
  <c r="G30" i="15"/>
  <c r="AN30" i="15"/>
  <c r="F30" i="15"/>
  <c r="AM30" i="15"/>
  <c r="E30" i="15"/>
  <c r="AL30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I24" i="15"/>
  <c r="AG24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I23" i="15"/>
  <c r="AG23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I22" i="15"/>
  <c r="AG22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I21" i="15"/>
  <c r="AG21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I20" i="15"/>
  <c r="AG20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I19" i="15"/>
  <c r="AG19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I18" i="15"/>
  <c r="AG18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I17" i="15"/>
  <c r="AG17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I16" i="15"/>
  <c r="AG16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I15" i="15"/>
  <c r="AG15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I14" i="15"/>
  <c r="AG14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I13" i="15"/>
  <c r="AG13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I12" i="15"/>
  <c r="AG12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I11" i="15"/>
  <c r="AG11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I10" i="15"/>
  <c r="AG10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I9" i="15"/>
  <c r="AG9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I8" i="15"/>
  <c r="AG8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I7" i="15"/>
  <c r="AG7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I6" i="15"/>
  <c r="AG6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I5" i="15"/>
  <c r="AG5" i="15"/>
  <c r="X49" i="14"/>
  <c r="BE49" i="14"/>
  <c r="W49" i="14"/>
  <c r="BD49" i="14"/>
  <c r="V49" i="14"/>
  <c r="BC49" i="14"/>
  <c r="U49" i="14"/>
  <c r="BB49" i="14"/>
  <c r="T49" i="14"/>
  <c r="BA49" i="14"/>
  <c r="S49" i="14"/>
  <c r="AZ49" i="14"/>
  <c r="R49" i="14"/>
  <c r="AY49" i="14"/>
  <c r="Q49" i="14"/>
  <c r="AX49" i="14"/>
  <c r="P49" i="14"/>
  <c r="AW49" i="14"/>
  <c r="O49" i="14"/>
  <c r="AV49" i="14"/>
  <c r="N49" i="14"/>
  <c r="AU49" i="14"/>
  <c r="M49" i="14"/>
  <c r="AT49" i="14"/>
  <c r="L49" i="14"/>
  <c r="AS49" i="14"/>
  <c r="K49" i="14"/>
  <c r="AR49" i="14"/>
  <c r="J49" i="14"/>
  <c r="AQ49" i="14"/>
  <c r="I49" i="14"/>
  <c r="AP49" i="14"/>
  <c r="H49" i="14"/>
  <c r="AO49" i="14"/>
  <c r="G49" i="14"/>
  <c r="AN49" i="14"/>
  <c r="F49" i="14"/>
  <c r="AM49" i="14"/>
  <c r="E49" i="14"/>
  <c r="AL49" i="14"/>
  <c r="X48" i="14"/>
  <c r="BE48" i="14"/>
  <c r="W48" i="14"/>
  <c r="BD48" i="14"/>
  <c r="V48" i="14"/>
  <c r="BC48" i="14"/>
  <c r="U48" i="14"/>
  <c r="BB48" i="14"/>
  <c r="T48" i="14"/>
  <c r="BA48" i="14"/>
  <c r="S48" i="14"/>
  <c r="AZ48" i="14"/>
  <c r="R48" i="14"/>
  <c r="AY48" i="14"/>
  <c r="Q48" i="14"/>
  <c r="AX48" i="14"/>
  <c r="P48" i="14"/>
  <c r="AW48" i="14"/>
  <c r="O48" i="14"/>
  <c r="AV48" i="14"/>
  <c r="N48" i="14"/>
  <c r="AU48" i="14"/>
  <c r="M48" i="14"/>
  <c r="AT48" i="14"/>
  <c r="L48" i="14"/>
  <c r="AS48" i="14"/>
  <c r="K48" i="14"/>
  <c r="AR48" i="14"/>
  <c r="J48" i="14"/>
  <c r="AQ48" i="14"/>
  <c r="I48" i="14"/>
  <c r="AP48" i="14"/>
  <c r="H48" i="14"/>
  <c r="AO48" i="14"/>
  <c r="G48" i="14"/>
  <c r="AN48" i="14"/>
  <c r="F48" i="14"/>
  <c r="AM48" i="14"/>
  <c r="E48" i="14"/>
  <c r="AL48" i="14"/>
  <c r="X47" i="14"/>
  <c r="BE47" i="14"/>
  <c r="W47" i="14"/>
  <c r="BD47" i="14"/>
  <c r="V47" i="14"/>
  <c r="BC47" i="14"/>
  <c r="U47" i="14"/>
  <c r="BB47" i="14"/>
  <c r="T47" i="14"/>
  <c r="BA47" i="14"/>
  <c r="S47" i="14"/>
  <c r="AZ47" i="14"/>
  <c r="R47" i="14"/>
  <c r="AY47" i="14"/>
  <c r="Q47" i="14"/>
  <c r="AX47" i="14"/>
  <c r="P47" i="14"/>
  <c r="AW47" i="14"/>
  <c r="O47" i="14"/>
  <c r="AV47" i="14"/>
  <c r="N47" i="14"/>
  <c r="AU47" i="14"/>
  <c r="M47" i="14"/>
  <c r="AT47" i="14"/>
  <c r="L47" i="14"/>
  <c r="AS47" i="14"/>
  <c r="K47" i="14"/>
  <c r="AR47" i="14"/>
  <c r="J47" i="14"/>
  <c r="AQ47" i="14"/>
  <c r="I47" i="14"/>
  <c r="AP47" i="14"/>
  <c r="H47" i="14"/>
  <c r="AO47" i="14"/>
  <c r="G47" i="14"/>
  <c r="AN47" i="14"/>
  <c r="F47" i="14"/>
  <c r="AM47" i="14"/>
  <c r="E47" i="14"/>
  <c r="AL47" i="14"/>
  <c r="X46" i="14"/>
  <c r="BE46" i="14"/>
  <c r="W46" i="14"/>
  <c r="BD46" i="14"/>
  <c r="V46" i="14"/>
  <c r="BC46" i="14"/>
  <c r="U46" i="14"/>
  <c r="BB46" i="14"/>
  <c r="T46" i="14"/>
  <c r="BA46" i="14"/>
  <c r="S46" i="14"/>
  <c r="AZ46" i="14"/>
  <c r="R46" i="14"/>
  <c r="AY46" i="14"/>
  <c r="Q46" i="14"/>
  <c r="AX46" i="14"/>
  <c r="P46" i="14"/>
  <c r="AW46" i="14"/>
  <c r="O46" i="14"/>
  <c r="AV46" i="14"/>
  <c r="N46" i="14"/>
  <c r="AU46" i="14"/>
  <c r="M46" i="14"/>
  <c r="AT46" i="14"/>
  <c r="L46" i="14"/>
  <c r="AS46" i="14"/>
  <c r="K46" i="14"/>
  <c r="AR46" i="14"/>
  <c r="J46" i="14"/>
  <c r="AQ46" i="14"/>
  <c r="I46" i="14"/>
  <c r="AP46" i="14"/>
  <c r="H46" i="14"/>
  <c r="AO46" i="14"/>
  <c r="G46" i="14"/>
  <c r="AN46" i="14"/>
  <c r="F46" i="14"/>
  <c r="AM46" i="14"/>
  <c r="E46" i="14"/>
  <c r="AL46" i="14"/>
  <c r="X45" i="14"/>
  <c r="BE45" i="14"/>
  <c r="W45" i="14"/>
  <c r="BD45" i="14"/>
  <c r="V45" i="14"/>
  <c r="BC45" i="14"/>
  <c r="U45" i="14"/>
  <c r="BB45" i="14"/>
  <c r="T45" i="14"/>
  <c r="BA45" i="14"/>
  <c r="S45" i="14"/>
  <c r="AZ45" i="14"/>
  <c r="R45" i="14"/>
  <c r="AY45" i="14"/>
  <c r="Q45" i="14"/>
  <c r="AX45" i="14"/>
  <c r="P45" i="14"/>
  <c r="AW45" i="14"/>
  <c r="O45" i="14"/>
  <c r="AV45" i="14"/>
  <c r="N45" i="14"/>
  <c r="AU45" i="14"/>
  <c r="M45" i="14"/>
  <c r="AT45" i="14"/>
  <c r="L45" i="14"/>
  <c r="AS45" i="14"/>
  <c r="K45" i="14"/>
  <c r="AR45" i="14"/>
  <c r="J45" i="14"/>
  <c r="AQ45" i="14"/>
  <c r="I45" i="14"/>
  <c r="AP45" i="14"/>
  <c r="H45" i="14"/>
  <c r="AO45" i="14"/>
  <c r="G45" i="14"/>
  <c r="AN45" i="14"/>
  <c r="F45" i="14"/>
  <c r="AM45" i="14"/>
  <c r="E45" i="14"/>
  <c r="AL45" i="14"/>
  <c r="X44" i="14"/>
  <c r="BE44" i="14"/>
  <c r="W44" i="14"/>
  <c r="BD44" i="14"/>
  <c r="V44" i="14"/>
  <c r="BC44" i="14"/>
  <c r="U44" i="14"/>
  <c r="BB44" i="14"/>
  <c r="T44" i="14"/>
  <c r="BA44" i="14"/>
  <c r="S44" i="14"/>
  <c r="AZ44" i="14"/>
  <c r="R44" i="14"/>
  <c r="AY44" i="14"/>
  <c r="Q44" i="14"/>
  <c r="AX44" i="14"/>
  <c r="P44" i="14"/>
  <c r="AW44" i="14"/>
  <c r="O44" i="14"/>
  <c r="AV44" i="14"/>
  <c r="N44" i="14"/>
  <c r="AU44" i="14"/>
  <c r="M44" i="14"/>
  <c r="AT44" i="14"/>
  <c r="L44" i="14"/>
  <c r="AS44" i="14"/>
  <c r="K44" i="14"/>
  <c r="AR44" i="14"/>
  <c r="J44" i="14"/>
  <c r="AQ44" i="14"/>
  <c r="I44" i="14"/>
  <c r="AP44" i="14"/>
  <c r="H44" i="14"/>
  <c r="AO44" i="14"/>
  <c r="G44" i="14"/>
  <c r="AN44" i="14"/>
  <c r="F44" i="14"/>
  <c r="AM44" i="14"/>
  <c r="E44" i="14"/>
  <c r="AL44" i="14"/>
  <c r="X43" i="14"/>
  <c r="BE43" i="14"/>
  <c r="W43" i="14"/>
  <c r="BD43" i="14"/>
  <c r="V43" i="14"/>
  <c r="BC43" i="14"/>
  <c r="U43" i="14"/>
  <c r="BB43" i="14"/>
  <c r="T43" i="14"/>
  <c r="BA43" i="14"/>
  <c r="S43" i="14"/>
  <c r="AZ43" i="14"/>
  <c r="R43" i="14"/>
  <c r="AY43" i="14"/>
  <c r="Q43" i="14"/>
  <c r="AX43" i="14"/>
  <c r="P43" i="14"/>
  <c r="AW43" i="14"/>
  <c r="O43" i="14"/>
  <c r="AV43" i="14"/>
  <c r="N43" i="14"/>
  <c r="AU43" i="14"/>
  <c r="M43" i="14"/>
  <c r="AT43" i="14"/>
  <c r="L43" i="14"/>
  <c r="AS43" i="14"/>
  <c r="K43" i="14"/>
  <c r="AR43" i="14"/>
  <c r="J43" i="14"/>
  <c r="AQ43" i="14"/>
  <c r="I43" i="14"/>
  <c r="AP43" i="14"/>
  <c r="H43" i="14"/>
  <c r="AO43" i="14"/>
  <c r="G43" i="14"/>
  <c r="AN43" i="14"/>
  <c r="F43" i="14"/>
  <c r="AM43" i="14"/>
  <c r="E43" i="14"/>
  <c r="AL43" i="14"/>
  <c r="X42" i="14"/>
  <c r="BE42" i="14"/>
  <c r="W42" i="14"/>
  <c r="BD42" i="14"/>
  <c r="V42" i="14"/>
  <c r="BC42" i="14"/>
  <c r="U42" i="14"/>
  <c r="BB42" i="14"/>
  <c r="T42" i="14"/>
  <c r="BA42" i="14"/>
  <c r="S42" i="14"/>
  <c r="AZ42" i="14"/>
  <c r="R42" i="14"/>
  <c r="AY42" i="14"/>
  <c r="Q42" i="14"/>
  <c r="AX42" i="14"/>
  <c r="P42" i="14"/>
  <c r="AW42" i="14"/>
  <c r="O42" i="14"/>
  <c r="AV42" i="14"/>
  <c r="N42" i="14"/>
  <c r="AU42" i="14"/>
  <c r="M42" i="14"/>
  <c r="AT42" i="14"/>
  <c r="L42" i="14"/>
  <c r="AS42" i="14"/>
  <c r="K42" i="14"/>
  <c r="AR42" i="14"/>
  <c r="J42" i="14"/>
  <c r="AQ42" i="14"/>
  <c r="I42" i="14"/>
  <c r="AP42" i="14"/>
  <c r="H42" i="14"/>
  <c r="AO42" i="14"/>
  <c r="G42" i="14"/>
  <c r="AN42" i="14"/>
  <c r="F42" i="14"/>
  <c r="AM42" i="14"/>
  <c r="E42" i="14"/>
  <c r="AL42" i="14"/>
  <c r="X41" i="14"/>
  <c r="BE41" i="14"/>
  <c r="W41" i="14"/>
  <c r="BD41" i="14"/>
  <c r="V41" i="14"/>
  <c r="BC41" i="14"/>
  <c r="U41" i="14"/>
  <c r="BB41" i="14"/>
  <c r="T41" i="14"/>
  <c r="BA41" i="14"/>
  <c r="S41" i="14"/>
  <c r="AZ41" i="14"/>
  <c r="R41" i="14"/>
  <c r="AY41" i="14"/>
  <c r="Q41" i="14"/>
  <c r="AX41" i="14"/>
  <c r="P41" i="14"/>
  <c r="AW41" i="14"/>
  <c r="O41" i="14"/>
  <c r="AV41" i="14"/>
  <c r="N41" i="14"/>
  <c r="AU41" i="14"/>
  <c r="M41" i="14"/>
  <c r="AT41" i="14"/>
  <c r="L41" i="14"/>
  <c r="AS41" i="14"/>
  <c r="K41" i="14"/>
  <c r="AR41" i="14"/>
  <c r="J41" i="14"/>
  <c r="AQ41" i="14"/>
  <c r="I41" i="14"/>
  <c r="AP41" i="14"/>
  <c r="H41" i="14"/>
  <c r="AO41" i="14"/>
  <c r="G41" i="14"/>
  <c r="AN41" i="14"/>
  <c r="F41" i="14"/>
  <c r="AM41" i="14"/>
  <c r="E41" i="14"/>
  <c r="AL41" i="14"/>
  <c r="X40" i="14"/>
  <c r="BE40" i="14"/>
  <c r="W40" i="14"/>
  <c r="BD40" i="14"/>
  <c r="V40" i="14"/>
  <c r="BC40" i="14"/>
  <c r="U40" i="14"/>
  <c r="BB40" i="14"/>
  <c r="T40" i="14"/>
  <c r="BA40" i="14"/>
  <c r="S40" i="14"/>
  <c r="AZ40" i="14"/>
  <c r="R40" i="14"/>
  <c r="AY40" i="14"/>
  <c r="Q40" i="14"/>
  <c r="AX40" i="14"/>
  <c r="P40" i="14"/>
  <c r="AW40" i="14"/>
  <c r="O40" i="14"/>
  <c r="AV40" i="14"/>
  <c r="N40" i="14"/>
  <c r="AU40" i="14"/>
  <c r="M40" i="14"/>
  <c r="AT40" i="14"/>
  <c r="L40" i="14"/>
  <c r="AS40" i="14"/>
  <c r="K40" i="14"/>
  <c r="AR40" i="14"/>
  <c r="J40" i="14"/>
  <c r="AQ40" i="14"/>
  <c r="I40" i="14"/>
  <c r="AP40" i="14"/>
  <c r="H40" i="14"/>
  <c r="AO40" i="14"/>
  <c r="G40" i="14"/>
  <c r="AN40" i="14"/>
  <c r="F40" i="14"/>
  <c r="AM40" i="14"/>
  <c r="E40" i="14"/>
  <c r="AL40" i="14"/>
  <c r="X39" i="14"/>
  <c r="BE39" i="14"/>
  <c r="W39" i="14"/>
  <c r="BD39" i="14"/>
  <c r="V39" i="14"/>
  <c r="BC39" i="14"/>
  <c r="U39" i="14"/>
  <c r="BB39" i="14"/>
  <c r="T39" i="14"/>
  <c r="BA39" i="14"/>
  <c r="S39" i="14"/>
  <c r="AZ39" i="14"/>
  <c r="R39" i="14"/>
  <c r="AY39" i="14"/>
  <c r="Q39" i="14"/>
  <c r="AX39" i="14"/>
  <c r="P39" i="14"/>
  <c r="AW39" i="14"/>
  <c r="O39" i="14"/>
  <c r="AV39" i="14"/>
  <c r="N39" i="14"/>
  <c r="AU39" i="14"/>
  <c r="M39" i="14"/>
  <c r="AT39" i="14"/>
  <c r="L39" i="14"/>
  <c r="AS39" i="14"/>
  <c r="K39" i="14"/>
  <c r="AR39" i="14"/>
  <c r="J39" i="14"/>
  <c r="AQ39" i="14"/>
  <c r="I39" i="14"/>
  <c r="AP39" i="14"/>
  <c r="H39" i="14"/>
  <c r="AO39" i="14"/>
  <c r="G39" i="14"/>
  <c r="AN39" i="14"/>
  <c r="F39" i="14"/>
  <c r="AM39" i="14"/>
  <c r="E39" i="14"/>
  <c r="AL39" i="14"/>
  <c r="X38" i="14"/>
  <c r="BE38" i="14"/>
  <c r="W38" i="14"/>
  <c r="BD38" i="14"/>
  <c r="V38" i="14"/>
  <c r="BC38" i="14"/>
  <c r="U38" i="14"/>
  <c r="BB38" i="14"/>
  <c r="T38" i="14"/>
  <c r="BA38" i="14"/>
  <c r="S38" i="14"/>
  <c r="AZ38" i="14"/>
  <c r="R38" i="14"/>
  <c r="AY38" i="14"/>
  <c r="Q38" i="14"/>
  <c r="AX38" i="14"/>
  <c r="P38" i="14"/>
  <c r="AW38" i="14"/>
  <c r="O38" i="14"/>
  <c r="AV38" i="14"/>
  <c r="N38" i="14"/>
  <c r="AU38" i="14"/>
  <c r="M38" i="14"/>
  <c r="AT38" i="14"/>
  <c r="L38" i="14"/>
  <c r="AS38" i="14"/>
  <c r="K38" i="14"/>
  <c r="AR38" i="14"/>
  <c r="J38" i="14"/>
  <c r="AQ38" i="14"/>
  <c r="I38" i="14"/>
  <c r="AP38" i="14"/>
  <c r="H38" i="14"/>
  <c r="AO38" i="14"/>
  <c r="G38" i="14"/>
  <c r="AN38" i="14"/>
  <c r="F38" i="14"/>
  <c r="AM38" i="14"/>
  <c r="E38" i="14"/>
  <c r="AL38" i="14"/>
  <c r="X37" i="14"/>
  <c r="BE37" i="14"/>
  <c r="W37" i="14"/>
  <c r="BD37" i="14"/>
  <c r="V37" i="14"/>
  <c r="BC37" i="14"/>
  <c r="U37" i="14"/>
  <c r="BB37" i="14"/>
  <c r="T37" i="14"/>
  <c r="BA37" i="14"/>
  <c r="S37" i="14"/>
  <c r="AZ37" i="14"/>
  <c r="R37" i="14"/>
  <c r="AY37" i="14"/>
  <c r="Q37" i="14"/>
  <c r="AX37" i="14"/>
  <c r="P37" i="14"/>
  <c r="AW37" i="14"/>
  <c r="O37" i="14"/>
  <c r="AV37" i="14"/>
  <c r="N37" i="14"/>
  <c r="AU37" i="14"/>
  <c r="M37" i="14"/>
  <c r="AT37" i="14"/>
  <c r="L37" i="14"/>
  <c r="AS37" i="14"/>
  <c r="K37" i="14"/>
  <c r="AR37" i="14"/>
  <c r="J37" i="14"/>
  <c r="AQ37" i="14"/>
  <c r="I37" i="14"/>
  <c r="AP37" i="14"/>
  <c r="H37" i="14"/>
  <c r="AO37" i="14"/>
  <c r="G37" i="14"/>
  <c r="AN37" i="14"/>
  <c r="F37" i="14"/>
  <c r="AM37" i="14"/>
  <c r="E37" i="14"/>
  <c r="AL37" i="14"/>
  <c r="X36" i="14"/>
  <c r="BE36" i="14"/>
  <c r="W36" i="14"/>
  <c r="BD36" i="14"/>
  <c r="V36" i="14"/>
  <c r="BC36" i="14"/>
  <c r="U36" i="14"/>
  <c r="BB36" i="14"/>
  <c r="T36" i="14"/>
  <c r="BA36" i="14"/>
  <c r="S36" i="14"/>
  <c r="AZ36" i="14"/>
  <c r="R36" i="14"/>
  <c r="AY36" i="14"/>
  <c r="Q36" i="14"/>
  <c r="AX36" i="14"/>
  <c r="P36" i="14"/>
  <c r="AW36" i="14"/>
  <c r="O36" i="14"/>
  <c r="AV36" i="14"/>
  <c r="N36" i="14"/>
  <c r="AU36" i="14"/>
  <c r="M36" i="14"/>
  <c r="AT36" i="14"/>
  <c r="L36" i="14"/>
  <c r="AS36" i="14"/>
  <c r="K36" i="14"/>
  <c r="AR36" i="14"/>
  <c r="J36" i="14"/>
  <c r="AQ36" i="14"/>
  <c r="I36" i="14"/>
  <c r="AP36" i="14"/>
  <c r="H36" i="14"/>
  <c r="AO36" i="14"/>
  <c r="G36" i="14"/>
  <c r="AN36" i="14"/>
  <c r="F36" i="14"/>
  <c r="AM36" i="14"/>
  <c r="E36" i="14"/>
  <c r="AL36" i="14"/>
  <c r="X35" i="14"/>
  <c r="BE35" i="14"/>
  <c r="W35" i="14"/>
  <c r="BD35" i="14"/>
  <c r="V35" i="14"/>
  <c r="BC35" i="14"/>
  <c r="U35" i="14"/>
  <c r="BB35" i="14"/>
  <c r="T35" i="14"/>
  <c r="BA35" i="14"/>
  <c r="S35" i="14"/>
  <c r="AZ35" i="14"/>
  <c r="R35" i="14"/>
  <c r="AY35" i="14"/>
  <c r="Q35" i="14"/>
  <c r="AX35" i="14"/>
  <c r="P35" i="14"/>
  <c r="AW35" i="14"/>
  <c r="O35" i="14"/>
  <c r="AV35" i="14"/>
  <c r="N35" i="14"/>
  <c r="AU35" i="14"/>
  <c r="M35" i="14"/>
  <c r="AT35" i="14"/>
  <c r="L35" i="14"/>
  <c r="AS35" i="14"/>
  <c r="K35" i="14"/>
  <c r="AR35" i="14"/>
  <c r="J35" i="14"/>
  <c r="AQ35" i="14"/>
  <c r="I35" i="14"/>
  <c r="AP35" i="14"/>
  <c r="H35" i="14"/>
  <c r="AO35" i="14"/>
  <c r="G35" i="14"/>
  <c r="AN35" i="14"/>
  <c r="F35" i="14"/>
  <c r="AM35" i="14"/>
  <c r="E35" i="14"/>
  <c r="AL35" i="14"/>
  <c r="X34" i="14"/>
  <c r="BE34" i="14"/>
  <c r="W34" i="14"/>
  <c r="BD34" i="14"/>
  <c r="V34" i="14"/>
  <c r="BC34" i="14"/>
  <c r="U34" i="14"/>
  <c r="BB34" i="14"/>
  <c r="T34" i="14"/>
  <c r="BA34" i="14"/>
  <c r="S34" i="14"/>
  <c r="AZ34" i="14"/>
  <c r="R34" i="14"/>
  <c r="AY34" i="14"/>
  <c r="Q34" i="14"/>
  <c r="AX34" i="14"/>
  <c r="P34" i="14"/>
  <c r="AW34" i="14"/>
  <c r="O34" i="14"/>
  <c r="AV34" i="14"/>
  <c r="N34" i="14"/>
  <c r="AU34" i="14"/>
  <c r="M34" i="14"/>
  <c r="AT34" i="14"/>
  <c r="L34" i="14"/>
  <c r="AS34" i="14"/>
  <c r="K34" i="14"/>
  <c r="AR34" i="14"/>
  <c r="J34" i="14"/>
  <c r="AQ34" i="14"/>
  <c r="I34" i="14"/>
  <c r="AP34" i="14"/>
  <c r="H34" i="14"/>
  <c r="AO34" i="14"/>
  <c r="G34" i="14"/>
  <c r="AN34" i="14"/>
  <c r="F34" i="14"/>
  <c r="AM34" i="14"/>
  <c r="E34" i="14"/>
  <c r="AL34" i="14"/>
  <c r="X33" i="14"/>
  <c r="BE33" i="14"/>
  <c r="W33" i="14"/>
  <c r="BD33" i="14"/>
  <c r="V33" i="14"/>
  <c r="BC33" i="14"/>
  <c r="U33" i="14"/>
  <c r="BB33" i="14"/>
  <c r="T33" i="14"/>
  <c r="BA33" i="14"/>
  <c r="S33" i="14"/>
  <c r="AZ33" i="14"/>
  <c r="R33" i="14"/>
  <c r="AY33" i="14"/>
  <c r="Q33" i="14"/>
  <c r="AX33" i="14"/>
  <c r="P33" i="14"/>
  <c r="AW33" i="14"/>
  <c r="O33" i="14"/>
  <c r="AV33" i="14"/>
  <c r="N33" i="14"/>
  <c r="AU33" i="14"/>
  <c r="M33" i="14"/>
  <c r="AT33" i="14"/>
  <c r="L33" i="14"/>
  <c r="AS33" i="14"/>
  <c r="K33" i="14"/>
  <c r="AR33" i="14"/>
  <c r="J33" i="14"/>
  <c r="AQ33" i="14"/>
  <c r="I33" i="14"/>
  <c r="AP33" i="14"/>
  <c r="H33" i="14"/>
  <c r="AO33" i="14"/>
  <c r="G33" i="14"/>
  <c r="AN33" i="14"/>
  <c r="F33" i="14"/>
  <c r="AM33" i="14"/>
  <c r="E33" i="14"/>
  <c r="AL33" i="14"/>
  <c r="X32" i="14"/>
  <c r="BE32" i="14"/>
  <c r="W32" i="14"/>
  <c r="BD32" i="14"/>
  <c r="V32" i="14"/>
  <c r="BC32" i="14"/>
  <c r="U32" i="14"/>
  <c r="BB32" i="14"/>
  <c r="T32" i="14"/>
  <c r="BA32" i="14"/>
  <c r="S32" i="14"/>
  <c r="AZ32" i="14"/>
  <c r="R32" i="14"/>
  <c r="AY32" i="14"/>
  <c r="Q32" i="14"/>
  <c r="AX32" i="14"/>
  <c r="P32" i="14"/>
  <c r="AW32" i="14"/>
  <c r="O32" i="14"/>
  <c r="AV32" i="14"/>
  <c r="N32" i="14"/>
  <c r="AU32" i="14"/>
  <c r="M32" i="14"/>
  <c r="AT32" i="14"/>
  <c r="L32" i="14"/>
  <c r="AS32" i="14"/>
  <c r="K32" i="14"/>
  <c r="AR32" i="14"/>
  <c r="J32" i="14"/>
  <c r="AQ32" i="14"/>
  <c r="I32" i="14"/>
  <c r="AP32" i="14"/>
  <c r="H32" i="14"/>
  <c r="AO32" i="14"/>
  <c r="G32" i="14"/>
  <c r="AN32" i="14"/>
  <c r="F32" i="14"/>
  <c r="AM32" i="14"/>
  <c r="E32" i="14"/>
  <c r="AL32" i="14"/>
  <c r="X31" i="14"/>
  <c r="BE31" i="14"/>
  <c r="W31" i="14"/>
  <c r="BD31" i="14"/>
  <c r="V31" i="14"/>
  <c r="BC31" i="14"/>
  <c r="U31" i="14"/>
  <c r="BB31" i="14"/>
  <c r="T31" i="14"/>
  <c r="BA31" i="14"/>
  <c r="S31" i="14"/>
  <c r="AZ31" i="14"/>
  <c r="R31" i="14"/>
  <c r="AY31" i="14"/>
  <c r="Q31" i="14"/>
  <c r="AX31" i="14"/>
  <c r="P31" i="14"/>
  <c r="AW31" i="14"/>
  <c r="O31" i="14"/>
  <c r="AV31" i="14"/>
  <c r="N31" i="14"/>
  <c r="AU31" i="14"/>
  <c r="M31" i="14"/>
  <c r="AT31" i="14"/>
  <c r="L31" i="14"/>
  <c r="AS31" i="14"/>
  <c r="K31" i="14"/>
  <c r="AR31" i="14"/>
  <c r="J31" i="14"/>
  <c r="AQ31" i="14"/>
  <c r="I31" i="14"/>
  <c r="AP31" i="14"/>
  <c r="H31" i="14"/>
  <c r="AO31" i="14"/>
  <c r="G31" i="14"/>
  <c r="AN31" i="14"/>
  <c r="F31" i="14"/>
  <c r="AM31" i="14"/>
  <c r="E31" i="14"/>
  <c r="AL31" i="14"/>
  <c r="X30" i="14"/>
  <c r="BE30" i="14"/>
  <c r="W30" i="14"/>
  <c r="BD30" i="14"/>
  <c r="V30" i="14"/>
  <c r="BC30" i="14"/>
  <c r="U30" i="14"/>
  <c r="BB30" i="14"/>
  <c r="T30" i="14"/>
  <c r="BA30" i="14"/>
  <c r="S30" i="14"/>
  <c r="AZ30" i="14"/>
  <c r="R30" i="14"/>
  <c r="AY30" i="14"/>
  <c r="Q30" i="14"/>
  <c r="AX30" i="14"/>
  <c r="P30" i="14"/>
  <c r="AW30" i="14"/>
  <c r="O30" i="14"/>
  <c r="AV30" i="14"/>
  <c r="N30" i="14"/>
  <c r="AU30" i="14"/>
  <c r="M30" i="14"/>
  <c r="AT30" i="14"/>
  <c r="L30" i="14"/>
  <c r="AS30" i="14"/>
  <c r="K30" i="14"/>
  <c r="AR30" i="14"/>
  <c r="J30" i="14"/>
  <c r="AQ30" i="14"/>
  <c r="I30" i="14"/>
  <c r="AP30" i="14"/>
  <c r="H30" i="14"/>
  <c r="AO30" i="14"/>
  <c r="G30" i="14"/>
  <c r="AN30" i="14"/>
  <c r="F30" i="14"/>
  <c r="AM30" i="14"/>
  <c r="E30" i="14"/>
  <c r="AL30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I24" i="14"/>
  <c r="AG24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I23" i="14"/>
  <c r="AG23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I22" i="14"/>
  <c r="AG22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I21" i="14"/>
  <c r="AG21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I20" i="14"/>
  <c r="AG20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I19" i="14"/>
  <c r="AG19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I18" i="14"/>
  <c r="AG18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I17" i="14"/>
  <c r="AG17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I16" i="14"/>
  <c r="AG16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I15" i="14"/>
  <c r="AG15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I14" i="14"/>
  <c r="AG14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I13" i="14"/>
  <c r="AG13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I12" i="14"/>
  <c r="AG12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I11" i="14"/>
  <c r="AG11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I10" i="14"/>
  <c r="AG10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I9" i="14"/>
  <c r="AG9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I8" i="14"/>
  <c r="AG8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I7" i="14"/>
  <c r="AG7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I6" i="14"/>
  <c r="AG6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I5" i="14"/>
  <c r="AG5" i="14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BE42" i="13"/>
  <c r="BD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BE39" i="13"/>
  <c r="BD39" i="13"/>
  <c r="BC39" i="13"/>
  <c r="BB39" i="13"/>
  <c r="BA39" i="13"/>
  <c r="AZ39" i="13"/>
  <c r="AY39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AQ38" i="13"/>
  <c r="AP38" i="13"/>
  <c r="AO38" i="13"/>
  <c r="AN38" i="13"/>
  <c r="AM38" i="13"/>
  <c r="AL38" i="13"/>
  <c r="BE37" i="13"/>
  <c r="BD37" i="13"/>
  <c r="BC37" i="13"/>
  <c r="BB37" i="13"/>
  <c r="BA37" i="13"/>
  <c r="AZ37" i="13"/>
  <c r="AY37" i="13"/>
  <c r="AX37" i="13"/>
  <c r="AW37" i="13"/>
  <c r="AV37" i="13"/>
  <c r="AU37" i="13"/>
  <c r="AT37" i="13"/>
  <c r="AS37" i="13"/>
  <c r="AR37" i="13"/>
  <c r="AQ37" i="13"/>
  <c r="AP37" i="13"/>
  <c r="AO37" i="13"/>
  <c r="AN37" i="13"/>
  <c r="AM37" i="13"/>
  <c r="AL37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L35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I24" i="13"/>
  <c r="AG24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I23" i="13"/>
  <c r="AG23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I22" i="13"/>
  <c r="AG22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I21" i="13"/>
  <c r="AG21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I20" i="13"/>
  <c r="AG20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I19" i="13"/>
  <c r="AG19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I18" i="13"/>
  <c r="AG18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I17" i="13"/>
  <c r="AG17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I16" i="13"/>
  <c r="AG16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I15" i="13"/>
  <c r="AG15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I14" i="13"/>
  <c r="AG14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I13" i="13"/>
  <c r="AG13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I12" i="13"/>
  <c r="AG12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I11" i="13"/>
  <c r="AG11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I10" i="13"/>
  <c r="AG10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I9" i="13"/>
  <c r="AG9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I8" i="13"/>
  <c r="AG8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I7" i="13"/>
  <c r="AG7" i="13"/>
  <c r="BE6" i="13"/>
  <c r="BD6" i="13"/>
  <c r="BC6" i="13"/>
  <c r="BB6" i="13"/>
  <c r="BA6" i="13"/>
  <c r="AZ6" i="13"/>
  <c r="AY6" i="13"/>
  <c r="AX6" i="13"/>
  <c r="AW6" i="13"/>
  <c r="AV6" i="13"/>
  <c r="AU6" i="13"/>
  <c r="AT6" i="13"/>
  <c r="AS6" i="13"/>
  <c r="AR6" i="13"/>
  <c r="AQ6" i="13"/>
  <c r="AP6" i="13"/>
  <c r="AO6" i="13"/>
  <c r="AN6" i="13"/>
  <c r="AM6" i="13"/>
  <c r="AL6" i="13"/>
  <c r="AI6" i="13"/>
  <c r="AG6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I5" i="13"/>
  <c r="AG5" i="13"/>
  <c r="E30" i="12" a="1"/>
  <c r="X49" i="12"/>
  <c r="AF24" i="12"/>
  <c r="X386" i="12"/>
  <c r="W49" i="12"/>
  <c r="W386" i="12"/>
  <c r="V49" i="12"/>
  <c r="V386" i="12"/>
  <c r="U49" i="12"/>
  <c r="U386" i="12"/>
  <c r="T49" i="12"/>
  <c r="T386" i="12"/>
  <c r="S49" i="12"/>
  <c r="S386" i="12"/>
  <c r="R49" i="12"/>
  <c r="R386" i="12"/>
  <c r="Q49" i="12"/>
  <c r="Q386" i="12"/>
  <c r="P49" i="12"/>
  <c r="P386" i="12"/>
  <c r="O49" i="12"/>
  <c r="O386" i="12"/>
  <c r="N49" i="12"/>
  <c r="N386" i="12"/>
  <c r="M49" i="12"/>
  <c r="M386" i="12"/>
  <c r="L49" i="12"/>
  <c r="L386" i="12"/>
  <c r="K49" i="12"/>
  <c r="K386" i="12"/>
  <c r="J49" i="12"/>
  <c r="J386" i="12"/>
  <c r="I49" i="12"/>
  <c r="I386" i="12"/>
  <c r="H49" i="12"/>
  <c r="H386" i="12"/>
  <c r="G49" i="12"/>
  <c r="G386" i="12"/>
  <c r="F49" i="12"/>
  <c r="F386" i="12"/>
  <c r="E49" i="12"/>
  <c r="E386" i="12"/>
  <c r="X48" i="12"/>
  <c r="X385" i="12"/>
  <c r="W48" i="12"/>
  <c r="AF23" i="12"/>
  <c r="W385" i="12"/>
  <c r="V48" i="12"/>
  <c r="V385" i="12"/>
  <c r="U48" i="12"/>
  <c r="U385" i="12"/>
  <c r="T48" i="12"/>
  <c r="T385" i="12"/>
  <c r="S48" i="12"/>
  <c r="S385" i="12"/>
  <c r="R48" i="12"/>
  <c r="R385" i="12"/>
  <c r="Q48" i="12"/>
  <c r="Q385" i="12"/>
  <c r="P48" i="12"/>
  <c r="P385" i="12"/>
  <c r="O48" i="12"/>
  <c r="O385" i="12"/>
  <c r="N48" i="12"/>
  <c r="N385" i="12"/>
  <c r="M48" i="12"/>
  <c r="M385" i="12"/>
  <c r="L48" i="12"/>
  <c r="L385" i="12"/>
  <c r="K48" i="12"/>
  <c r="K385" i="12"/>
  <c r="J48" i="12"/>
  <c r="J385" i="12"/>
  <c r="I48" i="12"/>
  <c r="I385" i="12"/>
  <c r="H48" i="12"/>
  <c r="H385" i="12"/>
  <c r="G48" i="12"/>
  <c r="G385" i="12"/>
  <c r="F48" i="12"/>
  <c r="F385" i="12"/>
  <c r="E48" i="12"/>
  <c r="E385" i="12"/>
  <c r="X47" i="12"/>
  <c r="X384" i="12"/>
  <c r="W47" i="12"/>
  <c r="W384" i="12"/>
  <c r="V47" i="12"/>
  <c r="AF22" i="12"/>
  <c r="V384" i="12"/>
  <c r="U47" i="12"/>
  <c r="U384" i="12"/>
  <c r="T47" i="12"/>
  <c r="T384" i="12"/>
  <c r="S47" i="12"/>
  <c r="S384" i="12"/>
  <c r="R47" i="12"/>
  <c r="R384" i="12"/>
  <c r="Q47" i="12"/>
  <c r="Q384" i="12"/>
  <c r="P47" i="12"/>
  <c r="P384" i="12"/>
  <c r="O47" i="12"/>
  <c r="O384" i="12"/>
  <c r="N47" i="12"/>
  <c r="N384" i="12"/>
  <c r="M47" i="12"/>
  <c r="M384" i="12"/>
  <c r="L47" i="12"/>
  <c r="L384" i="12"/>
  <c r="K47" i="12"/>
  <c r="K384" i="12"/>
  <c r="J47" i="12"/>
  <c r="J384" i="12"/>
  <c r="I47" i="12"/>
  <c r="I384" i="12"/>
  <c r="H47" i="12"/>
  <c r="H384" i="12"/>
  <c r="G47" i="12"/>
  <c r="G384" i="12"/>
  <c r="F47" i="12"/>
  <c r="F384" i="12"/>
  <c r="E47" i="12"/>
  <c r="E384" i="12"/>
  <c r="X46" i="12"/>
  <c r="X383" i="12"/>
  <c r="W46" i="12"/>
  <c r="W383" i="12"/>
  <c r="V46" i="12"/>
  <c r="V383" i="12"/>
  <c r="U46" i="12"/>
  <c r="AF21" i="12"/>
  <c r="U383" i="12"/>
  <c r="T46" i="12"/>
  <c r="T383" i="12"/>
  <c r="S46" i="12"/>
  <c r="S383" i="12"/>
  <c r="R46" i="12"/>
  <c r="R383" i="12"/>
  <c r="Q46" i="12"/>
  <c r="Q383" i="12"/>
  <c r="P46" i="12"/>
  <c r="P383" i="12"/>
  <c r="O46" i="12"/>
  <c r="O383" i="12"/>
  <c r="N46" i="12"/>
  <c r="N383" i="12"/>
  <c r="M46" i="12"/>
  <c r="M383" i="12"/>
  <c r="L46" i="12"/>
  <c r="L383" i="12"/>
  <c r="K46" i="12"/>
  <c r="K383" i="12"/>
  <c r="J46" i="12"/>
  <c r="J383" i="12"/>
  <c r="I46" i="12"/>
  <c r="I383" i="12"/>
  <c r="H46" i="12"/>
  <c r="H383" i="12"/>
  <c r="G46" i="12"/>
  <c r="G383" i="12"/>
  <c r="F46" i="12"/>
  <c r="F383" i="12"/>
  <c r="E46" i="12"/>
  <c r="E383" i="12"/>
  <c r="X45" i="12"/>
  <c r="X382" i="12"/>
  <c r="W45" i="12"/>
  <c r="W382" i="12"/>
  <c r="V45" i="12"/>
  <c r="V382" i="12"/>
  <c r="U45" i="12"/>
  <c r="U382" i="12"/>
  <c r="T45" i="12"/>
  <c r="AF20" i="12"/>
  <c r="T382" i="12"/>
  <c r="S45" i="12"/>
  <c r="S382" i="12"/>
  <c r="R45" i="12"/>
  <c r="R382" i="12"/>
  <c r="Q45" i="12"/>
  <c r="Q382" i="12"/>
  <c r="P45" i="12"/>
  <c r="P382" i="12"/>
  <c r="O45" i="12"/>
  <c r="O382" i="12"/>
  <c r="N45" i="12"/>
  <c r="N382" i="12"/>
  <c r="M45" i="12"/>
  <c r="M382" i="12"/>
  <c r="L45" i="12"/>
  <c r="L382" i="12"/>
  <c r="K45" i="12"/>
  <c r="K382" i="12"/>
  <c r="J45" i="12"/>
  <c r="J382" i="12"/>
  <c r="I45" i="12"/>
  <c r="I382" i="12"/>
  <c r="H45" i="12"/>
  <c r="H382" i="12"/>
  <c r="G45" i="12"/>
  <c r="G382" i="12"/>
  <c r="F45" i="12"/>
  <c r="F382" i="12"/>
  <c r="E45" i="12"/>
  <c r="E382" i="12"/>
  <c r="X44" i="12"/>
  <c r="X381" i="12"/>
  <c r="W44" i="12"/>
  <c r="W381" i="12"/>
  <c r="V44" i="12"/>
  <c r="V381" i="12"/>
  <c r="U44" i="12"/>
  <c r="U381" i="12"/>
  <c r="T44" i="12"/>
  <c r="T381" i="12"/>
  <c r="S44" i="12"/>
  <c r="AF19" i="12"/>
  <c r="S381" i="12"/>
  <c r="R44" i="12"/>
  <c r="R381" i="12"/>
  <c r="Q44" i="12"/>
  <c r="Q381" i="12"/>
  <c r="P44" i="12"/>
  <c r="P381" i="12"/>
  <c r="O44" i="12"/>
  <c r="O381" i="12"/>
  <c r="N44" i="12"/>
  <c r="N381" i="12"/>
  <c r="M44" i="12"/>
  <c r="M381" i="12"/>
  <c r="L44" i="12"/>
  <c r="L381" i="12"/>
  <c r="K44" i="12"/>
  <c r="K381" i="12"/>
  <c r="J44" i="12"/>
  <c r="J381" i="12"/>
  <c r="I44" i="12"/>
  <c r="I381" i="12"/>
  <c r="H44" i="12"/>
  <c r="H381" i="12"/>
  <c r="G44" i="12"/>
  <c r="G381" i="12"/>
  <c r="F44" i="12"/>
  <c r="F381" i="12"/>
  <c r="E44" i="12"/>
  <c r="E381" i="12"/>
  <c r="X43" i="12"/>
  <c r="X380" i="12"/>
  <c r="W43" i="12"/>
  <c r="W380" i="12"/>
  <c r="V43" i="12"/>
  <c r="V380" i="12"/>
  <c r="U43" i="12"/>
  <c r="U380" i="12"/>
  <c r="T43" i="12"/>
  <c r="T380" i="12"/>
  <c r="S43" i="12"/>
  <c r="S380" i="12"/>
  <c r="R43" i="12"/>
  <c r="AF18" i="12"/>
  <c r="R380" i="12"/>
  <c r="Q43" i="12"/>
  <c r="Q380" i="12"/>
  <c r="P43" i="12"/>
  <c r="P380" i="12"/>
  <c r="O43" i="12"/>
  <c r="O380" i="12"/>
  <c r="N43" i="12"/>
  <c r="N380" i="12"/>
  <c r="M43" i="12"/>
  <c r="M380" i="12"/>
  <c r="L43" i="12"/>
  <c r="L380" i="12"/>
  <c r="K43" i="12"/>
  <c r="K380" i="12"/>
  <c r="J43" i="12"/>
  <c r="J380" i="12"/>
  <c r="I43" i="12"/>
  <c r="I380" i="12"/>
  <c r="H43" i="12"/>
  <c r="H380" i="12"/>
  <c r="G43" i="12"/>
  <c r="G380" i="12"/>
  <c r="F43" i="12"/>
  <c r="F380" i="12"/>
  <c r="E43" i="12"/>
  <c r="E380" i="12"/>
  <c r="X42" i="12"/>
  <c r="X379" i="12"/>
  <c r="W42" i="12"/>
  <c r="W379" i="12"/>
  <c r="V42" i="12"/>
  <c r="V379" i="12"/>
  <c r="U42" i="12"/>
  <c r="U379" i="12"/>
  <c r="T42" i="12"/>
  <c r="T379" i="12"/>
  <c r="S42" i="12"/>
  <c r="S379" i="12"/>
  <c r="R42" i="12"/>
  <c r="R379" i="12"/>
  <c r="Q42" i="12"/>
  <c r="AF17" i="12"/>
  <c r="Q379" i="12"/>
  <c r="P42" i="12"/>
  <c r="P379" i="12"/>
  <c r="O42" i="12"/>
  <c r="O379" i="12"/>
  <c r="N42" i="12"/>
  <c r="N379" i="12"/>
  <c r="M42" i="12"/>
  <c r="M379" i="12"/>
  <c r="L42" i="12"/>
  <c r="L379" i="12"/>
  <c r="K42" i="12"/>
  <c r="K379" i="12"/>
  <c r="J42" i="12"/>
  <c r="J379" i="12"/>
  <c r="I42" i="12"/>
  <c r="I379" i="12"/>
  <c r="H42" i="12"/>
  <c r="H379" i="12"/>
  <c r="G42" i="12"/>
  <c r="G379" i="12"/>
  <c r="F42" i="12"/>
  <c r="F379" i="12"/>
  <c r="E42" i="12"/>
  <c r="E379" i="12"/>
  <c r="X41" i="12"/>
  <c r="X378" i="12"/>
  <c r="W41" i="12"/>
  <c r="W378" i="12"/>
  <c r="V41" i="12"/>
  <c r="V378" i="12"/>
  <c r="U41" i="12"/>
  <c r="U378" i="12"/>
  <c r="T41" i="12"/>
  <c r="T378" i="12"/>
  <c r="S41" i="12"/>
  <c r="S378" i="12"/>
  <c r="R41" i="12"/>
  <c r="R378" i="12"/>
  <c r="Q41" i="12"/>
  <c r="Q378" i="12"/>
  <c r="P41" i="12"/>
  <c r="AF16" i="12"/>
  <c r="P378" i="12"/>
  <c r="O41" i="12"/>
  <c r="O378" i="12"/>
  <c r="N41" i="12"/>
  <c r="N378" i="12"/>
  <c r="M41" i="12"/>
  <c r="M378" i="12"/>
  <c r="L41" i="12"/>
  <c r="L378" i="12"/>
  <c r="K41" i="12"/>
  <c r="K378" i="12"/>
  <c r="J41" i="12"/>
  <c r="J378" i="12"/>
  <c r="I41" i="12"/>
  <c r="I378" i="12"/>
  <c r="H41" i="12"/>
  <c r="H378" i="12"/>
  <c r="G41" i="12"/>
  <c r="G378" i="12"/>
  <c r="F41" i="12"/>
  <c r="F378" i="12"/>
  <c r="E41" i="12"/>
  <c r="E378" i="12"/>
  <c r="X40" i="12"/>
  <c r="X377" i="12"/>
  <c r="W40" i="12"/>
  <c r="W377" i="12"/>
  <c r="V40" i="12"/>
  <c r="V377" i="12"/>
  <c r="U40" i="12"/>
  <c r="U377" i="12"/>
  <c r="T40" i="12"/>
  <c r="T377" i="12"/>
  <c r="S40" i="12"/>
  <c r="S377" i="12"/>
  <c r="R40" i="12"/>
  <c r="R377" i="12"/>
  <c r="Q40" i="12"/>
  <c r="Q377" i="12"/>
  <c r="P40" i="12"/>
  <c r="P377" i="12"/>
  <c r="O40" i="12"/>
  <c r="AF15" i="12"/>
  <c r="O377" i="12"/>
  <c r="N40" i="12"/>
  <c r="N377" i="12"/>
  <c r="M40" i="12"/>
  <c r="M377" i="12"/>
  <c r="L40" i="12"/>
  <c r="L377" i="12"/>
  <c r="K40" i="12"/>
  <c r="K377" i="12"/>
  <c r="J40" i="12"/>
  <c r="J377" i="12"/>
  <c r="I40" i="12"/>
  <c r="I377" i="12"/>
  <c r="H40" i="12"/>
  <c r="H377" i="12"/>
  <c r="G40" i="12"/>
  <c r="G377" i="12"/>
  <c r="F40" i="12"/>
  <c r="F377" i="12"/>
  <c r="E40" i="12"/>
  <c r="E377" i="12"/>
  <c r="X39" i="12"/>
  <c r="X376" i="12"/>
  <c r="W39" i="12"/>
  <c r="W376" i="12"/>
  <c r="V39" i="12"/>
  <c r="V376" i="12"/>
  <c r="U39" i="12"/>
  <c r="U376" i="12"/>
  <c r="T39" i="12"/>
  <c r="T376" i="12"/>
  <c r="S39" i="12"/>
  <c r="S376" i="12"/>
  <c r="R39" i="12"/>
  <c r="R376" i="12"/>
  <c r="Q39" i="12"/>
  <c r="Q376" i="12"/>
  <c r="P39" i="12"/>
  <c r="P376" i="12"/>
  <c r="O39" i="12"/>
  <c r="O376" i="12"/>
  <c r="N39" i="12"/>
  <c r="AF14" i="12"/>
  <c r="N376" i="12"/>
  <c r="M39" i="12"/>
  <c r="M376" i="12"/>
  <c r="L39" i="12"/>
  <c r="L376" i="12"/>
  <c r="K39" i="12"/>
  <c r="K376" i="12"/>
  <c r="J39" i="12"/>
  <c r="J376" i="12"/>
  <c r="I39" i="12"/>
  <c r="I376" i="12"/>
  <c r="H39" i="12"/>
  <c r="H376" i="12"/>
  <c r="G39" i="12"/>
  <c r="G376" i="12"/>
  <c r="F39" i="12"/>
  <c r="F376" i="12"/>
  <c r="E39" i="12"/>
  <c r="E376" i="12"/>
  <c r="X38" i="12"/>
  <c r="X375" i="12"/>
  <c r="W38" i="12"/>
  <c r="W375" i="12"/>
  <c r="V38" i="12"/>
  <c r="V375" i="12"/>
  <c r="U38" i="12"/>
  <c r="U375" i="12"/>
  <c r="T38" i="12"/>
  <c r="T375" i="12"/>
  <c r="S38" i="12"/>
  <c r="S375" i="12"/>
  <c r="R38" i="12"/>
  <c r="R375" i="12"/>
  <c r="Q38" i="12"/>
  <c r="Q375" i="12"/>
  <c r="P38" i="12"/>
  <c r="P375" i="12"/>
  <c r="O38" i="12"/>
  <c r="O375" i="12"/>
  <c r="N38" i="12"/>
  <c r="N375" i="12"/>
  <c r="M38" i="12"/>
  <c r="AF13" i="12"/>
  <c r="M375" i="12"/>
  <c r="L38" i="12"/>
  <c r="L375" i="12"/>
  <c r="K38" i="12"/>
  <c r="K375" i="12"/>
  <c r="J38" i="12"/>
  <c r="J375" i="12"/>
  <c r="I38" i="12"/>
  <c r="I375" i="12"/>
  <c r="H38" i="12"/>
  <c r="H375" i="12"/>
  <c r="G38" i="12"/>
  <c r="G375" i="12"/>
  <c r="F38" i="12"/>
  <c r="F375" i="12"/>
  <c r="E38" i="12"/>
  <c r="E375" i="12"/>
  <c r="X37" i="12"/>
  <c r="X374" i="12"/>
  <c r="W37" i="12"/>
  <c r="W374" i="12"/>
  <c r="V37" i="12"/>
  <c r="V374" i="12"/>
  <c r="U37" i="12"/>
  <c r="U374" i="12"/>
  <c r="T37" i="12"/>
  <c r="T374" i="12"/>
  <c r="S37" i="12"/>
  <c r="S374" i="12"/>
  <c r="R37" i="12"/>
  <c r="R374" i="12"/>
  <c r="Q37" i="12"/>
  <c r="Q374" i="12"/>
  <c r="P37" i="12"/>
  <c r="P374" i="12"/>
  <c r="O37" i="12"/>
  <c r="O374" i="12"/>
  <c r="N37" i="12"/>
  <c r="N374" i="12"/>
  <c r="M37" i="12"/>
  <c r="M374" i="12"/>
  <c r="L37" i="12"/>
  <c r="AF12" i="12"/>
  <c r="L374" i="12"/>
  <c r="K37" i="12"/>
  <c r="K374" i="12"/>
  <c r="J37" i="12"/>
  <c r="J374" i="12"/>
  <c r="I37" i="12"/>
  <c r="I374" i="12"/>
  <c r="H37" i="12"/>
  <c r="H374" i="12"/>
  <c r="G37" i="12"/>
  <c r="G374" i="12"/>
  <c r="F37" i="12"/>
  <c r="F374" i="12"/>
  <c r="E37" i="12"/>
  <c r="E374" i="12"/>
  <c r="X36" i="12"/>
  <c r="X373" i="12"/>
  <c r="W36" i="12"/>
  <c r="W373" i="12"/>
  <c r="V36" i="12"/>
  <c r="V373" i="12"/>
  <c r="U36" i="12"/>
  <c r="U373" i="12"/>
  <c r="T36" i="12"/>
  <c r="T373" i="12"/>
  <c r="S36" i="12"/>
  <c r="S373" i="12"/>
  <c r="R36" i="12"/>
  <c r="R373" i="12"/>
  <c r="Q36" i="12"/>
  <c r="Q373" i="12"/>
  <c r="P36" i="12"/>
  <c r="P373" i="12"/>
  <c r="O36" i="12"/>
  <c r="O373" i="12"/>
  <c r="N36" i="12"/>
  <c r="N373" i="12"/>
  <c r="M36" i="12"/>
  <c r="M373" i="12"/>
  <c r="L36" i="12"/>
  <c r="L373" i="12"/>
  <c r="K36" i="12"/>
  <c r="AF11" i="12"/>
  <c r="K373" i="12"/>
  <c r="J36" i="12"/>
  <c r="J373" i="12"/>
  <c r="I36" i="12"/>
  <c r="I373" i="12"/>
  <c r="H36" i="12"/>
  <c r="H373" i="12"/>
  <c r="G36" i="12"/>
  <c r="G373" i="12"/>
  <c r="F36" i="12"/>
  <c r="F373" i="12"/>
  <c r="E36" i="12"/>
  <c r="E373" i="12"/>
  <c r="X35" i="12"/>
  <c r="X372" i="12"/>
  <c r="W35" i="12"/>
  <c r="W372" i="12"/>
  <c r="V35" i="12"/>
  <c r="V372" i="12"/>
  <c r="U35" i="12"/>
  <c r="U372" i="12"/>
  <c r="T35" i="12"/>
  <c r="T372" i="12"/>
  <c r="S35" i="12"/>
  <c r="S372" i="12"/>
  <c r="R35" i="12"/>
  <c r="R372" i="12"/>
  <c r="Q35" i="12"/>
  <c r="Q372" i="12"/>
  <c r="P35" i="12"/>
  <c r="P372" i="12"/>
  <c r="O35" i="12"/>
  <c r="O372" i="12"/>
  <c r="N35" i="12"/>
  <c r="N372" i="12"/>
  <c r="M35" i="12"/>
  <c r="M372" i="12"/>
  <c r="L35" i="12"/>
  <c r="L372" i="12"/>
  <c r="K35" i="12"/>
  <c r="K372" i="12"/>
  <c r="J35" i="12"/>
  <c r="AF10" i="12"/>
  <c r="J372" i="12"/>
  <c r="I35" i="12"/>
  <c r="I372" i="12"/>
  <c r="H35" i="12"/>
  <c r="H372" i="12"/>
  <c r="G35" i="12"/>
  <c r="G372" i="12"/>
  <c r="F35" i="12"/>
  <c r="F372" i="12"/>
  <c r="E35" i="12"/>
  <c r="E372" i="12"/>
  <c r="X34" i="12"/>
  <c r="X371" i="12"/>
  <c r="W34" i="12"/>
  <c r="W371" i="12"/>
  <c r="V34" i="12"/>
  <c r="V371" i="12"/>
  <c r="U34" i="12"/>
  <c r="U371" i="12"/>
  <c r="T34" i="12"/>
  <c r="T371" i="12"/>
  <c r="S34" i="12"/>
  <c r="S371" i="12"/>
  <c r="R34" i="12"/>
  <c r="R371" i="12"/>
  <c r="Q34" i="12"/>
  <c r="Q371" i="12"/>
  <c r="P34" i="12"/>
  <c r="P371" i="12"/>
  <c r="O34" i="12"/>
  <c r="O371" i="12"/>
  <c r="N34" i="12"/>
  <c r="N371" i="12"/>
  <c r="M34" i="12"/>
  <c r="M371" i="12"/>
  <c r="L34" i="12"/>
  <c r="L371" i="12"/>
  <c r="K34" i="12"/>
  <c r="K371" i="12"/>
  <c r="J34" i="12"/>
  <c r="J371" i="12"/>
  <c r="I34" i="12"/>
  <c r="AF9" i="12"/>
  <c r="I371" i="12"/>
  <c r="H34" i="12"/>
  <c r="H371" i="12"/>
  <c r="G34" i="12"/>
  <c r="G371" i="12"/>
  <c r="F34" i="12"/>
  <c r="F371" i="12"/>
  <c r="E34" i="12"/>
  <c r="E371" i="12"/>
  <c r="X33" i="12"/>
  <c r="X370" i="12"/>
  <c r="W33" i="12"/>
  <c r="W370" i="12"/>
  <c r="V33" i="12"/>
  <c r="V370" i="12"/>
  <c r="U33" i="12"/>
  <c r="U370" i="12"/>
  <c r="T33" i="12"/>
  <c r="T370" i="12"/>
  <c r="S33" i="12"/>
  <c r="S370" i="12"/>
  <c r="R33" i="12"/>
  <c r="R370" i="12"/>
  <c r="Q33" i="12"/>
  <c r="Q370" i="12"/>
  <c r="P33" i="12"/>
  <c r="P370" i="12"/>
  <c r="O33" i="12"/>
  <c r="O370" i="12"/>
  <c r="N33" i="12"/>
  <c r="N370" i="12"/>
  <c r="M33" i="12"/>
  <c r="M370" i="12"/>
  <c r="L33" i="12"/>
  <c r="L370" i="12"/>
  <c r="K33" i="12"/>
  <c r="K370" i="12"/>
  <c r="J33" i="12"/>
  <c r="J370" i="12"/>
  <c r="I33" i="12"/>
  <c r="I370" i="12"/>
  <c r="H33" i="12"/>
  <c r="AF8" i="12"/>
  <c r="H370" i="12"/>
  <c r="G33" i="12"/>
  <c r="G370" i="12"/>
  <c r="F33" i="12"/>
  <c r="F370" i="12"/>
  <c r="E33" i="12"/>
  <c r="E370" i="12"/>
  <c r="X32" i="12"/>
  <c r="X369" i="12"/>
  <c r="W32" i="12"/>
  <c r="W369" i="12"/>
  <c r="V32" i="12"/>
  <c r="V369" i="12"/>
  <c r="U32" i="12"/>
  <c r="U369" i="12"/>
  <c r="T32" i="12"/>
  <c r="T369" i="12"/>
  <c r="S32" i="12"/>
  <c r="S369" i="12"/>
  <c r="R32" i="12"/>
  <c r="R369" i="12"/>
  <c r="Q32" i="12"/>
  <c r="Q369" i="12"/>
  <c r="P32" i="12"/>
  <c r="P369" i="12"/>
  <c r="O32" i="12"/>
  <c r="O369" i="12"/>
  <c r="N32" i="12"/>
  <c r="N369" i="12"/>
  <c r="M32" i="12"/>
  <c r="M369" i="12"/>
  <c r="L32" i="12"/>
  <c r="L369" i="12"/>
  <c r="K32" i="12"/>
  <c r="K369" i="12"/>
  <c r="J32" i="12"/>
  <c r="J369" i="12"/>
  <c r="I32" i="12"/>
  <c r="I369" i="12"/>
  <c r="H32" i="12"/>
  <c r="H369" i="12"/>
  <c r="G32" i="12"/>
  <c r="AF7" i="12"/>
  <c r="G369" i="12"/>
  <c r="F32" i="12"/>
  <c r="F369" i="12"/>
  <c r="E32" i="12"/>
  <c r="E369" i="12"/>
  <c r="X31" i="12"/>
  <c r="X368" i="12"/>
  <c r="W31" i="12"/>
  <c r="W368" i="12"/>
  <c r="V31" i="12"/>
  <c r="V368" i="12"/>
  <c r="U31" i="12"/>
  <c r="U368" i="12"/>
  <c r="T31" i="12"/>
  <c r="T368" i="12"/>
  <c r="S31" i="12"/>
  <c r="S368" i="12"/>
  <c r="R31" i="12"/>
  <c r="R368" i="12"/>
  <c r="Q31" i="12"/>
  <c r="Q368" i="12"/>
  <c r="P31" i="12"/>
  <c r="P368" i="12"/>
  <c r="O31" i="12"/>
  <c r="O368" i="12"/>
  <c r="N31" i="12"/>
  <c r="N368" i="12"/>
  <c r="M31" i="12"/>
  <c r="M368" i="12"/>
  <c r="L31" i="12"/>
  <c r="L368" i="12"/>
  <c r="K31" i="12"/>
  <c r="K368" i="12"/>
  <c r="J31" i="12"/>
  <c r="J368" i="12"/>
  <c r="I31" i="12"/>
  <c r="I368" i="12"/>
  <c r="H31" i="12"/>
  <c r="H368" i="12"/>
  <c r="G31" i="12"/>
  <c r="G368" i="12"/>
  <c r="F31" i="12"/>
  <c r="AF6" i="12"/>
  <c r="F368" i="12"/>
  <c r="E31" i="12"/>
  <c r="E368" i="12"/>
  <c r="X30" i="12"/>
  <c r="X367" i="12"/>
  <c r="W30" i="12"/>
  <c r="W367" i="12"/>
  <c r="V30" i="12"/>
  <c r="V367" i="12"/>
  <c r="U30" i="12"/>
  <c r="U367" i="12"/>
  <c r="T30" i="12"/>
  <c r="T367" i="12"/>
  <c r="S30" i="12"/>
  <c r="S367" i="12"/>
  <c r="R30" i="12"/>
  <c r="R367" i="12"/>
  <c r="Q30" i="12"/>
  <c r="Q367" i="12"/>
  <c r="P30" i="12"/>
  <c r="P367" i="12"/>
  <c r="O30" i="12"/>
  <c r="O367" i="12"/>
  <c r="N30" i="12"/>
  <c r="N367" i="12"/>
  <c r="M30" i="12"/>
  <c r="M367" i="12"/>
  <c r="L30" i="12"/>
  <c r="L367" i="12"/>
  <c r="K30" i="12"/>
  <c r="K367" i="12"/>
  <c r="J30" i="12"/>
  <c r="J367" i="12"/>
  <c r="I30" i="12"/>
  <c r="I367" i="12"/>
  <c r="H30" i="12"/>
  <c r="H367" i="12"/>
  <c r="G30" i="12"/>
  <c r="G367" i="12"/>
  <c r="F30" i="12"/>
  <c r="F367" i="12"/>
  <c r="E30" i="12"/>
  <c r="AF5" i="12"/>
  <c r="E367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I362" i="12"/>
  <c r="H362" i="12"/>
  <c r="G362" i="12"/>
  <c r="F362" i="12"/>
  <c r="E362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I361" i="12"/>
  <c r="H361" i="12"/>
  <c r="G361" i="12"/>
  <c r="F361" i="12"/>
  <c r="E361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I360" i="12"/>
  <c r="H360" i="12"/>
  <c r="G360" i="12"/>
  <c r="F360" i="12"/>
  <c r="E360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I359" i="12"/>
  <c r="H359" i="12"/>
  <c r="G359" i="12"/>
  <c r="F359" i="12"/>
  <c r="E359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I358" i="12"/>
  <c r="H358" i="12"/>
  <c r="G358" i="12"/>
  <c r="F358" i="12"/>
  <c r="E358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I357" i="12"/>
  <c r="H357" i="12"/>
  <c r="G357" i="12"/>
  <c r="F357" i="12"/>
  <c r="E357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I356" i="12"/>
  <c r="H356" i="12"/>
  <c r="G356" i="12"/>
  <c r="F356" i="12"/>
  <c r="E356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I355" i="12"/>
  <c r="H355" i="12"/>
  <c r="G355" i="12"/>
  <c r="F355" i="12"/>
  <c r="E355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I354" i="12"/>
  <c r="H354" i="12"/>
  <c r="G354" i="12"/>
  <c r="F354" i="12"/>
  <c r="E354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I353" i="12"/>
  <c r="H353" i="12"/>
  <c r="G353" i="12"/>
  <c r="F353" i="12"/>
  <c r="E353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I352" i="12"/>
  <c r="H352" i="12"/>
  <c r="G352" i="12"/>
  <c r="F352" i="12"/>
  <c r="E352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I351" i="12"/>
  <c r="H351" i="12"/>
  <c r="G351" i="12"/>
  <c r="F351" i="12"/>
  <c r="E351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I350" i="12"/>
  <c r="H350" i="12"/>
  <c r="G350" i="12"/>
  <c r="F350" i="12"/>
  <c r="E350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I349" i="12"/>
  <c r="H349" i="12"/>
  <c r="G349" i="12"/>
  <c r="F349" i="12"/>
  <c r="E349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I348" i="12"/>
  <c r="H348" i="12"/>
  <c r="G348" i="12"/>
  <c r="F348" i="12"/>
  <c r="E348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I347" i="12"/>
  <c r="H347" i="12"/>
  <c r="G347" i="12"/>
  <c r="F347" i="12"/>
  <c r="E347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I346" i="12"/>
  <c r="H346" i="12"/>
  <c r="G346" i="12"/>
  <c r="F346" i="12"/>
  <c r="E346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I345" i="12"/>
  <c r="H345" i="12"/>
  <c r="G345" i="12"/>
  <c r="F345" i="12"/>
  <c r="E345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I344" i="12"/>
  <c r="H344" i="12"/>
  <c r="G344" i="12"/>
  <c r="F344" i="12"/>
  <c r="E344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I340" i="12"/>
  <c r="H340" i="12"/>
  <c r="G340" i="12"/>
  <c r="F340" i="12"/>
  <c r="E340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I339" i="12"/>
  <c r="H339" i="12"/>
  <c r="G339" i="12"/>
  <c r="F339" i="12"/>
  <c r="E339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E338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E337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E336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E335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E334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E333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I332" i="12"/>
  <c r="H332" i="12"/>
  <c r="G332" i="12"/>
  <c r="F332" i="12"/>
  <c r="E332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I330" i="12"/>
  <c r="H330" i="12"/>
  <c r="G330" i="12"/>
  <c r="F330" i="12"/>
  <c r="E330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I329" i="12"/>
  <c r="H329" i="12"/>
  <c r="G329" i="12"/>
  <c r="F329" i="12"/>
  <c r="E329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I328" i="12"/>
  <c r="H328" i="12"/>
  <c r="G328" i="12"/>
  <c r="F328" i="12"/>
  <c r="E328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I327" i="12"/>
  <c r="H327" i="12"/>
  <c r="G327" i="12"/>
  <c r="F327" i="12"/>
  <c r="E327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I326" i="12"/>
  <c r="H326" i="12"/>
  <c r="G326" i="12"/>
  <c r="F326" i="12"/>
  <c r="E326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I325" i="12"/>
  <c r="H325" i="12"/>
  <c r="G325" i="12"/>
  <c r="F325" i="12"/>
  <c r="E325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E324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I323" i="12"/>
  <c r="H323" i="12"/>
  <c r="G323" i="12"/>
  <c r="F323" i="12"/>
  <c r="E323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I322" i="12"/>
  <c r="H322" i="12"/>
  <c r="G322" i="12"/>
  <c r="F322" i="12"/>
  <c r="E322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I321" i="12"/>
  <c r="H321" i="12"/>
  <c r="G321" i="12"/>
  <c r="F321" i="12"/>
  <c r="E321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I317" i="12"/>
  <c r="H317" i="12"/>
  <c r="G317" i="12"/>
  <c r="F317" i="12"/>
  <c r="E317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I316" i="12"/>
  <c r="H316" i="12"/>
  <c r="G316" i="12"/>
  <c r="F316" i="12"/>
  <c r="E316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I315" i="12"/>
  <c r="H315" i="12"/>
  <c r="G315" i="12"/>
  <c r="F315" i="12"/>
  <c r="E315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I314" i="12"/>
  <c r="H314" i="12"/>
  <c r="G314" i="12"/>
  <c r="F314" i="12"/>
  <c r="E314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I313" i="12"/>
  <c r="H313" i="12"/>
  <c r="G313" i="12"/>
  <c r="F313" i="12"/>
  <c r="E313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I312" i="12"/>
  <c r="H312" i="12"/>
  <c r="G312" i="12"/>
  <c r="F312" i="12"/>
  <c r="E312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I310" i="12"/>
  <c r="H310" i="12"/>
  <c r="G310" i="12"/>
  <c r="F310" i="12"/>
  <c r="E310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E308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E307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I306" i="12"/>
  <c r="H306" i="12"/>
  <c r="G306" i="12"/>
  <c r="F306" i="12"/>
  <c r="E306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I305" i="12"/>
  <c r="H305" i="12"/>
  <c r="G305" i="12"/>
  <c r="F305" i="12"/>
  <c r="E305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I304" i="12"/>
  <c r="H304" i="12"/>
  <c r="G304" i="12"/>
  <c r="F304" i="12"/>
  <c r="E304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E303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I302" i="12"/>
  <c r="H302" i="12"/>
  <c r="G302" i="12"/>
  <c r="F302" i="12"/>
  <c r="E302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E301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I300" i="12"/>
  <c r="H300" i="12"/>
  <c r="G300" i="12"/>
  <c r="F300" i="12"/>
  <c r="E300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I299" i="12"/>
  <c r="H299" i="12"/>
  <c r="G299" i="12"/>
  <c r="F299" i="12"/>
  <c r="E299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I294" i="12"/>
  <c r="H294" i="12"/>
  <c r="G294" i="12"/>
  <c r="F294" i="12"/>
  <c r="E294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I293" i="12"/>
  <c r="H293" i="12"/>
  <c r="G293" i="12"/>
  <c r="F293" i="12"/>
  <c r="E293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I291" i="12"/>
  <c r="H291" i="12"/>
  <c r="G291" i="12"/>
  <c r="F291" i="12"/>
  <c r="E291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E290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I289" i="12"/>
  <c r="H289" i="12"/>
  <c r="G289" i="12"/>
  <c r="F289" i="12"/>
  <c r="E289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I287" i="12"/>
  <c r="H287" i="12"/>
  <c r="G287" i="12"/>
  <c r="F287" i="12"/>
  <c r="E287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G285" i="12"/>
  <c r="F285" i="12"/>
  <c r="E285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I284" i="12"/>
  <c r="H284" i="12"/>
  <c r="G284" i="12"/>
  <c r="F284" i="12"/>
  <c r="E284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G283" i="12"/>
  <c r="F283" i="12"/>
  <c r="E283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I282" i="12"/>
  <c r="H282" i="12"/>
  <c r="G282" i="12"/>
  <c r="F282" i="12"/>
  <c r="E282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I281" i="12"/>
  <c r="H281" i="12"/>
  <c r="G281" i="12"/>
  <c r="F281" i="12"/>
  <c r="E281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I280" i="12"/>
  <c r="H280" i="12"/>
  <c r="G280" i="12"/>
  <c r="F280" i="12"/>
  <c r="E280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I279" i="12"/>
  <c r="H279" i="12"/>
  <c r="G279" i="12"/>
  <c r="F279" i="12"/>
  <c r="E279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I278" i="12"/>
  <c r="H278" i="12"/>
  <c r="G278" i="12"/>
  <c r="F278" i="12"/>
  <c r="E278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I277" i="12"/>
  <c r="H277" i="12"/>
  <c r="G277" i="12"/>
  <c r="F277" i="12"/>
  <c r="E277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I276" i="12"/>
  <c r="H276" i="12"/>
  <c r="G276" i="12"/>
  <c r="F276" i="12"/>
  <c r="E276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I275" i="12"/>
  <c r="H275" i="12"/>
  <c r="G275" i="12"/>
  <c r="F275" i="12"/>
  <c r="E275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E271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I270" i="12"/>
  <c r="H270" i="12"/>
  <c r="G270" i="12"/>
  <c r="F270" i="12"/>
  <c r="E270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E269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I268" i="12"/>
  <c r="H268" i="12"/>
  <c r="G268" i="12"/>
  <c r="F268" i="12"/>
  <c r="E268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I267" i="12"/>
  <c r="H267" i="12"/>
  <c r="G267" i="12"/>
  <c r="F267" i="12"/>
  <c r="E267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F265" i="12"/>
  <c r="E265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C93" i="12"/>
  <c r="X93" i="12"/>
  <c r="X71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X114" i="12"/>
  <c r="C92" i="12"/>
  <c r="W92" i="12"/>
  <c r="W70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X113" i="12"/>
  <c r="W113" i="12"/>
  <c r="C91" i="12"/>
  <c r="V91" i="12"/>
  <c r="V69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X112" i="12"/>
  <c r="W112" i="12"/>
  <c r="V112" i="12"/>
  <c r="C90" i="12"/>
  <c r="U90" i="12"/>
  <c r="U68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X111" i="12"/>
  <c r="W111" i="12"/>
  <c r="V111" i="12"/>
  <c r="U111" i="12"/>
  <c r="C89" i="12"/>
  <c r="T89" i="12"/>
  <c r="T67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X110" i="12"/>
  <c r="W110" i="12"/>
  <c r="V110" i="12"/>
  <c r="U110" i="12"/>
  <c r="T110" i="12"/>
  <c r="C88" i="12"/>
  <c r="S88" i="12"/>
  <c r="S66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X109" i="12"/>
  <c r="W109" i="12"/>
  <c r="V109" i="12"/>
  <c r="U109" i="12"/>
  <c r="T109" i="12"/>
  <c r="S109" i="12"/>
  <c r="C87" i="12"/>
  <c r="R87" i="12"/>
  <c r="R65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X108" i="12"/>
  <c r="W108" i="12"/>
  <c r="V108" i="12"/>
  <c r="U108" i="12"/>
  <c r="T108" i="12"/>
  <c r="S108" i="12"/>
  <c r="R108" i="12"/>
  <c r="C86" i="12"/>
  <c r="Q86" i="12"/>
  <c r="Q64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X107" i="12"/>
  <c r="W107" i="12"/>
  <c r="V107" i="12"/>
  <c r="U107" i="12"/>
  <c r="T107" i="12"/>
  <c r="S107" i="12"/>
  <c r="R107" i="12"/>
  <c r="Q107" i="12"/>
  <c r="C85" i="12"/>
  <c r="P85" i="12"/>
  <c r="P63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X106" i="12"/>
  <c r="W106" i="12"/>
  <c r="V106" i="12"/>
  <c r="U106" i="12"/>
  <c r="T106" i="12"/>
  <c r="S106" i="12"/>
  <c r="R106" i="12"/>
  <c r="Q106" i="12"/>
  <c r="P106" i="12"/>
  <c r="C84" i="12"/>
  <c r="O84" i="12"/>
  <c r="O62" i="12"/>
  <c r="O106" i="12"/>
  <c r="N106" i="12"/>
  <c r="M106" i="12"/>
  <c r="L106" i="12"/>
  <c r="K106" i="12"/>
  <c r="J106" i="12"/>
  <c r="I106" i="12"/>
  <c r="H106" i="12"/>
  <c r="G106" i="12"/>
  <c r="F106" i="12"/>
  <c r="E106" i="12"/>
  <c r="X105" i="12"/>
  <c r="W105" i="12"/>
  <c r="V105" i="12"/>
  <c r="U105" i="12"/>
  <c r="T105" i="12"/>
  <c r="S105" i="12"/>
  <c r="R105" i="12"/>
  <c r="Q105" i="12"/>
  <c r="P105" i="12"/>
  <c r="O105" i="12"/>
  <c r="C83" i="12"/>
  <c r="N83" i="12"/>
  <c r="N61" i="12"/>
  <c r="N105" i="12"/>
  <c r="M105" i="12"/>
  <c r="L105" i="12"/>
  <c r="K105" i="12"/>
  <c r="J105" i="12"/>
  <c r="I105" i="12"/>
  <c r="H105" i="12"/>
  <c r="G105" i="12"/>
  <c r="F105" i="12"/>
  <c r="E105" i="12"/>
  <c r="X104" i="12"/>
  <c r="W104" i="12"/>
  <c r="V104" i="12"/>
  <c r="U104" i="12"/>
  <c r="T104" i="12"/>
  <c r="S104" i="12"/>
  <c r="R104" i="12"/>
  <c r="Q104" i="12"/>
  <c r="P104" i="12"/>
  <c r="O104" i="12"/>
  <c r="N104" i="12"/>
  <c r="C82" i="12"/>
  <c r="M82" i="12"/>
  <c r="M60" i="12"/>
  <c r="M104" i="12"/>
  <c r="L104" i="12"/>
  <c r="K104" i="12"/>
  <c r="J104" i="12"/>
  <c r="I104" i="12"/>
  <c r="H104" i="12"/>
  <c r="G104" i="12"/>
  <c r="F104" i="12"/>
  <c r="E104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C81" i="12"/>
  <c r="L81" i="12"/>
  <c r="L59" i="12"/>
  <c r="L103" i="12"/>
  <c r="K103" i="12"/>
  <c r="J103" i="12"/>
  <c r="I103" i="12"/>
  <c r="H103" i="12"/>
  <c r="G103" i="12"/>
  <c r="F103" i="12"/>
  <c r="E103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C80" i="12"/>
  <c r="K80" i="12"/>
  <c r="K58" i="12"/>
  <c r="K102" i="12"/>
  <c r="J102" i="12"/>
  <c r="I102" i="12"/>
  <c r="H102" i="12"/>
  <c r="G102" i="12"/>
  <c r="F102" i="12"/>
  <c r="E102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C79" i="12"/>
  <c r="J79" i="12"/>
  <c r="J57" i="12"/>
  <c r="J101" i="12"/>
  <c r="I101" i="12"/>
  <c r="H101" i="12"/>
  <c r="G101" i="12"/>
  <c r="F101" i="12"/>
  <c r="E101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C78" i="12"/>
  <c r="I78" i="12"/>
  <c r="I56" i="12"/>
  <c r="I100" i="12"/>
  <c r="H100" i="12"/>
  <c r="G100" i="12"/>
  <c r="F100" i="12"/>
  <c r="E100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C77" i="12"/>
  <c r="H77" i="12"/>
  <c r="H55" i="12"/>
  <c r="H99" i="12"/>
  <c r="G99" i="12"/>
  <c r="F99" i="12"/>
  <c r="E99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C76" i="12"/>
  <c r="G76" i="12"/>
  <c r="G54" i="12"/>
  <c r="G98" i="12"/>
  <c r="F98" i="12"/>
  <c r="E98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C75" i="12"/>
  <c r="F75" i="12"/>
  <c r="F53" i="12"/>
  <c r="F97" i="12"/>
  <c r="E97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C74" i="12"/>
  <c r="E74" i="12"/>
  <c r="E52" i="12"/>
  <c r="E96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X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X91" i="12"/>
  <c r="W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X90" i="12"/>
  <c r="W90" i="12"/>
  <c r="V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X89" i="12"/>
  <c r="W89" i="12"/>
  <c r="V89" i="12"/>
  <c r="U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X88" i="12"/>
  <c r="W88" i="12"/>
  <c r="V88" i="12"/>
  <c r="U88" i="12"/>
  <c r="T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X87" i="12"/>
  <c r="W87" i="12"/>
  <c r="V87" i="12"/>
  <c r="U87" i="12"/>
  <c r="T87" i="12"/>
  <c r="S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X86" i="12"/>
  <c r="W86" i="12"/>
  <c r="V86" i="12"/>
  <c r="U86" i="12"/>
  <c r="T86" i="12"/>
  <c r="S86" i="12"/>
  <c r="R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X85" i="12"/>
  <c r="W85" i="12"/>
  <c r="V85" i="12"/>
  <c r="U85" i="12"/>
  <c r="T85" i="12"/>
  <c r="S85" i="12"/>
  <c r="R85" i="12"/>
  <c r="Q85" i="12"/>
  <c r="O85" i="12"/>
  <c r="N85" i="12"/>
  <c r="M85" i="12"/>
  <c r="L85" i="12"/>
  <c r="K85" i="12"/>
  <c r="J85" i="12"/>
  <c r="I85" i="12"/>
  <c r="H85" i="12"/>
  <c r="G85" i="12"/>
  <c r="F85" i="12"/>
  <c r="E85" i="12"/>
  <c r="X84" i="12"/>
  <c r="W84" i="12"/>
  <c r="V84" i="12"/>
  <c r="U84" i="12"/>
  <c r="T84" i="12"/>
  <c r="S84" i="12"/>
  <c r="R84" i="12"/>
  <c r="Q84" i="12"/>
  <c r="P84" i="12"/>
  <c r="N84" i="12"/>
  <c r="M84" i="12"/>
  <c r="L84" i="12"/>
  <c r="K84" i="12"/>
  <c r="J84" i="12"/>
  <c r="I84" i="12"/>
  <c r="H84" i="12"/>
  <c r="G84" i="12"/>
  <c r="F84" i="12"/>
  <c r="E84" i="12"/>
  <c r="X83" i="12"/>
  <c r="W83" i="12"/>
  <c r="V83" i="12"/>
  <c r="U83" i="12"/>
  <c r="T83" i="12"/>
  <c r="S83" i="12"/>
  <c r="R83" i="12"/>
  <c r="Q83" i="12"/>
  <c r="P83" i="12"/>
  <c r="O83" i="12"/>
  <c r="M83" i="12"/>
  <c r="L83" i="12"/>
  <c r="K83" i="12"/>
  <c r="J83" i="12"/>
  <c r="I83" i="12"/>
  <c r="H83" i="12"/>
  <c r="G83" i="12"/>
  <c r="F83" i="12"/>
  <c r="E83" i="12"/>
  <c r="X82" i="12"/>
  <c r="W82" i="12"/>
  <c r="V82" i="12"/>
  <c r="U82" i="12"/>
  <c r="T82" i="12"/>
  <c r="S82" i="12"/>
  <c r="R82" i="12"/>
  <c r="Q82" i="12"/>
  <c r="P82" i="12"/>
  <c r="O82" i="12"/>
  <c r="N82" i="12"/>
  <c r="L82" i="12"/>
  <c r="K82" i="12"/>
  <c r="J82" i="12"/>
  <c r="I82" i="12"/>
  <c r="H82" i="12"/>
  <c r="G82" i="12"/>
  <c r="F82" i="12"/>
  <c r="E82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K81" i="12"/>
  <c r="J81" i="12"/>
  <c r="I81" i="12"/>
  <c r="H81" i="12"/>
  <c r="G81" i="12"/>
  <c r="F81" i="12"/>
  <c r="E81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J80" i="12"/>
  <c r="I80" i="12"/>
  <c r="H80" i="12"/>
  <c r="G80" i="12"/>
  <c r="F80" i="12"/>
  <c r="E80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I79" i="12"/>
  <c r="H79" i="12"/>
  <c r="G79" i="12"/>
  <c r="F79" i="12"/>
  <c r="E79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H78" i="12"/>
  <c r="G78" i="12"/>
  <c r="F78" i="12"/>
  <c r="E78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G77" i="12"/>
  <c r="F77" i="12"/>
  <c r="E77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F76" i="12"/>
  <c r="E76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E75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X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X69" i="12"/>
  <c r="W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X68" i="12"/>
  <c r="W68" i="12"/>
  <c r="V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X67" i="12"/>
  <c r="W67" i="12"/>
  <c r="V67" i="12"/>
  <c r="U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X66" i="12"/>
  <c r="W66" i="12"/>
  <c r="V66" i="12"/>
  <c r="U66" i="12"/>
  <c r="T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X65" i="12"/>
  <c r="W65" i="12"/>
  <c r="V65" i="12"/>
  <c r="U65" i="12"/>
  <c r="T65" i="12"/>
  <c r="S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X64" i="12"/>
  <c r="W64" i="12"/>
  <c r="V64" i="12"/>
  <c r="U64" i="12"/>
  <c r="T64" i="12"/>
  <c r="S64" i="12"/>
  <c r="R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X63" i="12"/>
  <c r="W63" i="12"/>
  <c r="V63" i="12"/>
  <c r="U63" i="12"/>
  <c r="T63" i="12"/>
  <c r="S63" i="12"/>
  <c r="R63" i="12"/>
  <c r="Q63" i="12"/>
  <c r="O63" i="12"/>
  <c r="N63" i="12"/>
  <c r="M63" i="12"/>
  <c r="L63" i="12"/>
  <c r="K63" i="12"/>
  <c r="J63" i="12"/>
  <c r="I63" i="12"/>
  <c r="H63" i="12"/>
  <c r="G63" i="12"/>
  <c r="F63" i="12"/>
  <c r="E63" i="12"/>
  <c r="X62" i="12"/>
  <c r="W62" i="12"/>
  <c r="V62" i="12"/>
  <c r="U62" i="12"/>
  <c r="T62" i="12"/>
  <c r="S62" i="12"/>
  <c r="R62" i="12"/>
  <c r="Q62" i="12"/>
  <c r="P62" i="12"/>
  <c r="N62" i="12"/>
  <c r="M62" i="12"/>
  <c r="L62" i="12"/>
  <c r="K62" i="12"/>
  <c r="J62" i="12"/>
  <c r="I62" i="12"/>
  <c r="H62" i="12"/>
  <c r="G62" i="12"/>
  <c r="F62" i="12"/>
  <c r="E62" i="12"/>
  <c r="X61" i="12"/>
  <c r="W61" i="12"/>
  <c r="V61" i="12"/>
  <c r="U61" i="12"/>
  <c r="T61" i="12"/>
  <c r="S61" i="12"/>
  <c r="R61" i="12"/>
  <c r="Q61" i="12"/>
  <c r="P61" i="12"/>
  <c r="O61" i="12"/>
  <c r="M61" i="12"/>
  <c r="L61" i="12"/>
  <c r="K61" i="12"/>
  <c r="J61" i="12"/>
  <c r="I61" i="12"/>
  <c r="H61" i="12"/>
  <c r="G61" i="12"/>
  <c r="F61" i="12"/>
  <c r="E61" i="12"/>
  <c r="X60" i="12"/>
  <c r="W60" i="12"/>
  <c r="V60" i="12"/>
  <c r="U60" i="12"/>
  <c r="T60" i="12"/>
  <c r="S60" i="12"/>
  <c r="R60" i="12"/>
  <c r="Q60" i="12"/>
  <c r="P60" i="12"/>
  <c r="O60" i="12"/>
  <c r="N60" i="12"/>
  <c r="L60" i="12"/>
  <c r="K60" i="12"/>
  <c r="J60" i="12"/>
  <c r="I60" i="12"/>
  <c r="H60" i="12"/>
  <c r="G60" i="12"/>
  <c r="F60" i="12"/>
  <c r="E60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K59" i="12"/>
  <c r="J59" i="12"/>
  <c r="I59" i="12"/>
  <c r="H59" i="12"/>
  <c r="G59" i="12"/>
  <c r="F59" i="12"/>
  <c r="E59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J58" i="12"/>
  <c r="I58" i="12"/>
  <c r="H58" i="12"/>
  <c r="G58" i="12"/>
  <c r="F58" i="12"/>
  <c r="E58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I57" i="12"/>
  <c r="H57" i="12"/>
  <c r="G57" i="12"/>
  <c r="F57" i="12"/>
  <c r="E57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H56" i="12"/>
  <c r="G56" i="12"/>
  <c r="F56" i="12"/>
  <c r="E56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G55" i="12"/>
  <c r="F55" i="12"/>
  <c r="E55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F54" i="12"/>
  <c r="E54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E53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I30" i="10"/>
  <c r="D28" i="10"/>
  <c r="I32" i="10"/>
  <c r="P30" i="10"/>
  <c r="K28" i="10"/>
  <c r="G28" i="10"/>
  <c r="K27" i="10"/>
  <c r="D27" i="10"/>
  <c r="E30" i="9" a="1"/>
  <c r="X49" i="9"/>
  <c r="AF24" i="9"/>
  <c r="X386" i="9"/>
  <c r="W49" i="9"/>
  <c r="W386" i="9"/>
  <c r="V49" i="9"/>
  <c r="V386" i="9"/>
  <c r="U49" i="9"/>
  <c r="U386" i="9"/>
  <c r="T49" i="9"/>
  <c r="T386" i="9"/>
  <c r="S49" i="9"/>
  <c r="S386" i="9"/>
  <c r="R49" i="9"/>
  <c r="R386" i="9"/>
  <c r="Q49" i="9"/>
  <c r="Q386" i="9"/>
  <c r="P49" i="9"/>
  <c r="P386" i="9"/>
  <c r="O49" i="9"/>
  <c r="O386" i="9"/>
  <c r="N49" i="9"/>
  <c r="N386" i="9"/>
  <c r="M49" i="9"/>
  <c r="M386" i="9"/>
  <c r="L49" i="9"/>
  <c r="L386" i="9"/>
  <c r="K49" i="9"/>
  <c r="K386" i="9"/>
  <c r="J49" i="9"/>
  <c r="J386" i="9"/>
  <c r="I49" i="9"/>
  <c r="I386" i="9"/>
  <c r="H49" i="9"/>
  <c r="H386" i="9"/>
  <c r="G49" i="9"/>
  <c r="G386" i="9"/>
  <c r="F49" i="9"/>
  <c r="F386" i="9"/>
  <c r="E49" i="9"/>
  <c r="E386" i="9"/>
  <c r="X48" i="9"/>
  <c r="X385" i="9"/>
  <c r="W48" i="9"/>
  <c r="AF23" i="9"/>
  <c r="W385" i="9"/>
  <c r="V48" i="9"/>
  <c r="V385" i="9"/>
  <c r="U48" i="9"/>
  <c r="U385" i="9"/>
  <c r="T48" i="9"/>
  <c r="T385" i="9"/>
  <c r="S48" i="9"/>
  <c r="S385" i="9"/>
  <c r="R48" i="9"/>
  <c r="R385" i="9"/>
  <c r="Q48" i="9"/>
  <c r="Q385" i="9"/>
  <c r="P48" i="9"/>
  <c r="P385" i="9"/>
  <c r="O48" i="9"/>
  <c r="O385" i="9"/>
  <c r="N48" i="9"/>
  <c r="N385" i="9"/>
  <c r="M48" i="9"/>
  <c r="M385" i="9"/>
  <c r="L48" i="9"/>
  <c r="L385" i="9"/>
  <c r="K48" i="9"/>
  <c r="K385" i="9"/>
  <c r="J48" i="9"/>
  <c r="J385" i="9"/>
  <c r="I48" i="9"/>
  <c r="I385" i="9"/>
  <c r="H48" i="9"/>
  <c r="H385" i="9"/>
  <c r="G48" i="9"/>
  <c r="G385" i="9"/>
  <c r="F48" i="9"/>
  <c r="F385" i="9"/>
  <c r="E48" i="9"/>
  <c r="E385" i="9"/>
  <c r="X47" i="9"/>
  <c r="X384" i="9"/>
  <c r="W47" i="9"/>
  <c r="W384" i="9"/>
  <c r="V47" i="9"/>
  <c r="AF22" i="9"/>
  <c r="V384" i="9"/>
  <c r="U47" i="9"/>
  <c r="U384" i="9"/>
  <c r="T47" i="9"/>
  <c r="T384" i="9"/>
  <c r="S47" i="9"/>
  <c r="S384" i="9"/>
  <c r="R47" i="9"/>
  <c r="R384" i="9"/>
  <c r="Q47" i="9"/>
  <c r="Q384" i="9"/>
  <c r="P47" i="9"/>
  <c r="P384" i="9"/>
  <c r="O47" i="9"/>
  <c r="O384" i="9"/>
  <c r="N47" i="9"/>
  <c r="N384" i="9"/>
  <c r="M47" i="9"/>
  <c r="M384" i="9"/>
  <c r="L47" i="9"/>
  <c r="L384" i="9"/>
  <c r="K47" i="9"/>
  <c r="K384" i="9"/>
  <c r="J47" i="9"/>
  <c r="J384" i="9"/>
  <c r="I47" i="9"/>
  <c r="I384" i="9"/>
  <c r="H47" i="9"/>
  <c r="H384" i="9"/>
  <c r="G47" i="9"/>
  <c r="G384" i="9"/>
  <c r="F47" i="9"/>
  <c r="F384" i="9"/>
  <c r="E47" i="9"/>
  <c r="E384" i="9"/>
  <c r="X46" i="9"/>
  <c r="X383" i="9"/>
  <c r="W46" i="9"/>
  <c r="W383" i="9"/>
  <c r="V46" i="9"/>
  <c r="V383" i="9"/>
  <c r="U46" i="9"/>
  <c r="AF21" i="9"/>
  <c r="U383" i="9"/>
  <c r="T46" i="9"/>
  <c r="T383" i="9"/>
  <c r="S46" i="9"/>
  <c r="S383" i="9"/>
  <c r="R46" i="9"/>
  <c r="R383" i="9"/>
  <c r="Q46" i="9"/>
  <c r="Q383" i="9"/>
  <c r="P46" i="9"/>
  <c r="P383" i="9"/>
  <c r="O46" i="9"/>
  <c r="O383" i="9"/>
  <c r="N46" i="9"/>
  <c r="N383" i="9"/>
  <c r="M46" i="9"/>
  <c r="M383" i="9"/>
  <c r="L46" i="9"/>
  <c r="L383" i="9"/>
  <c r="K46" i="9"/>
  <c r="K383" i="9"/>
  <c r="J46" i="9"/>
  <c r="J383" i="9"/>
  <c r="I46" i="9"/>
  <c r="I383" i="9"/>
  <c r="H46" i="9"/>
  <c r="H383" i="9"/>
  <c r="G46" i="9"/>
  <c r="G383" i="9"/>
  <c r="F46" i="9"/>
  <c r="F383" i="9"/>
  <c r="E46" i="9"/>
  <c r="E383" i="9"/>
  <c r="X45" i="9"/>
  <c r="X382" i="9"/>
  <c r="W45" i="9"/>
  <c r="W382" i="9"/>
  <c r="V45" i="9"/>
  <c r="V382" i="9"/>
  <c r="U45" i="9"/>
  <c r="U382" i="9"/>
  <c r="T45" i="9"/>
  <c r="AF20" i="9"/>
  <c r="T382" i="9"/>
  <c r="S45" i="9"/>
  <c r="S382" i="9"/>
  <c r="R45" i="9"/>
  <c r="R382" i="9"/>
  <c r="Q45" i="9"/>
  <c r="Q382" i="9"/>
  <c r="P45" i="9"/>
  <c r="P382" i="9"/>
  <c r="O45" i="9"/>
  <c r="O382" i="9"/>
  <c r="N45" i="9"/>
  <c r="N382" i="9"/>
  <c r="M45" i="9"/>
  <c r="M382" i="9"/>
  <c r="L45" i="9"/>
  <c r="L382" i="9"/>
  <c r="K45" i="9"/>
  <c r="K382" i="9"/>
  <c r="J45" i="9"/>
  <c r="J382" i="9"/>
  <c r="I45" i="9"/>
  <c r="I382" i="9"/>
  <c r="H45" i="9"/>
  <c r="H382" i="9"/>
  <c r="G45" i="9"/>
  <c r="G382" i="9"/>
  <c r="F45" i="9"/>
  <c r="F382" i="9"/>
  <c r="E45" i="9"/>
  <c r="E382" i="9"/>
  <c r="X44" i="9"/>
  <c r="X381" i="9"/>
  <c r="W44" i="9"/>
  <c r="W381" i="9"/>
  <c r="V44" i="9"/>
  <c r="V381" i="9"/>
  <c r="U44" i="9"/>
  <c r="U381" i="9"/>
  <c r="T44" i="9"/>
  <c r="T381" i="9"/>
  <c r="S44" i="9"/>
  <c r="AF19" i="9"/>
  <c r="S381" i="9"/>
  <c r="R44" i="9"/>
  <c r="R381" i="9"/>
  <c r="Q44" i="9"/>
  <c r="Q381" i="9"/>
  <c r="P44" i="9"/>
  <c r="P381" i="9"/>
  <c r="O44" i="9"/>
  <c r="O381" i="9"/>
  <c r="N44" i="9"/>
  <c r="N381" i="9"/>
  <c r="M44" i="9"/>
  <c r="M381" i="9"/>
  <c r="L44" i="9"/>
  <c r="L381" i="9"/>
  <c r="K44" i="9"/>
  <c r="K381" i="9"/>
  <c r="J44" i="9"/>
  <c r="J381" i="9"/>
  <c r="I44" i="9"/>
  <c r="I381" i="9"/>
  <c r="H44" i="9"/>
  <c r="H381" i="9"/>
  <c r="G44" i="9"/>
  <c r="G381" i="9"/>
  <c r="F44" i="9"/>
  <c r="F381" i="9"/>
  <c r="E44" i="9"/>
  <c r="E381" i="9"/>
  <c r="X43" i="9"/>
  <c r="X380" i="9"/>
  <c r="W43" i="9"/>
  <c r="W380" i="9"/>
  <c r="V43" i="9"/>
  <c r="V380" i="9"/>
  <c r="U43" i="9"/>
  <c r="U380" i="9"/>
  <c r="T43" i="9"/>
  <c r="T380" i="9"/>
  <c r="S43" i="9"/>
  <c r="S380" i="9"/>
  <c r="R43" i="9"/>
  <c r="AF18" i="9"/>
  <c r="R380" i="9"/>
  <c r="Q43" i="9"/>
  <c r="Q380" i="9"/>
  <c r="P43" i="9"/>
  <c r="P380" i="9"/>
  <c r="O43" i="9"/>
  <c r="O380" i="9"/>
  <c r="N43" i="9"/>
  <c r="N380" i="9"/>
  <c r="M43" i="9"/>
  <c r="M380" i="9"/>
  <c r="L43" i="9"/>
  <c r="L380" i="9"/>
  <c r="K43" i="9"/>
  <c r="K380" i="9"/>
  <c r="J43" i="9"/>
  <c r="J380" i="9"/>
  <c r="I43" i="9"/>
  <c r="I380" i="9"/>
  <c r="H43" i="9"/>
  <c r="H380" i="9"/>
  <c r="G43" i="9"/>
  <c r="G380" i="9"/>
  <c r="F43" i="9"/>
  <c r="F380" i="9"/>
  <c r="E43" i="9"/>
  <c r="E380" i="9"/>
  <c r="X42" i="9"/>
  <c r="X379" i="9"/>
  <c r="W42" i="9"/>
  <c r="W379" i="9"/>
  <c r="V42" i="9"/>
  <c r="V379" i="9"/>
  <c r="U42" i="9"/>
  <c r="U379" i="9"/>
  <c r="T42" i="9"/>
  <c r="T379" i="9"/>
  <c r="S42" i="9"/>
  <c r="S379" i="9"/>
  <c r="R42" i="9"/>
  <c r="R379" i="9"/>
  <c r="Q42" i="9"/>
  <c r="AF17" i="9"/>
  <c r="Q379" i="9"/>
  <c r="P42" i="9"/>
  <c r="P379" i="9"/>
  <c r="O42" i="9"/>
  <c r="O379" i="9"/>
  <c r="N42" i="9"/>
  <c r="N379" i="9"/>
  <c r="M42" i="9"/>
  <c r="M379" i="9"/>
  <c r="L42" i="9"/>
  <c r="L379" i="9"/>
  <c r="K42" i="9"/>
  <c r="K379" i="9"/>
  <c r="J42" i="9"/>
  <c r="J379" i="9"/>
  <c r="I42" i="9"/>
  <c r="I379" i="9"/>
  <c r="H42" i="9"/>
  <c r="H379" i="9"/>
  <c r="G42" i="9"/>
  <c r="G379" i="9"/>
  <c r="F42" i="9"/>
  <c r="F379" i="9"/>
  <c r="E42" i="9"/>
  <c r="E379" i="9"/>
  <c r="X41" i="9"/>
  <c r="X378" i="9"/>
  <c r="W41" i="9"/>
  <c r="W378" i="9"/>
  <c r="V41" i="9"/>
  <c r="V378" i="9"/>
  <c r="U41" i="9"/>
  <c r="U378" i="9"/>
  <c r="T41" i="9"/>
  <c r="T378" i="9"/>
  <c r="S41" i="9"/>
  <c r="S378" i="9"/>
  <c r="R41" i="9"/>
  <c r="R378" i="9"/>
  <c r="Q41" i="9"/>
  <c r="Q378" i="9"/>
  <c r="P41" i="9"/>
  <c r="AF16" i="9"/>
  <c r="P378" i="9"/>
  <c r="O41" i="9"/>
  <c r="O378" i="9"/>
  <c r="N41" i="9"/>
  <c r="N378" i="9"/>
  <c r="M41" i="9"/>
  <c r="M378" i="9"/>
  <c r="L41" i="9"/>
  <c r="L378" i="9"/>
  <c r="K41" i="9"/>
  <c r="K378" i="9"/>
  <c r="J41" i="9"/>
  <c r="J378" i="9"/>
  <c r="I41" i="9"/>
  <c r="I378" i="9"/>
  <c r="H41" i="9"/>
  <c r="H378" i="9"/>
  <c r="G41" i="9"/>
  <c r="G378" i="9"/>
  <c r="F41" i="9"/>
  <c r="F378" i="9"/>
  <c r="E41" i="9"/>
  <c r="E378" i="9"/>
  <c r="X40" i="9"/>
  <c r="X377" i="9"/>
  <c r="W40" i="9"/>
  <c r="W377" i="9"/>
  <c r="V40" i="9"/>
  <c r="V377" i="9"/>
  <c r="U40" i="9"/>
  <c r="U377" i="9"/>
  <c r="T40" i="9"/>
  <c r="T377" i="9"/>
  <c r="S40" i="9"/>
  <c r="S377" i="9"/>
  <c r="R40" i="9"/>
  <c r="R377" i="9"/>
  <c r="Q40" i="9"/>
  <c r="Q377" i="9"/>
  <c r="P40" i="9"/>
  <c r="P377" i="9"/>
  <c r="O40" i="9"/>
  <c r="AF15" i="9"/>
  <c r="O377" i="9"/>
  <c r="N40" i="9"/>
  <c r="N377" i="9"/>
  <c r="M40" i="9"/>
  <c r="M377" i="9"/>
  <c r="L40" i="9"/>
  <c r="L377" i="9"/>
  <c r="K40" i="9"/>
  <c r="K377" i="9"/>
  <c r="J40" i="9"/>
  <c r="J377" i="9"/>
  <c r="I40" i="9"/>
  <c r="I377" i="9"/>
  <c r="H40" i="9"/>
  <c r="H377" i="9"/>
  <c r="G40" i="9"/>
  <c r="G377" i="9"/>
  <c r="F40" i="9"/>
  <c r="F377" i="9"/>
  <c r="E40" i="9"/>
  <c r="E377" i="9"/>
  <c r="X39" i="9"/>
  <c r="X376" i="9"/>
  <c r="W39" i="9"/>
  <c r="W376" i="9"/>
  <c r="V39" i="9"/>
  <c r="V376" i="9"/>
  <c r="U39" i="9"/>
  <c r="U376" i="9"/>
  <c r="T39" i="9"/>
  <c r="T376" i="9"/>
  <c r="S39" i="9"/>
  <c r="S376" i="9"/>
  <c r="R39" i="9"/>
  <c r="R376" i="9"/>
  <c r="Q39" i="9"/>
  <c r="Q376" i="9"/>
  <c r="P39" i="9"/>
  <c r="P376" i="9"/>
  <c r="O39" i="9"/>
  <c r="O376" i="9"/>
  <c r="N39" i="9"/>
  <c r="AF14" i="9"/>
  <c r="N376" i="9"/>
  <c r="M39" i="9"/>
  <c r="M376" i="9"/>
  <c r="L39" i="9"/>
  <c r="L376" i="9"/>
  <c r="K39" i="9"/>
  <c r="K376" i="9"/>
  <c r="J39" i="9"/>
  <c r="J376" i="9"/>
  <c r="I39" i="9"/>
  <c r="I376" i="9"/>
  <c r="H39" i="9"/>
  <c r="H376" i="9"/>
  <c r="G39" i="9"/>
  <c r="G376" i="9"/>
  <c r="F39" i="9"/>
  <c r="F376" i="9"/>
  <c r="E39" i="9"/>
  <c r="E376" i="9"/>
  <c r="X38" i="9"/>
  <c r="X375" i="9"/>
  <c r="W38" i="9"/>
  <c r="W375" i="9"/>
  <c r="V38" i="9"/>
  <c r="V375" i="9"/>
  <c r="U38" i="9"/>
  <c r="U375" i="9"/>
  <c r="T38" i="9"/>
  <c r="T375" i="9"/>
  <c r="S38" i="9"/>
  <c r="S375" i="9"/>
  <c r="R38" i="9"/>
  <c r="R375" i="9"/>
  <c r="Q38" i="9"/>
  <c r="Q375" i="9"/>
  <c r="P38" i="9"/>
  <c r="P375" i="9"/>
  <c r="O38" i="9"/>
  <c r="O375" i="9"/>
  <c r="N38" i="9"/>
  <c r="N375" i="9"/>
  <c r="M38" i="9"/>
  <c r="AF13" i="9"/>
  <c r="M375" i="9"/>
  <c r="L38" i="9"/>
  <c r="L375" i="9"/>
  <c r="K38" i="9"/>
  <c r="K375" i="9"/>
  <c r="J38" i="9"/>
  <c r="J375" i="9"/>
  <c r="I38" i="9"/>
  <c r="I375" i="9"/>
  <c r="H38" i="9"/>
  <c r="H375" i="9"/>
  <c r="G38" i="9"/>
  <c r="G375" i="9"/>
  <c r="F38" i="9"/>
  <c r="F375" i="9"/>
  <c r="E38" i="9"/>
  <c r="E375" i="9"/>
  <c r="X37" i="9"/>
  <c r="X374" i="9"/>
  <c r="W37" i="9"/>
  <c r="W374" i="9"/>
  <c r="V37" i="9"/>
  <c r="V374" i="9"/>
  <c r="U37" i="9"/>
  <c r="U374" i="9"/>
  <c r="T37" i="9"/>
  <c r="T374" i="9"/>
  <c r="S37" i="9"/>
  <c r="S374" i="9"/>
  <c r="R37" i="9"/>
  <c r="R374" i="9"/>
  <c r="Q37" i="9"/>
  <c r="Q374" i="9"/>
  <c r="P37" i="9"/>
  <c r="P374" i="9"/>
  <c r="O37" i="9"/>
  <c r="O374" i="9"/>
  <c r="N37" i="9"/>
  <c r="N374" i="9"/>
  <c r="M37" i="9"/>
  <c r="M374" i="9"/>
  <c r="L37" i="9"/>
  <c r="AF12" i="9"/>
  <c r="L374" i="9"/>
  <c r="K37" i="9"/>
  <c r="K374" i="9"/>
  <c r="J37" i="9"/>
  <c r="J374" i="9"/>
  <c r="I37" i="9"/>
  <c r="I374" i="9"/>
  <c r="H37" i="9"/>
  <c r="H374" i="9"/>
  <c r="G37" i="9"/>
  <c r="G374" i="9"/>
  <c r="F37" i="9"/>
  <c r="F374" i="9"/>
  <c r="E37" i="9"/>
  <c r="E374" i="9"/>
  <c r="X36" i="9"/>
  <c r="X373" i="9"/>
  <c r="W36" i="9"/>
  <c r="W373" i="9"/>
  <c r="V36" i="9"/>
  <c r="V373" i="9"/>
  <c r="U36" i="9"/>
  <c r="U373" i="9"/>
  <c r="T36" i="9"/>
  <c r="T373" i="9"/>
  <c r="S36" i="9"/>
  <c r="S373" i="9"/>
  <c r="R36" i="9"/>
  <c r="R373" i="9"/>
  <c r="Q36" i="9"/>
  <c r="Q373" i="9"/>
  <c r="P36" i="9"/>
  <c r="P373" i="9"/>
  <c r="O36" i="9"/>
  <c r="O373" i="9"/>
  <c r="N36" i="9"/>
  <c r="N373" i="9"/>
  <c r="M36" i="9"/>
  <c r="M373" i="9"/>
  <c r="L36" i="9"/>
  <c r="L373" i="9"/>
  <c r="K36" i="9"/>
  <c r="AF11" i="9"/>
  <c r="K373" i="9"/>
  <c r="J36" i="9"/>
  <c r="J373" i="9"/>
  <c r="I36" i="9"/>
  <c r="I373" i="9"/>
  <c r="H36" i="9"/>
  <c r="H373" i="9"/>
  <c r="G36" i="9"/>
  <c r="G373" i="9"/>
  <c r="F36" i="9"/>
  <c r="F373" i="9"/>
  <c r="E36" i="9"/>
  <c r="E373" i="9"/>
  <c r="X35" i="9"/>
  <c r="X372" i="9"/>
  <c r="W35" i="9"/>
  <c r="W372" i="9"/>
  <c r="V35" i="9"/>
  <c r="V372" i="9"/>
  <c r="U35" i="9"/>
  <c r="U372" i="9"/>
  <c r="T35" i="9"/>
  <c r="T372" i="9"/>
  <c r="S35" i="9"/>
  <c r="S372" i="9"/>
  <c r="R35" i="9"/>
  <c r="R372" i="9"/>
  <c r="Q35" i="9"/>
  <c r="Q372" i="9"/>
  <c r="P35" i="9"/>
  <c r="P372" i="9"/>
  <c r="O35" i="9"/>
  <c r="O372" i="9"/>
  <c r="N35" i="9"/>
  <c r="N372" i="9"/>
  <c r="M35" i="9"/>
  <c r="M372" i="9"/>
  <c r="L35" i="9"/>
  <c r="L372" i="9"/>
  <c r="K35" i="9"/>
  <c r="K372" i="9"/>
  <c r="J35" i="9"/>
  <c r="AF10" i="9"/>
  <c r="J372" i="9"/>
  <c r="I35" i="9"/>
  <c r="I372" i="9"/>
  <c r="H35" i="9"/>
  <c r="H372" i="9"/>
  <c r="G35" i="9"/>
  <c r="G372" i="9"/>
  <c r="F35" i="9"/>
  <c r="F372" i="9"/>
  <c r="E35" i="9"/>
  <c r="E372" i="9"/>
  <c r="X34" i="9"/>
  <c r="X371" i="9"/>
  <c r="W34" i="9"/>
  <c r="W371" i="9"/>
  <c r="V34" i="9"/>
  <c r="V371" i="9"/>
  <c r="U34" i="9"/>
  <c r="U371" i="9"/>
  <c r="T34" i="9"/>
  <c r="T371" i="9"/>
  <c r="S34" i="9"/>
  <c r="S371" i="9"/>
  <c r="R34" i="9"/>
  <c r="R371" i="9"/>
  <c r="Q34" i="9"/>
  <c r="Q371" i="9"/>
  <c r="P34" i="9"/>
  <c r="P371" i="9"/>
  <c r="O34" i="9"/>
  <c r="O371" i="9"/>
  <c r="N34" i="9"/>
  <c r="N371" i="9"/>
  <c r="M34" i="9"/>
  <c r="M371" i="9"/>
  <c r="L34" i="9"/>
  <c r="L371" i="9"/>
  <c r="K34" i="9"/>
  <c r="K371" i="9"/>
  <c r="J34" i="9"/>
  <c r="J371" i="9"/>
  <c r="I34" i="9"/>
  <c r="AF9" i="9"/>
  <c r="I371" i="9"/>
  <c r="H34" i="9"/>
  <c r="H371" i="9"/>
  <c r="G34" i="9"/>
  <c r="G371" i="9"/>
  <c r="F34" i="9"/>
  <c r="F371" i="9"/>
  <c r="E34" i="9"/>
  <c r="E371" i="9"/>
  <c r="X33" i="9"/>
  <c r="X370" i="9"/>
  <c r="W33" i="9"/>
  <c r="W370" i="9"/>
  <c r="V33" i="9"/>
  <c r="V370" i="9"/>
  <c r="U33" i="9"/>
  <c r="U370" i="9"/>
  <c r="T33" i="9"/>
  <c r="T370" i="9"/>
  <c r="S33" i="9"/>
  <c r="S370" i="9"/>
  <c r="R33" i="9"/>
  <c r="R370" i="9"/>
  <c r="Q33" i="9"/>
  <c r="Q370" i="9"/>
  <c r="P33" i="9"/>
  <c r="P370" i="9"/>
  <c r="O33" i="9"/>
  <c r="O370" i="9"/>
  <c r="N33" i="9"/>
  <c r="N370" i="9"/>
  <c r="M33" i="9"/>
  <c r="M370" i="9"/>
  <c r="L33" i="9"/>
  <c r="L370" i="9"/>
  <c r="K33" i="9"/>
  <c r="K370" i="9"/>
  <c r="J33" i="9"/>
  <c r="J370" i="9"/>
  <c r="I33" i="9"/>
  <c r="I370" i="9"/>
  <c r="H33" i="9"/>
  <c r="AF8" i="9"/>
  <c r="H370" i="9"/>
  <c r="G33" i="9"/>
  <c r="G370" i="9"/>
  <c r="F33" i="9"/>
  <c r="F370" i="9"/>
  <c r="E33" i="9"/>
  <c r="E370" i="9"/>
  <c r="X32" i="9"/>
  <c r="X369" i="9"/>
  <c r="W32" i="9"/>
  <c r="W369" i="9"/>
  <c r="V32" i="9"/>
  <c r="V369" i="9"/>
  <c r="U32" i="9"/>
  <c r="U369" i="9"/>
  <c r="T32" i="9"/>
  <c r="T369" i="9"/>
  <c r="S32" i="9"/>
  <c r="S369" i="9"/>
  <c r="R32" i="9"/>
  <c r="R369" i="9"/>
  <c r="Q32" i="9"/>
  <c r="Q369" i="9"/>
  <c r="P32" i="9"/>
  <c r="P369" i="9"/>
  <c r="O32" i="9"/>
  <c r="O369" i="9"/>
  <c r="N32" i="9"/>
  <c r="N369" i="9"/>
  <c r="M32" i="9"/>
  <c r="M369" i="9"/>
  <c r="L32" i="9"/>
  <c r="L369" i="9"/>
  <c r="K32" i="9"/>
  <c r="K369" i="9"/>
  <c r="J32" i="9"/>
  <c r="J369" i="9"/>
  <c r="I32" i="9"/>
  <c r="I369" i="9"/>
  <c r="H32" i="9"/>
  <c r="H369" i="9"/>
  <c r="G32" i="9"/>
  <c r="AF7" i="9"/>
  <c r="G369" i="9"/>
  <c r="F32" i="9"/>
  <c r="F369" i="9"/>
  <c r="E32" i="9"/>
  <c r="E369" i="9"/>
  <c r="X31" i="9"/>
  <c r="X368" i="9"/>
  <c r="W31" i="9"/>
  <c r="W368" i="9"/>
  <c r="V31" i="9"/>
  <c r="V368" i="9"/>
  <c r="U31" i="9"/>
  <c r="U368" i="9"/>
  <c r="T31" i="9"/>
  <c r="T368" i="9"/>
  <c r="S31" i="9"/>
  <c r="S368" i="9"/>
  <c r="R31" i="9"/>
  <c r="R368" i="9"/>
  <c r="Q31" i="9"/>
  <c r="Q368" i="9"/>
  <c r="P31" i="9"/>
  <c r="P368" i="9"/>
  <c r="O31" i="9"/>
  <c r="O368" i="9"/>
  <c r="N31" i="9"/>
  <c r="N368" i="9"/>
  <c r="M31" i="9"/>
  <c r="M368" i="9"/>
  <c r="L31" i="9"/>
  <c r="L368" i="9"/>
  <c r="K31" i="9"/>
  <c r="K368" i="9"/>
  <c r="J31" i="9"/>
  <c r="J368" i="9"/>
  <c r="I31" i="9"/>
  <c r="I368" i="9"/>
  <c r="H31" i="9"/>
  <c r="H368" i="9"/>
  <c r="G31" i="9"/>
  <c r="G368" i="9"/>
  <c r="F31" i="9"/>
  <c r="AF6" i="9"/>
  <c r="F368" i="9"/>
  <c r="E31" i="9"/>
  <c r="E368" i="9"/>
  <c r="X30" i="9"/>
  <c r="X367" i="9"/>
  <c r="W30" i="9"/>
  <c r="W367" i="9"/>
  <c r="V30" i="9"/>
  <c r="V367" i="9"/>
  <c r="U30" i="9"/>
  <c r="U367" i="9"/>
  <c r="T30" i="9"/>
  <c r="T367" i="9"/>
  <c r="S30" i="9"/>
  <c r="S367" i="9"/>
  <c r="R30" i="9"/>
  <c r="R367" i="9"/>
  <c r="Q30" i="9"/>
  <c r="Q367" i="9"/>
  <c r="P30" i="9"/>
  <c r="P367" i="9"/>
  <c r="O30" i="9"/>
  <c r="O367" i="9"/>
  <c r="N30" i="9"/>
  <c r="N367" i="9"/>
  <c r="M30" i="9"/>
  <c r="M367" i="9"/>
  <c r="L30" i="9"/>
  <c r="L367" i="9"/>
  <c r="K30" i="9"/>
  <c r="K367" i="9"/>
  <c r="J30" i="9"/>
  <c r="J367" i="9"/>
  <c r="I30" i="9"/>
  <c r="I367" i="9"/>
  <c r="H30" i="9"/>
  <c r="H367" i="9"/>
  <c r="G30" i="9"/>
  <c r="G367" i="9"/>
  <c r="F30" i="9"/>
  <c r="F367" i="9"/>
  <c r="E30" i="9"/>
  <c r="AF5" i="9"/>
  <c r="E367" i="9"/>
  <c r="X363" i="9"/>
  <c r="W363" i="9"/>
  <c r="V363" i="9"/>
  <c r="U363" i="9"/>
  <c r="T363" i="9"/>
  <c r="S363" i="9"/>
  <c r="R363" i="9"/>
  <c r="Q363" i="9"/>
  <c r="P363" i="9"/>
  <c r="O363" i="9"/>
  <c r="N363" i="9"/>
  <c r="M363" i="9"/>
  <c r="L363" i="9"/>
  <c r="K363" i="9"/>
  <c r="J363" i="9"/>
  <c r="I363" i="9"/>
  <c r="H363" i="9"/>
  <c r="G363" i="9"/>
  <c r="F363" i="9"/>
  <c r="E363" i="9"/>
  <c r="X362" i="9"/>
  <c r="W362" i="9"/>
  <c r="V362" i="9"/>
  <c r="U362" i="9"/>
  <c r="T362" i="9"/>
  <c r="S362" i="9"/>
  <c r="R362" i="9"/>
  <c r="Q362" i="9"/>
  <c r="P362" i="9"/>
  <c r="O362" i="9"/>
  <c r="N362" i="9"/>
  <c r="M362" i="9"/>
  <c r="L362" i="9"/>
  <c r="K362" i="9"/>
  <c r="J362" i="9"/>
  <c r="I362" i="9"/>
  <c r="H362" i="9"/>
  <c r="G362" i="9"/>
  <c r="F362" i="9"/>
  <c r="E362" i="9"/>
  <c r="X361" i="9"/>
  <c r="W361" i="9"/>
  <c r="V361" i="9"/>
  <c r="U361" i="9"/>
  <c r="T361" i="9"/>
  <c r="S361" i="9"/>
  <c r="R361" i="9"/>
  <c r="Q361" i="9"/>
  <c r="P361" i="9"/>
  <c r="O361" i="9"/>
  <c r="N361" i="9"/>
  <c r="M361" i="9"/>
  <c r="L361" i="9"/>
  <c r="K361" i="9"/>
  <c r="J361" i="9"/>
  <c r="I361" i="9"/>
  <c r="H361" i="9"/>
  <c r="G361" i="9"/>
  <c r="F361" i="9"/>
  <c r="E361" i="9"/>
  <c r="X360" i="9"/>
  <c r="W360" i="9"/>
  <c r="V360" i="9"/>
  <c r="U360" i="9"/>
  <c r="T360" i="9"/>
  <c r="S360" i="9"/>
  <c r="R360" i="9"/>
  <c r="Q360" i="9"/>
  <c r="P360" i="9"/>
  <c r="O360" i="9"/>
  <c r="N360" i="9"/>
  <c r="M360" i="9"/>
  <c r="L360" i="9"/>
  <c r="K360" i="9"/>
  <c r="J360" i="9"/>
  <c r="I360" i="9"/>
  <c r="H360" i="9"/>
  <c r="G360" i="9"/>
  <c r="F360" i="9"/>
  <c r="E360" i="9"/>
  <c r="X359" i="9"/>
  <c r="W359" i="9"/>
  <c r="V359" i="9"/>
  <c r="U359" i="9"/>
  <c r="T359" i="9"/>
  <c r="S359" i="9"/>
  <c r="R359" i="9"/>
  <c r="Q359" i="9"/>
  <c r="P359" i="9"/>
  <c r="O359" i="9"/>
  <c r="N359" i="9"/>
  <c r="M359" i="9"/>
  <c r="L359" i="9"/>
  <c r="K359" i="9"/>
  <c r="J359" i="9"/>
  <c r="I359" i="9"/>
  <c r="H359" i="9"/>
  <c r="G359" i="9"/>
  <c r="F359" i="9"/>
  <c r="E359" i="9"/>
  <c r="X358" i="9"/>
  <c r="W358" i="9"/>
  <c r="V358" i="9"/>
  <c r="U358" i="9"/>
  <c r="T358" i="9"/>
  <c r="S358" i="9"/>
  <c r="R358" i="9"/>
  <c r="Q358" i="9"/>
  <c r="P358" i="9"/>
  <c r="O358" i="9"/>
  <c r="N358" i="9"/>
  <c r="M358" i="9"/>
  <c r="L358" i="9"/>
  <c r="K358" i="9"/>
  <c r="J358" i="9"/>
  <c r="I358" i="9"/>
  <c r="H358" i="9"/>
  <c r="G358" i="9"/>
  <c r="F358" i="9"/>
  <c r="E358" i="9"/>
  <c r="X357" i="9"/>
  <c r="W357" i="9"/>
  <c r="V357" i="9"/>
  <c r="U357" i="9"/>
  <c r="T357" i="9"/>
  <c r="S357" i="9"/>
  <c r="R357" i="9"/>
  <c r="Q357" i="9"/>
  <c r="P357" i="9"/>
  <c r="O357" i="9"/>
  <c r="N357" i="9"/>
  <c r="M357" i="9"/>
  <c r="L357" i="9"/>
  <c r="K357" i="9"/>
  <c r="J357" i="9"/>
  <c r="I357" i="9"/>
  <c r="H357" i="9"/>
  <c r="G357" i="9"/>
  <c r="F357" i="9"/>
  <c r="E357" i="9"/>
  <c r="X356" i="9"/>
  <c r="W356" i="9"/>
  <c r="V356" i="9"/>
  <c r="U356" i="9"/>
  <c r="T356" i="9"/>
  <c r="S356" i="9"/>
  <c r="R356" i="9"/>
  <c r="Q356" i="9"/>
  <c r="P356" i="9"/>
  <c r="O356" i="9"/>
  <c r="N356" i="9"/>
  <c r="M356" i="9"/>
  <c r="L356" i="9"/>
  <c r="K356" i="9"/>
  <c r="J356" i="9"/>
  <c r="I356" i="9"/>
  <c r="H356" i="9"/>
  <c r="G356" i="9"/>
  <c r="F356" i="9"/>
  <c r="E356" i="9"/>
  <c r="X355" i="9"/>
  <c r="W355" i="9"/>
  <c r="V355" i="9"/>
  <c r="U355" i="9"/>
  <c r="T355" i="9"/>
  <c r="S355" i="9"/>
  <c r="R355" i="9"/>
  <c r="Q355" i="9"/>
  <c r="P355" i="9"/>
  <c r="O355" i="9"/>
  <c r="N355" i="9"/>
  <c r="M355" i="9"/>
  <c r="L355" i="9"/>
  <c r="K355" i="9"/>
  <c r="J355" i="9"/>
  <c r="I355" i="9"/>
  <c r="H355" i="9"/>
  <c r="G355" i="9"/>
  <c r="F355" i="9"/>
  <c r="E355" i="9"/>
  <c r="X354" i="9"/>
  <c r="W354" i="9"/>
  <c r="V354" i="9"/>
  <c r="U354" i="9"/>
  <c r="T354" i="9"/>
  <c r="S354" i="9"/>
  <c r="R354" i="9"/>
  <c r="Q354" i="9"/>
  <c r="P354" i="9"/>
  <c r="O354" i="9"/>
  <c r="N354" i="9"/>
  <c r="M354" i="9"/>
  <c r="L354" i="9"/>
  <c r="K354" i="9"/>
  <c r="J354" i="9"/>
  <c r="I354" i="9"/>
  <c r="H354" i="9"/>
  <c r="G354" i="9"/>
  <c r="F354" i="9"/>
  <c r="E354" i="9"/>
  <c r="X353" i="9"/>
  <c r="W353" i="9"/>
  <c r="V353" i="9"/>
  <c r="U353" i="9"/>
  <c r="T353" i="9"/>
  <c r="S353" i="9"/>
  <c r="R353" i="9"/>
  <c r="Q353" i="9"/>
  <c r="P353" i="9"/>
  <c r="O353" i="9"/>
  <c r="N353" i="9"/>
  <c r="M353" i="9"/>
  <c r="L353" i="9"/>
  <c r="K353" i="9"/>
  <c r="J353" i="9"/>
  <c r="I353" i="9"/>
  <c r="H353" i="9"/>
  <c r="G353" i="9"/>
  <c r="F353" i="9"/>
  <c r="E353" i="9"/>
  <c r="X352" i="9"/>
  <c r="W352" i="9"/>
  <c r="V352" i="9"/>
  <c r="U352" i="9"/>
  <c r="T352" i="9"/>
  <c r="S352" i="9"/>
  <c r="R352" i="9"/>
  <c r="Q352" i="9"/>
  <c r="P352" i="9"/>
  <c r="O352" i="9"/>
  <c r="N352" i="9"/>
  <c r="M352" i="9"/>
  <c r="L352" i="9"/>
  <c r="K352" i="9"/>
  <c r="J352" i="9"/>
  <c r="I352" i="9"/>
  <c r="H352" i="9"/>
  <c r="G352" i="9"/>
  <c r="F352" i="9"/>
  <c r="E352" i="9"/>
  <c r="X351" i="9"/>
  <c r="W351" i="9"/>
  <c r="V351" i="9"/>
  <c r="U351" i="9"/>
  <c r="T351" i="9"/>
  <c r="S351" i="9"/>
  <c r="R351" i="9"/>
  <c r="Q351" i="9"/>
  <c r="P351" i="9"/>
  <c r="O351" i="9"/>
  <c r="N351" i="9"/>
  <c r="M351" i="9"/>
  <c r="L351" i="9"/>
  <c r="K351" i="9"/>
  <c r="J351" i="9"/>
  <c r="I351" i="9"/>
  <c r="H351" i="9"/>
  <c r="G351" i="9"/>
  <c r="F351" i="9"/>
  <c r="E351" i="9"/>
  <c r="X350" i="9"/>
  <c r="W350" i="9"/>
  <c r="V350" i="9"/>
  <c r="U350" i="9"/>
  <c r="T350" i="9"/>
  <c r="S350" i="9"/>
  <c r="R350" i="9"/>
  <c r="Q350" i="9"/>
  <c r="P350" i="9"/>
  <c r="O350" i="9"/>
  <c r="N350" i="9"/>
  <c r="M350" i="9"/>
  <c r="L350" i="9"/>
  <c r="K350" i="9"/>
  <c r="J350" i="9"/>
  <c r="I350" i="9"/>
  <c r="H350" i="9"/>
  <c r="G350" i="9"/>
  <c r="F350" i="9"/>
  <c r="E350" i="9"/>
  <c r="X349" i="9"/>
  <c r="W349" i="9"/>
  <c r="V349" i="9"/>
  <c r="U349" i="9"/>
  <c r="T349" i="9"/>
  <c r="S349" i="9"/>
  <c r="R349" i="9"/>
  <c r="Q349" i="9"/>
  <c r="P349" i="9"/>
  <c r="O349" i="9"/>
  <c r="N349" i="9"/>
  <c r="M349" i="9"/>
  <c r="L349" i="9"/>
  <c r="K349" i="9"/>
  <c r="J349" i="9"/>
  <c r="I349" i="9"/>
  <c r="H349" i="9"/>
  <c r="G349" i="9"/>
  <c r="F349" i="9"/>
  <c r="E349" i="9"/>
  <c r="X348" i="9"/>
  <c r="W348" i="9"/>
  <c r="V348" i="9"/>
  <c r="U348" i="9"/>
  <c r="T348" i="9"/>
  <c r="S348" i="9"/>
  <c r="R348" i="9"/>
  <c r="Q348" i="9"/>
  <c r="P348" i="9"/>
  <c r="O348" i="9"/>
  <c r="N348" i="9"/>
  <c r="M348" i="9"/>
  <c r="L348" i="9"/>
  <c r="K348" i="9"/>
  <c r="J348" i="9"/>
  <c r="I348" i="9"/>
  <c r="H348" i="9"/>
  <c r="G348" i="9"/>
  <c r="F348" i="9"/>
  <c r="E348" i="9"/>
  <c r="X347" i="9"/>
  <c r="W347" i="9"/>
  <c r="V347" i="9"/>
  <c r="U347" i="9"/>
  <c r="T347" i="9"/>
  <c r="S347" i="9"/>
  <c r="R347" i="9"/>
  <c r="Q347" i="9"/>
  <c r="P347" i="9"/>
  <c r="O347" i="9"/>
  <c r="N347" i="9"/>
  <c r="M347" i="9"/>
  <c r="L347" i="9"/>
  <c r="K347" i="9"/>
  <c r="J347" i="9"/>
  <c r="I347" i="9"/>
  <c r="H347" i="9"/>
  <c r="G347" i="9"/>
  <c r="F347" i="9"/>
  <c r="E347" i="9"/>
  <c r="X346" i="9"/>
  <c r="W346" i="9"/>
  <c r="V346" i="9"/>
  <c r="U346" i="9"/>
  <c r="T346" i="9"/>
  <c r="S346" i="9"/>
  <c r="R346" i="9"/>
  <c r="Q346" i="9"/>
  <c r="P346" i="9"/>
  <c r="O346" i="9"/>
  <c r="N346" i="9"/>
  <c r="M346" i="9"/>
  <c r="L346" i="9"/>
  <c r="K346" i="9"/>
  <c r="J346" i="9"/>
  <c r="I346" i="9"/>
  <c r="H346" i="9"/>
  <c r="G346" i="9"/>
  <c r="F346" i="9"/>
  <c r="E346" i="9"/>
  <c r="X345" i="9"/>
  <c r="W345" i="9"/>
  <c r="V345" i="9"/>
  <c r="U345" i="9"/>
  <c r="T345" i="9"/>
  <c r="S345" i="9"/>
  <c r="R345" i="9"/>
  <c r="Q345" i="9"/>
  <c r="P345" i="9"/>
  <c r="O345" i="9"/>
  <c r="N345" i="9"/>
  <c r="M345" i="9"/>
  <c r="L345" i="9"/>
  <c r="K345" i="9"/>
  <c r="J345" i="9"/>
  <c r="I345" i="9"/>
  <c r="H345" i="9"/>
  <c r="G345" i="9"/>
  <c r="F345" i="9"/>
  <c r="E345" i="9"/>
  <c r="X344" i="9"/>
  <c r="W344" i="9"/>
  <c r="V344" i="9"/>
  <c r="U344" i="9"/>
  <c r="T344" i="9"/>
  <c r="S344" i="9"/>
  <c r="R344" i="9"/>
  <c r="Q344" i="9"/>
  <c r="P344" i="9"/>
  <c r="O344" i="9"/>
  <c r="N344" i="9"/>
  <c r="M344" i="9"/>
  <c r="L344" i="9"/>
  <c r="K344" i="9"/>
  <c r="J344" i="9"/>
  <c r="I344" i="9"/>
  <c r="H344" i="9"/>
  <c r="G344" i="9"/>
  <c r="F344" i="9"/>
  <c r="E344" i="9"/>
  <c r="X340" i="9"/>
  <c r="W340" i="9"/>
  <c r="V340" i="9"/>
  <c r="U340" i="9"/>
  <c r="T340" i="9"/>
  <c r="S340" i="9"/>
  <c r="R340" i="9"/>
  <c r="Q340" i="9"/>
  <c r="P340" i="9"/>
  <c r="O340" i="9"/>
  <c r="N340" i="9"/>
  <c r="M340" i="9"/>
  <c r="L340" i="9"/>
  <c r="K340" i="9"/>
  <c r="J340" i="9"/>
  <c r="I340" i="9"/>
  <c r="H340" i="9"/>
  <c r="G340" i="9"/>
  <c r="F340" i="9"/>
  <c r="E340" i="9"/>
  <c r="X339" i="9"/>
  <c r="W339" i="9"/>
  <c r="V339" i="9"/>
  <c r="U339" i="9"/>
  <c r="T339" i="9"/>
  <c r="S339" i="9"/>
  <c r="R339" i="9"/>
  <c r="Q339" i="9"/>
  <c r="P339" i="9"/>
  <c r="O339" i="9"/>
  <c r="N339" i="9"/>
  <c r="M339" i="9"/>
  <c r="L339" i="9"/>
  <c r="K339" i="9"/>
  <c r="J339" i="9"/>
  <c r="I339" i="9"/>
  <c r="H339" i="9"/>
  <c r="G339" i="9"/>
  <c r="F339" i="9"/>
  <c r="E339" i="9"/>
  <c r="X338" i="9"/>
  <c r="W338" i="9"/>
  <c r="V338" i="9"/>
  <c r="U338" i="9"/>
  <c r="T338" i="9"/>
  <c r="S338" i="9"/>
  <c r="R338" i="9"/>
  <c r="Q338" i="9"/>
  <c r="P338" i="9"/>
  <c r="O338" i="9"/>
  <c r="N338" i="9"/>
  <c r="M338" i="9"/>
  <c r="L338" i="9"/>
  <c r="K338" i="9"/>
  <c r="J338" i="9"/>
  <c r="I338" i="9"/>
  <c r="H338" i="9"/>
  <c r="G338" i="9"/>
  <c r="F338" i="9"/>
  <c r="E338" i="9"/>
  <c r="X337" i="9"/>
  <c r="W337" i="9"/>
  <c r="V337" i="9"/>
  <c r="U337" i="9"/>
  <c r="T337" i="9"/>
  <c r="S337" i="9"/>
  <c r="R337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E337" i="9"/>
  <c r="X336" i="9"/>
  <c r="W336" i="9"/>
  <c r="V336" i="9"/>
  <c r="U336" i="9"/>
  <c r="T336" i="9"/>
  <c r="S336" i="9"/>
  <c r="R336" i="9"/>
  <c r="Q336" i="9"/>
  <c r="P336" i="9"/>
  <c r="O336" i="9"/>
  <c r="N336" i="9"/>
  <c r="M336" i="9"/>
  <c r="L336" i="9"/>
  <c r="K336" i="9"/>
  <c r="J336" i="9"/>
  <c r="I336" i="9"/>
  <c r="H336" i="9"/>
  <c r="G336" i="9"/>
  <c r="F336" i="9"/>
  <c r="E336" i="9"/>
  <c r="X335" i="9"/>
  <c r="W335" i="9"/>
  <c r="V335" i="9"/>
  <c r="U335" i="9"/>
  <c r="T335" i="9"/>
  <c r="S335" i="9"/>
  <c r="R335" i="9"/>
  <c r="Q335" i="9"/>
  <c r="P335" i="9"/>
  <c r="O335" i="9"/>
  <c r="N335" i="9"/>
  <c r="M335" i="9"/>
  <c r="L335" i="9"/>
  <c r="K335" i="9"/>
  <c r="J335" i="9"/>
  <c r="I335" i="9"/>
  <c r="H335" i="9"/>
  <c r="G335" i="9"/>
  <c r="F335" i="9"/>
  <c r="E335" i="9"/>
  <c r="X334" i="9"/>
  <c r="W334" i="9"/>
  <c r="V334" i="9"/>
  <c r="U334" i="9"/>
  <c r="T334" i="9"/>
  <c r="S334" i="9"/>
  <c r="R334" i="9"/>
  <c r="Q334" i="9"/>
  <c r="P334" i="9"/>
  <c r="O334" i="9"/>
  <c r="N334" i="9"/>
  <c r="M334" i="9"/>
  <c r="L334" i="9"/>
  <c r="K334" i="9"/>
  <c r="J334" i="9"/>
  <c r="I334" i="9"/>
  <c r="H334" i="9"/>
  <c r="G334" i="9"/>
  <c r="F334" i="9"/>
  <c r="E334" i="9"/>
  <c r="X333" i="9"/>
  <c r="W333" i="9"/>
  <c r="V333" i="9"/>
  <c r="U333" i="9"/>
  <c r="T333" i="9"/>
  <c r="S333" i="9"/>
  <c r="R333" i="9"/>
  <c r="Q333" i="9"/>
  <c r="P333" i="9"/>
  <c r="O333" i="9"/>
  <c r="N333" i="9"/>
  <c r="M333" i="9"/>
  <c r="L333" i="9"/>
  <c r="K333" i="9"/>
  <c r="J333" i="9"/>
  <c r="I333" i="9"/>
  <c r="H333" i="9"/>
  <c r="G333" i="9"/>
  <c r="F333" i="9"/>
  <c r="E333" i="9"/>
  <c r="X332" i="9"/>
  <c r="W332" i="9"/>
  <c r="V332" i="9"/>
  <c r="U332" i="9"/>
  <c r="T332" i="9"/>
  <c r="S332" i="9"/>
  <c r="R332" i="9"/>
  <c r="Q332" i="9"/>
  <c r="P332" i="9"/>
  <c r="O332" i="9"/>
  <c r="N332" i="9"/>
  <c r="M332" i="9"/>
  <c r="L332" i="9"/>
  <c r="K332" i="9"/>
  <c r="J332" i="9"/>
  <c r="I332" i="9"/>
  <c r="H332" i="9"/>
  <c r="G332" i="9"/>
  <c r="F332" i="9"/>
  <c r="E332" i="9"/>
  <c r="X331" i="9"/>
  <c r="W331" i="9"/>
  <c r="V331" i="9"/>
  <c r="U331" i="9"/>
  <c r="T331" i="9"/>
  <c r="S331" i="9"/>
  <c r="R331" i="9"/>
  <c r="Q331" i="9"/>
  <c r="P331" i="9"/>
  <c r="O331" i="9"/>
  <c r="N331" i="9"/>
  <c r="M331" i="9"/>
  <c r="L331" i="9"/>
  <c r="K331" i="9"/>
  <c r="J331" i="9"/>
  <c r="I331" i="9"/>
  <c r="H331" i="9"/>
  <c r="G331" i="9"/>
  <c r="F331" i="9"/>
  <c r="E331" i="9"/>
  <c r="X330" i="9"/>
  <c r="W330" i="9"/>
  <c r="V330" i="9"/>
  <c r="U330" i="9"/>
  <c r="T330" i="9"/>
  <c r="S330" i="9"/>
  <c r="R330" i="9"/>
  <c r="Q330" i="9"/>
  <c r="P330" i="9"/>
  <c r="O330" i="9"/>
  <c r="N330" i="9"/>
  <c r="M330" i="9"/>
  <c r="L330" i="9"/>
  <c r="K330" i="9"/>
  <c r="J330" i="9"/>
  <c r="I330" i="9"/>
  <c r="H330" i="9"/>
  <c r="G330" i="9"/>
  <c r="F330" i="9"/>
  <c r="E330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X328" i="9"/>
  <c r="W328" i="9"/>
  <c r="V328" i="9"/>
  <c r="U328" i="9"/>
  <c r="T328" i="9"/>
  <c r="S328" i="9"/>
  <c r="R328" i="9"/>
  <c r="Q328" i="9"/>
  <c r="P328" i="9"/>
  <c r="O328" i="9"/>
  <c r="N328" i="9"/>
  <c r="M328" i="9"/>
  <c r="L328" i="9"/>
  <c r="K328" i="9"/>
  <c r="J328" i="9"/>
  <c r="I328" i="9"/>
  <c r="H328" i="9"/>
  <c r="G328" i="9"/>
  <c r="F328" i="9"/>
  <c r="E328" i="9"/>
  <c r="X327" i="9"/>
  <c r="W327" i="9"/>
  <c r="V327" i="9"/>
  <c r="U327" i="9"/>
  <c r="T327" i="9"/>
  <c r="S327" i="9"/>
  <c r="R327" i="9"/>
  <c r="Q327" i="9"/>
  <c r="P327" i="9"/>
  <c r="O327" i="9"/>
  <c r="N327" i="9"/>
  <c r="M327" i="9"/>
  <c r="L327" i="9"/>
  <c r="K327" i="9"/>
  <c r="J327" i="9"/>
  <c r="I327" i="9"/>
  <c r="H327" i="9"/>
  <c r="G327" i="9"/>
  <c r="F327" i="9"/>
  <c r="E327" i="9"/>
  <c r="X326" i="9"/>
  <c r="W326" i="9"/>
  <c r="V326" i="9"/>
  <c r="U326" i="9"/>
  <c r="T326" i="9"/>
  <c r="S326" i="9"/>
  <c r="R326" i="9"/>
  <c r="Q326" i="9"/>
  <c r="P326" i="9"/>
  <c r="O326" i="9"/>
  <c r="N326" i="9"/>
  <c r="M326" i="9"/>
  <c r="L326" i="9"/>
  <c r="K326" i="9"/>
  <c r="J326" i="9"/>
  <c r="I326" i="9"/>
  <c r="H326" i="9"/>
  <c r="G326" i="9"/>
  <c r="F326" i="9"/>
  <c r="E326" i="9"/>
  <c r="X325" i="9"/>
  <c r="W325" i="9"/>
  <c r="V325" i="9"/>
  <c r="U325" i="9"/>
  <c r="T325" i="9"/>
  <c r="S325" i="9"/>
  <c r="R325" i="9"/>
  <c r="Q325" i="9"/>
  <c r="P325" i="9"/>
  <c r="O325" i="9"/>
  <c r="N325" i="9"/>
  <c r="M325" i="9"/>
  <c r="L325" i="9"/>
  <c r="K325" i="9"/>
  <c r="J325" i="9"/>
  <c r="I325" i="9"/>
  <c r="H325" i="9"/>
  <c r="G325" i="9"/>
  <c r="F325" i="9"/>
  <c r="E325" i="9"/>
  <c r="X324" i="9"/>
  <c r="W324" i="9"/>
  <c r="V324" i="9"/>
  <c r="U324" i="9"/>
  <c r="T324" i="9"/>
  <c r="S324" i="9"/>
  <c r="R324" i="9"/>
  <c r="Q324" i="9"/>
  <c r="P324" i="9"/>
  <c r="O324" i="9"/>
  <c r="N324" i="9"/>
  <c r="M324" i="9"/>
  <c r="L324" i="9"/>
  <c r="K324" i="9"/>
  <c r="J324" i="9"/>
  <c r="I324" i="9"/>
  <c r="H324" i="9"/>
  <c r="G324" i="9"/>
  <c r="F324" i="9"/>
  <c r="E324" i="9"/>
  <c r="X323" i="9"/>
  <c r="W323" i="9"/>
  <c r="V323" i="9"/>
  <c r="U323" i="9"/>
  <c r="T323" i="9"/>
  <c r="S323" i="9"/>
  <c r="R323" i="9"/>
  <c r="Q323" i="9"/>
  <c r="P323" i="9"/>
  <c r="O323" i="9"/>
  <c r="N323" i="9"/>
  <c r="M323" i="9"/>
  <c r="L323" i="9"/>
  <c r="K323" i="9"/>
  <c r="J323" i="9"/>
  <c r="I323" i="9"/>
  <c r="H323" i="9"/>
  <c r="G323" i="9"/>
  <c r="F323" i="9"/>
  <c r="E323" i="9"/>
  <c r="X322" i="9"/>
  <c r="W322" i="9"/>
  <c r="V322" i="9"/>
  <c r="U322" i="9"/>
  <c r="T322" i="9"/>
  <c r="S322" i="9"/>
  <c r="R322" i="9"/>
  <c r="Q322" i="9"/>
  <c r="P322" i="9"/>
  <c r="O322" i="9"/>
  <c r="N322" i="9"/>
  <c r="M322" i="9"/>
  <c r="L322" i="9"/>
  <c r="K322" i="9"/>
  <c r="J322" i="9"/>
  <c r="I322" i="9"/>
  <c r="H322" i="9"/>
  <c r="G322" i="9"/>
  <c r="F322" i="9"/>
  <c r="E322" i="9"/>
  <c r="X321" i="9"/>
  <c r="W321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X317" i="9"/>
  <c r="W317" i="9"/>
  <c r="V317" i="9"/>
  <c r="U317" i="9"/>
  <c r="T317" i="9"/>
  <c r="S317" i="9"/>
  <c r="R317" i="9"/>
  <c r="Q317" i="9"/>
  <c r="P317" i="9"/>
  <c r="O317" i="9"/>
  <c r="N317" i="9"/>
  <c r="M317" i="9"/>
  <c r="L317" i="9"/>
  <c r="K317" i="9"/>
  <c r="J317" i="9"/>
  <c r="I317" i="9"/>
  <c r="H317" i="9"/>
  <c r="G317" i="9"/>
  <c r="F317" i="9"/>
  <c r="E317" i="9"/>
  <c r="X316" i="9"/>
  <c r="W316" i="9"/>
  <c r="V316" i="9"/>
  <c r="U316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F316" i="9"/>
  <c r="E316" i="9"/>
  <c r="X315" i="9"/>
  <c r="W315" i="9"/>
  <c r="V315" i="9"/>
  <c r="U315" i="9"/>
  <c r="T315" i="9"/>
  <c r="S315" i="9"/>
  <c r="R315" i="9"/>
  <c r="Q315" i="9"/>
  <c r="P315" i="9"/>
  <c r="O315" i="9"/>
  <c r="N315" i="9"/>
  <c r="M315" i="9"/>
  <c r="L315" i="9"/>
  <c r="K315" i="9"/>
  <c r="J315" i="9"/>
  <c r="I315" i="9"/>
  <c r="H315" i="9"/>
  <c r="G315" i="9"/>
  <c r="F315" i="9"/>
  <c r="E315" i="9"/>
  <c r="X314" i="9"/>
  <c r="W314" i="9"/>
  <c r="V314" i="9"/>
  <c r="U314" i="9"/>
  <c r="T314" i="9"/>
  <c r="S314" i="9"/>
  <c r="R314" i="9"/>
  <c r="Q314" i="9"/>
  <c r="P314" i="9"/>
  <c r="O314" i="9"/>
  <c r="N314" i="9"/>
  <c r="M314" i="9"/>
  <c r="L314" i="9"/>
  <c r="K314" i="9"/>
  <c r="J314" i="9"/>
  <c r="I314" i="9"/>
  <c r="H314" i="9"/>
  <c r="G314" i="9"/>
  <c r="F314" i="9"/>
  <c r="E314" i="9"/>
  <c r="X313" i="9"/>
  <c r="W313" i="9"/>
  <c r="V313" i="9"/>
  <c r="U313" i="9"/>
  <c r="T313" i="9"/>
  <c r="S313" i="9"/>
  <c r="R313" i="9"/>
  <c r="Q313" i="9"/>
  <c r="P313" i="9"/>
  <c r="O313" i="9"/>
  <c r="N313" i="9"/>
  <c r="M313" i="9"/>
  <c r="L313" i="9"/>
  <c r="K313" i="9"/>
  <c r="J313" i="9"/>
  <c r="I313" i="9"/>
  <c r="H313" i="9"/>
  <c r="G313" i="9"/>
  <c r="F313" i="9"/>
  <c r="E313" i="9"/>
  <c r="X312" i="9"/>
  <c r="W312" i="9"/>
  <c r="V312" i="9"/>
  <c r="U312" i="9"/>
  <c r="T312" i="9"/>
  <c r="S312" i="9"/>
  <c r="R312" i="9"/>
  <c r="Q312" i="9"/>
  <c r="P312" i="9"/>
  <c r="O312" i="9"/>
  <c r="N312" i="9"/>
  <c r="M312" i="9"/>
  <c r="L312" i="9"/>
  <c r="K312" i="9"/>
  <c r="J312" i="9"/>
  <c r="I312" i="9"/>
  <c r="H312" i="9"/>
  <c r="G312" i="9"/>
  <c r="F312" i="9"/>
  <c r="E312" i="9"/>
  <c r="X311" i="9"/>
  <c r="W311" i="9"/>
  <c r="V311" i="9"/>
  <c r="U311" i="9"/>
  <c r="T311" i="9"/>
  <c r="S311" i="9"/>
  <c r="R311" i="9"/>
  <c r="Q311" i="9"/>
  <c r="P311" i="9"/>
  <c r="O311" i="9"/>
  <c r="N311" i="9"/>
  <c r="M311" i="9"/>
  <c r="L311" i="9"/>
  <c r="K311" i="9"/>
  <c r="J311" i="9"/>
  <c r="I311" i="9"/>
  <c r="H311" i="9"/>
  <c r="G311" i="9"/>
  <c r="F311" i="9"/>
  <c r="E311" i="9"/>
  <c r="X310" i="9"/>
  <c r="W310" i="9"/>
  <c r="V310" i="9"/>
  <c r="U310" i="9"/>
  <c r="T310" i="9"/>
  <c r="S310" i="9"/>
  <c r="R310" i="9"/>
  <c r="Q310" i="9"/>
  <c r="P310" i="9"/>
  <c r="O310" i="9"/>
  <c r="N310" i="9"/>
  <c r="M310" i="9"/>
  <c r="L310" i="9"/>
  <c r="K310" i="9"/>
  <c r="J310" i="9"/>
  <c r="I310" i="9"/>
  <c r="H310" i="9"/>
  <c r="G310" i="9"/>
  <c r="F310" i="9"/>
  <c r="E310" i="9"/>
  <c r="X309" i="9"/>
  <c r="W309" i="9"/>
  <c r="V309" i="9"/>
  <c r="U309" i="9"/>
  <c r="T309" i="9"/>
  <c r="S309" i="9"/>
  <c r="R309" i="9"/>
  <c r="Q309" i="9"/>
  <c r="P309" i="9"/>
  <c r="O309" i="9"/>
  <c r="N309" i="9"/>
  <c r="M309" i="9"/>
  <c r="L309" i="9"/>
  <c r="K309" i="9"/>
  <c r="J309" i="9"/>
  <c r="I309" i="9"/>
  <c r="H309" i="9"/>
  <c r="G309" i="9"/>
  <c r="F309" i="9"/>
  <c r="E309" i="9"/>
  <c r="X308" i="9"/>
  <c r="W308" i="9"/>
  <c r="V308" i="9"/>
  <c r="U308" i="9"/>
  <c r="T308" i="9"/>
  <c r="S308" i="9"/>
  <c r="R308" i="9"/>
  <c r="Q308" i="9"/>
  <c r="P308" i="9"/>
  <c r="O308" i="9"/>
  <c r="N308" i="9"/>
  <c r="M308" i="9"/>
  <c r="L308" i="9"/>
  <c r="K308" i="9"/>
  <c r="J308" i="9"/>
  <c r="I308" i="9"/>
  <c r="H308" i="9"/>
  <c r="G308" i="9"/>
  <c r="F308" i="9"/>
  <c r="E308" i="9"/>
  <c r="X307" i="9"/>
  <c r="W307" i="9"/>
  <c r="V307" i="9"/>
  <c r="U307" i="9"/>
  <c r="T307" i="9"/>
  <c r="S307" i="9"/>
  <c r="R307" i="9"/>
  <c r="Q307" i="9"/>
  <c r="P307" i="9"/>
  <c r="O307" i="9"/>
  <c r="N307" i="9"/>
  <c r="M307" i="9"/>
  <c r="L307" i="9"/>
  <c r="K307" i="9"/>
  <c r="J307" i="9"/>
  <c r="I307" i="9"/>
  <c r="H307" i="9"/>
  <c r="G307" i="9"/>
  <c r="F307" i="9"/>
  <c r="E307" i="9"/>
  <c r="X306" i="9"/>
  <c r="W306" i="9"/>
  <c r="V306" i="9"/>
  <c r="U306" i="9"/>
  <c r="T306" i="9"/>
  <c r="S306" i="9"/>
  <c r="R306" i="9"/>
  <c r="Q306" i="9"/>
  <c r="P306" i="9"/>
  <c r="O306" i="9"/>
  <c r="N306" i="9"/>
  <c r="M306" i="9"/>
  <c r="L306" i="9"/>
  <c r="K306" i="9"/>
  <c r="J306" i="9"/>
  <c r="I306" i="9"/>
  <c r="H306" i="9"/>
  <c r="G306" i="9"/>
  <c r="F306" i="9"/>
  <c r="E306" i="9"/>
  <c r="X305" i="9"/>
  <c r="W305" i="9"/>
  <c r="V305" i="9"/>
  <c r="U305" i="9"/>
  <c r="T305" i="9"/>
  <c r="S305" i="9"/>
  <c r="R305" i="9"/>
  <c r="Q305" i="9"/>
  <c r="P305" i="9"/>
  <c r="O305" i="9"/>
  <c r="N305" i="9"/>
  <c r="M305" i="9"/>
  <c r="L305" i="9"/>
  <c r="K305" i="9"/>
  <c r="J305" i="9"/>
  <c r="I305" i="9"/>
  <c r="H305" i="9"/>
  <c r="G305" i="9"/>
  <c r="F305" i="9"/>
  <c r="E305" i="9"/>
  <c r="X304" i="9"/>
  <c r="W304" i="9"/>
  <c r="V304" i="9"/>
  <c r="U304" i="9"/>
  <c r="T304" i="9"/>
  <c r="S304" i="9"/>
  <c r="R304" i="9"/>
  <c r="Q304" i="9"/>
  <c r="P304" i="9"/>
  <c r="O304" i="9"/>
  <c r="N304" i="9"/>
  <c r="M304" i="9"/>
  <c r="L304" i="9"/>
  <c r="K304" i="9"/>
  <c r="J304" i="9"/>
  <c r="I304" i="9"/>
  <c r="H304" i="9"/>
  <c r="G304" i="9"/>
  <c r="F304" i="9"/>
  <c r="E304" i="9"/>
  <c r="X303" i="9"/>
  <c r="W303" i="9"/>
  <c r="V303" i="9"/>
  <c r="U303" i="9"/>
  <c r="T303" i="9"/>
  <c r="S303" i="9"/>
  <c r="R303" i="9"/>
  <c r="Q303" i="9"/>
  <c r="P303" i="9"/>
  <c r="O303" i="9"/>
  <c r="N303" i="9"/>
  <c r="M303" i="9"/>
  <c r="L303" i="9"/>
  <c r="K303" i="9"/>
  <c r="J303" i="9"/>
  <c r="I303" i="9"/>
  <c r="H303" i="9"/>
  <c r="G303" i="9"/>
  <c r="F303" i="9"/>
  <c r="E303" i="9"/>
  <c r="X302" i="9"/>
  <c r="W302" i="9"/>
  <c r="V302" i="9"/>
  <c r="U302" i="9"/>
  <c r="T302" i="9"/>
  <c r="S302" i="9"/>
  <c r="R302" i="9"/>
  <c r="Q302" i="9"/>
  <c r="P302" i="9"/>
  <c r="O302" i="9"/>
  <c r="N302" i="9"/>
  <c r="M302" i="9"/>
  <c r="L302" i="9"/>
  <c r="K302" i="9"/>
  <c r="J302" i="9"/>
  <c r="I302" i="9"/>
  <c r="H302" i="9"/>
  <c r="G302" i="9"/>
  <c r="F302" i="9"/>
  <c r="E302" i="9"/>
  <c r="X301" i="9"/>
  <c r="W301" i="9"/>
  <c r="V301" i="9"/>
  <c r="U301" i="9"/>
  <c r="T301" i="9"/>
  <c r="S301" i="9"/>
  <c r="R301" i="9"/>
  <c r="Q301" i="9"/>
  <c r="P301" i="9"/>
  <c r="O301" i="9"/>
  <c r="N301" i="9"/>
  <c r="M301" i="9"/>
  <c r="L301" i="9"/>
  <c r="K301" i="9"/>
  <c r="J301" i="9"/>
  <c r="I301" i="9"/>
  <c r="H301" i="9"/>
  <c r="G301" i="9"/>
  <c r="F301" i="9"/>
  <c r="E301" i="9"/>
  <c r="X300" i="9"/>
  <c r="W300" i="9"/>
  <c r="V300" i="9"/>
  <c r="U300" i="9"/>
  <c r="T300" i="9"/>
  <c r="S300" i="9"/>
  <c r="R300" i="9"/>
  <c r="Q300" i="9"/>
  <c r="P300" i="9"/>
  <c r="O300" i="9"/>
  <c r="N300" i="9"/>
  <c r="M300" i="9"/>
  <c r="L300" i="9"/>
  <c r="K300" i="9"/>
  <c r="J300" i="9"/>
  <c r="I300" i="9"/>
  <c r="H300" i="9"/>
  <c r="G300" i="9"/>
  <c r="F300" i="9"/>
  <c r="E300" i="9"/>
  <c r="X299" i="9"/>
  <c r="W299" i="9"/>
  <c r="V299" i="9"/>
  <c r="U299" i="9"/>
  <c r="T299" i="9"/>
  <c r="S299" i="9"/>
  <c r="R299" i="9"/>
  <c r="Q299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X298" i="9"/>
  <c r="W298" i="9"/>
  <c r="V298" i="9"/>
  <c r="U298" i="9"/>
  <c r="T298" i="9"/>
  <c r="S298" i="9"/>
  <c r="R298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X294" i="9"/>
  <c r="W294" i="9"/>
  <c r="V294" i="9"/>
  <c r="U294" i="9"/>
  <c r="T294" i="9"/>
  <c r="S294" i="9"/>
  <c r="R294" i="9"/>
  <c r="Q294" i="9"/>
  <c r="P294" i="9"/>
  <c r="O294" i="9"/>
  <c r="N294" i="9"/>
  <c r="M294" i="9"/>
  <c r="L294" i="9"/>
  <c r="K294" i="9"/>
  <c r="J294" i="9"/>
  <c r="I294" i="9"/>
  <c r="H294" i="9"/>
  <c r="G294" i="9"/>
  <c r="F294" i="9"/>
  <c r="E294" i="9"/>
  <c r="X293" i="9"/>
  <c r="W293" i="9"/>
  <c r="V293" i="9"/>
  <c r="U293" i="9"/>
  <c r="T293" i="9"/>
  <c r="S293" i="9"/>
  <c r="R293" i="9"/>
  <c r="Q293" i="9"/>
  <c r="P293" i="9"/>
  <c r="O293" i="9"/>
  <c r="N293" i="9"/>
  <c r="M293" i="9"/>
  <c r="L293" i="9"/>
  <c r="K293" i="9"/>
  <c r="J293" i="9"/>
  <c r="I293" i="9"/>
  <c r="H293" i="9"/>
  <c r="G293" i="9"/>
  <c r="F293" i="9"/>
  <c r="E293" i="9"/>
  <c r="X292" i="9"/>
  <c r="W292" i="9"/>
  <c r="V292" i="9"/>
  <c r="U292" i="9"/>
  <c r="T292" i="9"/>
  <c r="S292" i="9"/>
  <c r="R292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X291" i="9"/>
  <c r="W291" i="9"/>
  <c r="V291" i="9"/>
  <c r="U291" i="9"/>
  <c r="T291" i="9"/>
  <c r="S291" i="9"/>
  <c r="R291" i="9"/>
  <c r="Q291" i="9"/>
  <c r="P291" i="9"/>
  <c r="O291" i="9"/>
  <c r="N291" i="9"/>
  <c r="M291" i="9"/>
  <c r="L291" i="9"/>
  <c r="K291" i="9"/>
  <c r="J291" i="9"/>
  <c r="I291" i="9"/>
  <c r="H291" i="9"/>
  <c r="G291" i="9"/>
  <c r="F291" i="9"/>
  <c r="E291" i="9"/>
  <c r="X290" i="9"/>
  <c r="W290" i="9"/>
  <c r="V290" i="9"/>
  <c r="U290" i="9"/>
  <c r="T290" i="9"/>
  <c r="S290" i="9"/>
  <c r="R290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X289" i="9"/>
  <c r="W289" i="9"/>
  <c r="V289" i="9"/>
  <c r="U289" i="9"/>
  <c r="T289" i="9"/>
  <c r="S289" i="9"/>
  <c r="R289" i="9"/>
  <c r="Q289" i="9"/>
  <c r="P289" i="9"/>
  <c r="O289" i="9"/>
  <c r="N289" i="9"/>
  <c r="M289" i="9"/>
  <c r="L289" i="9"/>
  <c r="K289" i="9"/>
  <c r="J289" i="9"/>
  <c r="I289" i="9"/>
  <c r="H289" i="9"/>
  <c r="G289" i="9"/>
  <c r="F289" i="9"/>
  <c r="E289" i="9"/>
  <c r="X288" i="9"/>
  <c r="W288" i="9"/>
  <c r="V288" i="9"/>
  <c r="U288" i="9"/>
  <c r="T288" i="9"/>
  <c r="S288" i="9"/>
  <c r="R288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E288" i="9"/>
  <c r="X287" i="9"/>
  <c r="W287" i="9"/>
  <c r="V287" i="9"/>
  <c r="U287" i="9"/>
  <c r="T287" i="9"/>
  <c r="S287" i="9"/>
  <c r="R287" i="9"/>
  <c r="Q287" i="9"/>
  <c r="P287" i="9"/>
  <c r="O287" i="9"/>
  <c r="N287" i="9"/>
  <c r="M287" i="9"/>
  <c r="L287" i="9"/>
  <c r="K287" i="9"/>
  <c r="J287" i="9"/>
  <c r="I287" i="9"/>
  <c r="H287" i="9"/>
  <c r="G287" i="9"/>
  <c r="F287" i="9"/>
  <c r="E287" i="9"/>
  <c r="X286" i="9"/>
  <c r="W286" i="9"/>
  <c r="V286" i="9"/>
  <c r="U286" i="9"/>
  <c r="T286" i="9"/>
  <c r="S286" i="9"/>
  <c r="R286" i="9"/>
  <c r="Q286" i="9"/>
  <c r="P286" i="9"/>
  <c r="O286" i="9"/>
  <c r="N286" i="9"/>
  <c r="M286" i="9"/>
  <c r="L286" i="9"/>
  <c r="K286" i="9"/>
  <c r="J286" i="9"/>
  <c r="I286" i="9"/>
  <c r="H286" i="9"/>
  <c r="G286" i="9"/>
  <c r="F286" i="9"/>
  <c r="E286" i="9"/>
  <c r="X285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X284" i="9"/>
  <c r="W284" i="9"/>
  <c r="V284" i="9"/>
  <c r="U284" i="9"/>
  <c r="T284" i="9"/>
  <c r="S284" i="9"/>
  <c r="R284" i="9"/>
  <c r="Q284" i="9"/>
  <c r="P284" i="9"/>
  <c r="O284" i="9"/>
  <c r="N284" i="9"/>
  <c r="M284" i="9"/>
  <c r="L284" i="9"/>
  <c r="K284" i="9"/>
  <c r="J284" i="9"/>
  <c r="I284" i="9"/>
  <c r="H284" i="9"/>
  <c r="G284" i="9"/>
  <c r="F284" i="9"/>
  <c r="E284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F283" i="9"/>
  <c r="E283" i="9"/>
  <c r="X282" i="9"/>
  <c r="W282" i="9"/>
  <c r="V282" i="9"/>
  <c r="U282" i="9"/>
  <c r="T282" i="9"/>
  <c r="S282" i="9"/>
  <c r="R282" i="9"/>
  <c r="Q282" i="9"/>
  <c r="P282" i="9"/>
  <c r="O282" i="9"/>
  <c r="N282" i="9"/>
  <c r="M282" i="9"/>
  <c r="L282" i="9"/>
  <c r="K282" i="9"/>
  <c r="J282" i="9"/>
  <c r="I282" i="9"/>
  <c r="H282" i="9"/>
  <c r="G282" i="9"/>
  <c r="F282" i="9"/>
  <c r="E282" i="9"/>
  <c r="X281" i="9"/>
  <c r="W281" i="9"/>
  <c r="V281" i="9"/>
  <c r="U281" i="9"/>
  <c r="T281" i="9"/>
  <c r="S281" i="9"/>
  <c r="R281" i="9"/>
  <c r="Q281" i="9"/>
  <c r="P281" i="9"/>
  <c r="O281" i="9"/>
  <c r="N281" i="9"/>
  <c r="M281" i="9"/>
  <c r="L281" i="9"/>
  <c r="K281" i="9"/>
  <c r="J281" i="9"/>
  <c r="I281" i="9"/>
  <c r="H281" i="9"/>
  <c r="G281" i="9"/>
  <c r="F281" i="9"/>
  <c r="E281" i="9"/>
  <c r="X280" i="9"/>
  <c r="W280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X278" i="9"/>
  <c r="W278" i="9"/>
  <c r="V278" i="9"/>
  <c r="U278" i="9"/>
  <c r="T278" i="9"/>
  <c r="S278" i="9"/>
  <c r="R278" i="9"/>
  <c r="Q278" i="9"/>
  <c r="P278" i="9"/>
  <c r="O278" i="9"/>
  <c r="N278" i="9"/>
  <c r="M278" i="9"/>
  <c r="L278" i="9"/>
  <c r="K278" i="9"/>
  <c r="J278" i="9"/>
  <c r="I278" i="9"/>
  <c r="H278" i="9"/>
  <c r="G278" i="9"/>
  <c r="F278" i="9"/>
  <c r="E278" i="9"/>
  <c r="X277" i="9"/>
  <c r="W277" i="9"/>
  <c r="V277" i="9"/>
  <c r="U277" i="9"/>
  <c r="T277" i="9"/>
  <c r="S277" i="9"/>
  <c r="R277" i="9"/>
  <c r="Q277" i="9"/>
  <c r="P277" i="9"/>
  <c r="O277" i="9"/>
  <c r="N277" i="9"/>
  <c r="M277" i="9"/>
  <c r="L277" i="9"/>
  <c r="K277" i="9"/>
  <c r="J277" i="9"/>
  <c r="I277" i="9"/>
  <c r="H277" i="9"/>
  <c r="G277" i="9"/>
  <c r="F277" i="9"/>
  <c r="E277" i="9"/>
  <c r="X276" i="9"/>
  <c r="W276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X275" i="9"/>
  <c r="W275" i="9"/>
  <c r="V275" i="9"/>
  <c r="U275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K271" i="9"/>
  <c r="J271" i="9"/>
  <c r="I271" i="9"/>
  <c r="H271" i="9"/>
  <c r="G271" i="9"/>
  <c r="F271" i="9"/>
  <c r="E271" i="9"/>
  <c r="X270" i="9"/>
  <c r="W270" i="9"/>
  <c r="V270" i="9"/>
  <c r="U270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X269" i="9"/>
  <c r="W269" i="9"/>
  <c r="V269" i="9"/>
  <c r="U269" i="9"/>
  <c r="T269" i="9"/>
  <c r="S269" i="9"/>
  <c r="R269" i="9"/>
  <c r="Q269" i="9"/>
  <c r="P269" i="9"/>
  <c r="O269" i="9"/>
  <c r="N269" i="9"/>
  <c r="M269" i="9"/>
  <c r="L269" i="9"/>
  <c r="K269" i="9"/>
  <c r="J269" i="9"/>
  <c r="I269" i="9"/>
  <c r="H269" i="9"/>
  <c r="G269" i="9"/>
  <c r="F269" i="9"/>
  <c r="E269" i="9"/>
  <c r="X268" i="9"/>
  <c r="W268" i="9"/>
  <c r="V268" i="9"/>
  <c r="U268" i="9"/>
  <c r="T268" i="9"/>
  <c r="S268" i="9"/>
  <c r="R268" i="9"/>
  <c r="Q268" i="9"/>
  <c r="P268" i="9"/>
  <c r="O268" i="9"/>
  <c r="N268" i="9"/>
  <c r="M268" i="9"/>
  <c r="L268" i="9"/>
  <c r="K268" i="9"/>
  <c r="J268" i="9"/>
  <c r="I268" i="9"/>
  <c r="H268" i="9"/>
  <c r="G268" i="9"/>
  <c r="F268" i="9"/>
  <c r="E268" i="9"/>
  <c r="X267" i="9"/>
  <c r="W267" i="9"/>
  <c r="V267" i="9"/>
  <c r="U267" i="9"/>
  <c r="T267" i="9"/>
  <c r="S267" i="9"/>
  <c r="R267" i="9"/>
  <c r="Q267" i="9"/>
  <c r="P267" i="9"/>
  <c r="O267" i="9"/>
  <c r="N267" i="9"/>
  <c r="M267" i="9"/>
  <c r="L267" i="9"/>
  <c r="K267" i="9"/>
  <c r="J267" i="9"/>
  <c r="I267" i="9"/>
  <c r="H267" i="9"/>
  <c r="G267" i="9"/>
  <c r="F267" i="9"/>
  <c r="E267" i="9"/>
  <c r="X266" i="9"/>
  <c r="W266" i="9"/>
  <c r="V266" i="9"/>
  <c r="U266" i="9"/>
  <c r="T266" i="9"/>
  <c r="S266" i="9"/>
  <c r="R266" i="9"/>
  <c r="Q266" i="9"/>
  <c r="P266" i="9"/>
  <c r="O266" i="9"/>
  <c r="N266" i="9"/>
  <c r="M266" i="9"/>
  <c r="L266" i="9"/>
  <c r="K266" i="9"/>
  <c r="J266" i="9"/>
  <c r="I266" i="9"/>
  <c r="H266" i="9"/>
  <c r="G266" i="9"/>
  <c r="F266" i="9"/>
  <c r="E266" i="9"/>
  <c r="X265" i="9"/>
  <c r="W265" i="9"/>
  <c r="V265" i="9"/>
  <c r="U265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X264" i="9"/>
  <c r="W264" i="9"/>
  <c r="V264" i="9"/>
  <c r="U264" i="9"/>
  <c r="T264" i="9"/>
  <c r="S264" i="9"/>
  <c r="R264" i="9"/>
  <c r="Q264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X262" i="9"/>
  <c r="W262" i="9"/>
  <c r="V262" i="9"/>
  <c r="U262" i="9"/>
  <c r="T262" i="9"/>
  <c r="S262" i="9"/>
  <c r="R262" i="9"/>
  <c r="Q262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X261" i="9"/>
  <c r="W261" i="9"/>
  <c r="V261" i="9"/>
  <c r="U261" i="9"/>
  <c r="T261" i="9"/>
  <c r="S261" i="9"/>
  <c r="R261" i="9"/>
  <c r="Q261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X260" i="9"/>
  <c r="W260" i="9"/>
  <c r="V260" i="9"/>
  <c r="U260" i="9"/>
  <c r="T260" i="9"/>
  <c r="S260" i="9"/>
  <c r="R260" i="9"/>
  <c r="Q260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X259" i="9"/>
  <c r="W259" i="9"/>
  <c r="V259" i="9"/>
  <c r="U259" i="9"/>
  <c r="T259" i="9"/>
  <c r="S259" i="9"/>
  <c r="R259" i="9"/>
  <c r="Q259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X258" i="9"/>
  <c r="W258" i="9"/>
  <c r="V258" i="9"/>
  <c r="U258" i="9"/>
  <c r="T258" i="9"/>
  <c r="S258" i="9"/>
  <c r="R258" i="9"/>
  <c r="Q258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X257" i="9"/>
  <c r="W257" i="9"/>
  <c r="V257" i="9"/>
  <c r="U257" i="9"/>
  <c r="T257" i="9"/>
  <c r="S257" i="9"/>
  <c r="R257" i="9"/>
  <c r="Q257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X255" i="9"/>
  <c r="W255" i="9"/>
  <c r="V255" i="9"/>
  <c r="U255" i="9"/>
  <c r="T255" i="9"/>
  <c r="S255" i="9"/>
  <c r="R255" i="9"/>
  <c r="Q255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X254" i="9"/>
  <c r="W254" i="9"/>
  <c r="V254" i="9"/>
  <c r="U254" i="9"/>
  <c r="T254" i="9"/>
  <c r="S254" i="9"/>
  <c r="R254" i="9"/>
  <c r="Q254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X253" i="9"/>
  <c r="W253" i="9"/>
  <c r="V253" i="9"/>
  <c r="U253" i="9"/>
  <c r="T253" i="9"/>
  <c r="S253" i="9"/>
  <c r="R253" i="9"/>
  <c r="Q253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X252" i="9"/>
  <c r="W252" i="9"/>
  <c r="V252" i="9"/>
  <c r="U252" i="9"/>
  <c r="T252" i="9"/>
  <c r="S252" i="9"/>
  <c r="R252" i="9"/>
  <c r="Q252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X202" i="9"/>
  <c r="W202" i="9"/>
  <c r="V202" i="9"/>
  <c r="U202" i="9"/>
  <c r="T202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X201" i="9"/>
  <c r="W201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X197" i="9"/>
  <c r="W197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J197" i="9"/>
  <c r="I197" i="9"/>
  <c r="H197" i="9"/>
  <c r="G197" i="9"/>
  <c r="F197" i="9"/>
  <c r="E197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X194" i="9"/>
  <c r="W194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X192" i="9"/>
  <c r="W192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X189" i="9"/>
  <c r="W189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X185" i="9"/>
  <c r="W185" i="9"/>
  <c r="V185" i="9"/>
  <c r="U185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X180" i="9"/>
  <c r="W180" i="9"/>
  <c r="V180" i="9"/>
  <c r="U180" i="9"/>
  <c r="T180" i="9"/>
  <c r="S180" i="9"/>
  <c r="R180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E180" i="9"/>
  <c r="X179" i="9"/>
  <c r="W179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X175" i="9"/>
  <c r="W175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X174" i="9"/>
  <c r="W174" i="9"/>
  <c r="V174" i="9"/>
  <c r="U174" i="9"/>
  <c r="T174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X173" i="9"/>
  <c r="W173" i="9"/>
  <c r="V173" i="9"/>
  <c r="U173" i="9"/>
  <c r="T173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X172" i="9"/>
  <c r="W172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X169" i="9"/>
  <c r="W169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X168" i="9"/>
  <c r="W168" i="9"/>
  <c r="V168" i="9"/>
  <c r="U168" i="9"/>
  <c r="T168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X165" i="9"/>
  <c r="W165" i="9"/>
  <c r="V165" i="9"/>
  <c r="U165" i="9"/>
  <c r="T165" i="9"/>
  <c r="S165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X162" i="9"/>
  <c r="W162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X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C93" i="9"/>
  <c r="X93" i="9"/>
  <c r="X71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X114" i="9"/>
  <c r="C92" i="9"/>
  <c r="W92" i="9"/>
  <c r="W70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X113" i="9"/>
  <c r="W113" i="9"/>
  <c r="C91" i="9"/>
  <c r="V91" i="9"/>
  <c r="V69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X112" i="9"/>
  <c r="W112" i="9"/>
  <c r="V112" i="9"/>
  <c r="C90" i="9"/>
  <c r="U90" i="9"/>
  <c r="U68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X111" i="9"/>
  <c r="W111" i="9"/>
  <c r="V111" i="9"/>
  <c r="U111" i="9"/>
  <c r="C89" i="9"/>
  <c r="T89" i="9"/>
  <c r="T67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X110" i="9"/>
  <c r="W110" i="9"/>
  <c r="V110" i="9"/>
  <c r="U110" i="9"/>
  <c r="T110" i="9"/>
  <c r="C88" i="9"/>
  <c r="S88" i="9"/>
  <c r="S66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X109" i="9"/>
  <c r="W109" i="9"/>
  <c r="V109" i="9"/>
  <c r="U109" i="9"/>
  <c r="T109" i="9"/>
  <c r="S109" i="9"/>
  <c r="C87" i="9"/>
  <c r="R87" i="9"/>
  <c r="R65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X108" i="9"/>
  <c r="W108" i="9"/>
  <c r="V108" i="9"/>
  <c r="U108" i="9"/>
  <c r="T108" i="9"/>
  <c r="S108" i="9"/>
  <c r="R108" i="9"/>
  <c r="C86" i="9"/>
  <c r="Q86" i="9"/>
  <c r="Q64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X107" i="9"/>
  <c r="W107" i="9"/>
  <c r="V107" i="9"/>
  <c r="U107" i="9"/>
  <c r="T107" i="9"/>
  <c r="S107" i="9"/>
  <c r="R107" i="9"/>
  <c r="Q107" i="9"/>
  <c r="C85" i="9"/>
  <c r="P85" i="9"/>
  <c r="P63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X106" i="9"/>
  <c r="W106" i="9"/>
  <c r="V106" i="9"/>
  <c r="U106" i="9"/>
  <c r="T106" i="9"/>
  <c r="S106" i="9"/>
  <c r="R106" i="9"/>
  <c r="Q106" i="9"/>
  <c r="P106" i="9"/>
  <c r="C84" i="9"/>
  <c r="O84" i="9"/>
  <c r="O62" i="9"/>
  <c r="O106" i="9"/>
  <c r="N106" i="9"/>
  <c r="M106" i="9"/>
  <c r="L106" i="9"/>
  <c r="K106" i="9"/>
  <c r="J106" i="9"/>
  <c r="I106" i="9"/>
  <c r="H106" i="9"/>
  <c r="G106" i="9"/>
  <c r="F106" i="9"/>
  <c r="E106" i="9"/>
  <c r="X105" i="9"/>
  <c r="W105" i="9"/>
  <c r="V105" i="9"/>
  <c r="U105" i="9"/>
  <c r="T105" i="9"/>
  <c r="S105" i="9"/>
  <c r="R105" i="9"/>
  <c r="Q105" i="9"/>
  <c r="P105" i="9"/>
  <c r="O105" i="9"/>
  <c r="C83" i="9"/>
  <c r="N83" i="9"/>
  <c r="N61" i="9"/>
  <c r="N105" i="9"/>
  <c r="M105" i="9"/>
  <c r="L105" i="9"/>
  <c r="K105" i="9"/>
  <c r="J105" i="9"/>
  <c r="I105" i="9"/>
  <c r="H105" i="9"/>
  <c r="G105" i="9"/>
  <c r="F105" i="9"/>
  <c r="E105" i="9"/>
  <c r="X104" i="9"/>
  <c r="W104" i="9"/>
  <c r="V104" i="9"/>
  <c r="U104" i="9"/>
  <c r="T104" i="9"/>
  <c r="S104" i="9"/>
  <c r="R104" i="9"/>
  <c r="Q104" i="9"/>
  <c r="P104" i="9"/>
  <c r="O104" i="9"/>
  <c r="N104" i="9"/>
  <c r="C82" i="9"/>
  <c r="M82" i="9"/>
  <c r="M60" i="9"/>
  <c r="M104" i="9"/>
  <c r="L104" i="9"/>
  <c r="K104" i="9"/>
  <c r="J104" i="9"/>
  <c r="I104" i="9"/>
  <c r="H104" i="9"/>
  <c r="G104" i="9"/>
  <c r="F104" i="9"/>
  <c r="E104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C81" i="9"/>
  <c r="L81" i="9"/>
  <c r="L59" i="9"/>
  <c r="L103" i="9"/>
  <c r="K103" i="9"/>
  <c r="J103" i="9"/>
  <c r="I103" i="9"/>
  <c r="H103" i="9"/>
  <c r="G103" i="9"/>
  <c r="F103" i="9"/>
  <c r="E103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C80" i="9"/>
  <c r="K80" i="9"/>
  <c r="K58" i="9"/>
  <c r="K102" i="9"/>
  <c r="J102" i="9"/>
  <c r="I102" i="9"/>
  <c r="H102" i="9"/>
  <c r="G102" i="9"/>
  <c r="F102" i="9"/>
  <c r="E102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C79" i="9"/>
  <c r="J79" i="9"/>
  <c r="J57" i="9"/>
  <c r="J101" i="9"/>
  <c r="I101" i="9"/>
  <c r="H101" i="9"/>
  <c r="G101" i="9"/>
  <c r="F101" i="9"/>
  <c r="E101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C78" i="9"/>
  <c r="I78" i="9"/>
  <c r="I56" i="9"/>
  <c r="I100" i="9"/>
  <c r="H100" i="9"/>
  <c r="G100" i="9"/>
  <c r="F100" i="9"/>
  <c r="E100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C77" i="9"/>
  <c r="H77" i="9"/>
  <c r="H55" i="9"/>
  <c r="H99" i="9"/>
  <c r="G99" i="9"/>
  <c r="F99" i="9"/>
  <c r="E99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C76" i="9"/>
  <c r="G76" i="9"/>
  <c r="G54" i="9"/>
  <c r="G98" i="9"/>
  <c r="F98" i="9"/>
  <c r="E98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C75" i="9"/>
  <c r="F75" i="9"/>
  <c r="F53" i="9"/>
  <c r="F97" i="9"/>
  <c r="E97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C74" i="9"/>
  <c r="E74" i="9"/>
  <c r="E52" i="9"/>
  <c r="E96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X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X91" i="9"/>
  <c r="W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X90" i="9"/>
  <c r="W90" i="9"/>
  <c r="V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X89" i="9"/>
  <c r="W89" i="9"/>
  <c r="V89" i="9"/>
  <c r="U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X88" i="9"/>
  <c r="W88" i="9"/>
  <c r="V88" i="9"/>
  <c r="U88" i="9"/>
  <c r="T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X87" i="9"/>
  <c r="W87" i="9"/>
  <c r="V87" i="9"/>
  <c r="U87" i="9"/>
  <c r="T87" i="9"/>
  <c r="S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X86" i="9"/>
  <c r="W86" i="9"/>
  <c r="V86" i="9"/>
  <c r="U86" i="9"/>
  <c r="T86" i="9"/>
  <c r="S86" i="9"/>
  <c r="R86" i="9"/>
  <c r="P86" i="9"/>
  <c r="O86" i="9"/>
  <c r="N86" i="9"/>
  <c r="M86" i="9"/>
  <c r="L86" i="9"/>
  <c r="K86" i="9"/>
  <c r="J86" i="9"/>
  <c r="I86" i="9"/>
  <c r="H86" i="9"/>
  <c r="G86" i="9"/>
  <c r="F86" i="9"/>
  <c r="E86" i="9"/>
  <c r="X85" i="9"/>
  <c r="W85" i="9"/>
  <c r="V85" i="9"/>
  <c r="U85" i="9"/>
  <c r="T85" i="9"/>
  <c r="S85" i="9"/>
  <c r="R85" i="9"/>
  <c r="Q85" i="9"/>
  <c r="O85" i="9"/>
  <c r="N85" i="9"/>
  <c r="M85" i="9"/>
  <c r="L85" i="9"/>
  <c r="K85" i="9"/>
  <c r="J85" i="9"/>
  <c r="I85" i="9"/>
  <c r="H85" i="9"/>
  <c r="G85" i="9"/>
  <c r="F85" i="9"/>
  <c r="E85" i="9"/>
  <c r="X84" i="9"/>
  <c r="W84" i="9"/>
  <c r="V84" i="9"/>
  <c r="U84" i="9"/>
  <c r="T84" i="9"/>
  <c r="S84" i="9"/>
  <c r="R84" i="9"/>
  <c r="Q84" i="9"/>
  <c r="P84" i="9"/>
  <c r="N84" i="9"/>
  <c r="M84" i="9"/>
  <c r="L84" i="9"/>
  <c r="K84" i="9"/>
  <c r="J84" i="9"/>
  <c r="I84" i="9"/>
  <c r="H84" i="9"/>
  <c r="G84" i="9"/>
  <c r="F84" i="9"/>
  <c r="E84" i="9"/>
  <c r="X83" i="9"/>
  <c r="W83" i="9"/>
  <c r="V83" i="9"/>
  <c r="U83" i="9"/>
  <c r="T83" i="9"/>
  <c r="S83" i="9"/>
  <c r="R83" i="9"/>
  <c r="Q83" i="9"/>
  <c r="P83" i="9"/>
  <c r="O83" i="9"/>
  <c r="M83" i="9"/>
  <c r="L83" i="9"/>
  <c r="K83" i="9"/>
  <c r="J83" i="9"/>
  <c r="I83" i="9"/>
  <c r="H83" i="9"/>
  <c r="G83" i="9"/>
  <c r="F83" i="9"/>
  <c r="E83" i="9"/>
  <c r="X82" i="9"/>
  <c r="W82" i="9"/>
  <c r="V82" i="9"/>
  <c r="U82" i="9"/>
  <c r="T82" i="9"/>
  <c r="S82" i="9"/>
  <c r="R82" i="9"/>
  <c r="Q82" i="9"/>
  <c r="P82" i="9"/>
  <c r="O82" i="9"/>
  <c r="N82" i="9"/>
  <c r="L82" i="9"/>
  <c r="K82" i="9"/>
  <c r="J82" i="9"/>
  <c r="I82" i="9"/>
  <c r="H82" i="9"/>
  <c r="G82" i="9"/>
  <c r="F82" i="9"/>
  <c r="E82" i="9"/>
  <c r="X81" i="9"/>
  <c r="W81" i="9"/>
  <c r="V81" i="9"/>
  <c r="U81" i="9"/>
  <c r="T81" i="9"/>
  <c r="S81" i="9"/>
  <c r="R81" i="9"/>
  <c r="Q81" i="9"/>
  <c r="P81" i="9"/>
  <c r="O81" i="9"/>
  <c r="N81" i="9"/>
  <c r="M81" i="9"/>
  <c r="K81" i="9"/>
  <c r="J81" i="9"/>
  <c r="I81" i="9"/>
  <c r="H81" i="9"/>
  <c r="G81" i="9"/>
  <c r="F81" i="9"/>
  <c r="E81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J80" i="9"/>
  <c r="I80" i="9"/>
  <c r="H80" i="9"/>
  <c r="G80" i="9"/>
  <c r="F80" i="9"/>
  <c r="E80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I79" i="9"/>
  <c r="H79" i="9"/>
  <c r="G79" i="9"/>
  <c r="F79" i="9"/>
  <c r="E79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H78" i="9"/>
  <c r="G78" i="9"/>
  <c r="F78" i="9"/>
  <c r="E78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G77" i="9"/>
  <c r="F77" i="9"/>
  <c r="E77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F76" i="9"/>
  <c r="E76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E75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X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X69" i="9"/>
  <c r="W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X68" i="9"/>
  <c r="W68" i="9"/>
  <c r="V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X67" i="9"/>
  <c r="W67" i="9"/>
  <c r="V67" i="9"/>
  <c r="U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X66" i="9"/>
  <c r="W66" i="9"/>
  <c r="V66" i="9"/>
  <c r="U66" i="9"/>
  <c r="T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X65" i="9"/>
  <c r="W65" i="9"/>
  <c r="V65" i="9"/>
  <c r="U65" i="9"/>
  <c r="T65" i="9"/>
  <c r="S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X64" i="9"/>
  <c r="W64" i="9"/>
  <c r="V64" i="9"/>
  <c r="U64" i="9"/>
  <c r="T64" i="9"/>
  <c r="S64" i="9"/>
  <c r="R64" i="9"/>
  <c r="P64" i="9"/>
  <c r="O64" i="9"/>
  <c r="N64" i="9"/>
  <c r="M64" i="9"/>
  <c r="L64" i="9"/>
  <c r="K64" i="9"/>
  <c r="J64" i="9"/>
  <c r="I64" i="9"/>
  <c r="H64" i="9"/>
  <c r="G64" i="9"/>
  <c r="F64" i="9"/>
  <c r="E64" i="9"/>
  <c r="X63" i="9"/>
  <c r="W63" i="9"/>
  <c r="V63" i="9"/>
  <c r="U63" i="9"/>
  <c r="T63" i="9"/>
  <c r="S63" i="9"/>
  <c r="R63" i="9"/>
  <c r="Q63" i="9"/>
  <c r="O63" i="9"/>
  <c r="N63" i="9"/>
  <c r="M63" i="9"/>
  <c r="L63" i="9"/>
  <c r="K63" i="9"/>
  <c r="J63" i="9"/>
  <c r="I63" i="9"/>
  <c r="H63" i="9"/>
  <c r="G63" i="9"/>
  <c r="F63" i="9"/>
  <c r="E63" i="9"/>
  <c r="X62" i="9"/>
  <c r="W62" i="9"/>
  <c r="V62" i="9"/>
  <c r="U62" i="9"/>
  <c r="T62" i="9"/>
  <c r="S62" i="9"/>
  <c r="R62" i="9"/>
  <c r="Q62" i="9"/>
  <c r="P62" i="9"/>
  <c r="N62" i="9"/>
  <c r="M62" i="9"/>
  <c r="L62" i="9"/>
  <c r="K62" i="9"/>
  <c r="J62" i="9"/>
  <c r="I62" i="9"/>
  <c r="H62" i="9"/>
  <c r="G62" i="9"/>
  <c r="F62" i="9"/>
  <c r="E62" i="9"/>
  <c r="X61" i="9"/>
  <c r="W61" i="9"/>
  <c r="V61" i="9"/>
  <c r="U61" i="9"/>
  <c r="T61" i="9"/>
  <c r="S61" i="9"/>
  <c r="R61" i="9"/>
  <c r="Q61" i="9"/>
  <c r="P61" i="9"/>
  <c r="O61" i="9"/>
  <c r="M61" i="9"/>
  <c r="L61" i="9"/>
  <c r="K61" i="9"/>
  <c r="J61" i="9"/>
  <c r="I61" i="9"/>
  <c r="H61" i="9"/>
  <c r="G61" i="9"/>
  <c r="F61" i="9"/>
  <c r="E61" i="9"/>
  <c r="X60" i="9"/>
  <c r="W60" i="9"/>
  <c r="V60" i="9"/>
  <c r="U60" i="9"/>
  <c r="T60" i="9"/>
  <c r="S60" i="9"/>
  <c r="R60" i="9"/>
  <c r="Q60" i="9"/>
  <c r="P60" i="9"/>
  <c r="O60" i="9"/>
  <c r="N60" i="9"/>
  <c r="L60" i="9"/>
  <c r="K60" i="9"/>
  <c r="J60" i="9"/>
  <c r="I60" i="9"/>
  <c r="H60" i="9"/>
  <c r="G60" i="9"/>
  <c r="F60" i="9"/>
  <c r="E60" i="9"/>
  <c r="X59" i="9"/>
  <c r="W59" i="9"/>
  <c r="V59" i="9"/>
  <c r="U59" i="9"/>
  <c r="T59" i="9"/>
  <c r="S59" i="9"/>
  <c r="R59" i="9"/>
  <c r="Q59" i="9"/>
  <c r="P59" i="9"/>
  <c r="O59" i="9"/>
  <c r="N59" i="9"/>
  <c r="M59" i="9"/>
  <c r="K59" i="9"/>
  <c r="J59" i="9"/>
  <c r="I59" i="9"/>
  <c r="H59" i="9"/>
  <c r="G59" i="9"/>
  <c r="F59" i="9"/>
  <c r="E59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J58" i="9"/>
  <c r="I58" i="9"/>
  <c r="H58" i="9"/>
  <c r="G58" i="9"/>
  <c r="F58" i="9"/>
  <c r="E58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I57" i="9"/>
  <c r="H57" i="9"/>
  <c r="G57" i="9"/>
  <c r="F57" i="9"/>
  <c r="E57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H56" i="9"/>
  <c r="G56" i="9"/>
  <c r="F56" i="9"/>
  <c r="E56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G55" i="9"/>
  <c r="F55" i="9"/>
  <c r="E55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F54" i="9"/>
  <c r="E54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E53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30" i="8" a="1"/>
  <c r="X49" i="8"/>
  <c r="X203" i="8"/>
  <c r="W49" i="8"/>
  <c r="W203" i="8"/>
  <c r="V49" i="8"/>
  <c r="V203" i="8"/>
  <c r="U49" i="8"/>
  <c r="U203" i="8"/>
  <c r="T49" i="8"/>
  <c r="T203" i="8"/>
  <c r="S49" i="8"/>
  <c r="S203" i="8"/>
  <c r="R49" i="8"/>
  <c r="R203" i="8"/>
  <c r="Q49" i="8"/>
  <c r="Q203" i="8"/>
  <c r="P49" i="8"/>
  <c r="P203" i="8"/>
  <c r="O49" i="8"/>
  <c r="O203" i="8"/>
  <c r="N49" i="8"/>
  <c r="N203" i="8"/>
  <c r="M49" i="8"/>
  <c r="M203" i="8"/>
  <c r="L49" i="8"/>
  <c r="L203" i="8"/>
  <c r="K49" i="8"/>
  <c r="K203" i="8"/>
  <c r="J49" i="8"/>
  <c r="J203" i="8"/>
  <c r="I49" i="8"/>
  <c r="I203" i="8"/>
  <c r="H49" i="8"/>
  <c r="H203" i="8"/>
  <c r="G49" i="8"/>
  <c r="G203" i="8"/>
  <c r="F49" i="8"/>
  <c r="F203" i="8"/>
  <c r="E49" i="8"/>
  <c r="E203" i="8"/>
  <c r="X48" i="8"/>
  <c r="X202" i="8"/>
  <c r="W48" i="8"/>
  <c r="W202" i="8"/>
  <c r="V48" i="8"/>
  <c r="V202" i="8"/>
  <c r="U48" i="8"/>
  <c r="U202" i="8"/>
  <c r="T48" i="8"/>
  <c r="T202" i="8"/>
  <c r="S48" i="8"/>
  <c r="S202" i="8"/>
  <c r="R48" i="8"/>
  <c r="R202" i="8"/>
  <c r="Q48" i="8"/>
  <c r="Q202" i="8"/>
  <c r="P48" i="8"/>
  <c r="P202" i="8"/>
  <c r="O48" i="8"/>
  <c r="O202" i="8"/>
  <c r="N48" i="8"/>
  <c r="N202" i="8"/>
  <c r="M48" i="8"/>
  <c r="M202" i="8"/>
  <c r="L48" i="8"/>
  <c r="L202" i="8"/>
  <c r="K48" i="8"/>
  <c r="K202" i="8"/>
  <c r="J48" i="8"/>
  <c r="J202" i="8"/>
  <c r="I48" i="8"/>
  <c r="I202" i="8"/>
  <c r="H48" i="8"/>
  <c r="H202" i="8"/>
  <c r="G48" i="8"/>
  <c r="G202" i="8"/>
  <c r="F48" i="8"/>
  <c r="F202" i="8"/>
  <c r="E48" i="8"/>
  <c r="E202" i="8"/>
  <c r="X47" i="8"/>
  <c r="X201" i="8"/>
  <c r="W47" i="8"/>
  <c r="W201" i="8"/>
  <c r="V47" i="8"/>
  <c r="V201" i="8"/>
  <c r="U47" i="8"/>
  <c r="U201" i="8"/>
  <c r="T47" i="8"/>
  <c r="T201" i="8"/>
  <c r="S47" i="8"/>
  <c r="S201" i="8"/>
  <c r="R47" i="8"/>
  <c r="R201" i="8"/>
  <c r="Q47" i="8"/>
  <c r="Q201" i="8"/>
  <c r="P47" i="8"/>
  <c r="P201" i="8"/>
  <c r="O47" i="8"/>
  <c r="O201" i="8"/>
  <c r="N47" i="8"/>
  <c r="N201" i="8"/>
  <c r="M47" i="8"/>
  <c r="M201" i="8"/>
  <c r="L47" i="8"/>
  <c r="L201" i="8"/>
  <c r="K47" i="8"/>
  <c r="K201" i="8"/>
  <c r="J47" i="8"/>
  <c r="J201" i="8"/>
  <c r="I47" i="8"/>
  <c r="I201" i="8"/>
  <c r="H47" i="8"/>
  <c r="H201" i="8"/>
  <c r="G47" i="8"/>
  <c r="G201" i="8"/>
  <c r="F47" i="8"/>
  <c r="F201" i="8"/>
  <c r="E47" i="8"/>
  <c r="E201" i="8"/>
  <c r="X46" i="8"/>
  <c r="X200" i="8"/>
  <c r="W46" i="8"/>
  <c r="W200" i="8"/>
  <c r="V46" i="8"/>
  <c r="V200" i="8"/>
  <c r="U46" i="8"/>
  <c r="U200" i="8"/>
  <c r="T46" i="8"/>
  <c r="T200" i="8"/>
  <c r="S46" i="8"/>
  <c r="S200" i="8"/>
  <c r="R46" i="8"/>
  <c r="R200" i="8"/>
  <c r="Q46" i="8"/>
  <c r="Q200" i="8"/>
  <c r="P46" i="8"/>
  <c r="P200" i="8"/>
  <c r="O46" i="8"/>
  <c r="O200" i="8"/>
  <c r="N46" i="8"/>
  <c r="N200" i="8"/>
  <c r="M46" i="8"/>
  <c r="M200" i="8"/>
  <c r="L46" i="8"/>
  <c r="L200" i="8"/>
  <c r="K46" i="8"/>
  <c r="K200" i="8"/>
  <c r="J46" i="8"/>
  <c r="J200" i="8"/>
  <c r="I46" i="8"/>
  <c r="I200" i="8"/>
  <c r="H46" i="8"/>
  <c r="H200" i="8"/>
  <c r="G46" i="8"/>
  <c r="G200" i="8"/>
  <c r="F46" i="8"/>
  <c r="F200" i="8"/>
  <c r="E46" i="8"/>
  <c r="E200" i="8"/>
  <c r="X45" i="8"/>
  <c r="X199" i="8"/>
  <c r="W45" i="8"/>
  <c r="W199" i="8"/>
  <c r="V45" i="8"/>
  <c r="V199" i="8"/>
  <c r="U45" i="8"/>
  <c r="U199" i="8"/>
  <c r="T45" i="8"/>
  <c r="T199" i="8"/>
  <c r="S45" i="8"/>
  <c r="S199" i="8"/>
  <c r="R45" i="8"/>
  <c r="R199" i="8"/>
  <c r="Q45" i="8"/>
  <c r="Q199" i="8"/>
  <c r="P45" i="8"/>
  <c r="P199" i="8"/>
  <c r="O45" i="8"/>
  <c r="O199" i="8"/>
  <c r="N45" i="8"/>
  <c r="N199" i="8"/>
  <c r="M45" i="8"/>
  <c r="M199" i="8"/>
  <c r="L45" i="8"/>
  <c r="L199" i="8"/>
  <c r="K45" i="8"/>
  <c r="K199" i="8"/>
  <c r="J45" i="8"/>
  <c r="J199" i="8"/>
  <c r="I45" i="8"/>
  <c r="I199" i="8"/>
  <c r="H45" i="8"/>
  <c r="H199" i="8"/>
  <c r="G45" i="8"/>
  <c r="G199" i="8"/>
  <c r="F45" i="8"/>
  <c r="F199" i="8"/>
  <c r="E45" i="8"/>
  <c r="E199" i="8"/>
  <c r="X44" i="8"/>
  <c r="X198" i="8"/>
  <c r="W44" i="8"/>
  <c r="W198" i="8"/>
  <c r="V44" i="8"/>
  <c r="V198" i="8"/>
  <c r="U44" i="8"/>
  <c r="U198" i="8"/>
  <c r="T44" i="8"/>
  <c r="T198" i="8"/>
  <c r="S44" i="8"/>
  <c r="S198" i="8"/>
  <c r="R44" i="8"/>
  <c r="R198" i="8"/>
  <c r="Q44" i="8"/>
  <c r="Q198" i="8"/>
  <c r="P44" i="8"/>
  <c r="P198" i="8"/>
  <c r="O44" i="8"/>
  <c r="O198" i="8"/>
  <c r="N44" i="8"/>
  <c r="N198" i="8"/>
  <c r="M44" i="8"/>
  <c r="M198" i="8"/>
  <c r="L44" i="8"/>
  <c r="L198" i="8"/>
  <c r="K44" i="8"/>
  <c r="K198" i="8"/>
  <c r="J44" i="8"/>
  <c r="J198" i="8"/>
  <c r="I44" i="8"/>
  <c r="I198" i="8"/>
  <c r="H44" i="8"/>
  <c r="H198" i="8"/>
  <c r="G44" i="8"/>
  <c r="G198" i="8"/>
  <c r="F44" i="8"/>
  <c r="F198" i="8"/>
  <c r="E44" i="8"/>
  <c r="E198" i="8"/>
  <c r="X43" i="8"/>
  <c r="X197" i="8"/>
  <c r="W43" i="8"/>
  <c r="W197" i="8"/>
  <c r="V43" i="8"/>
  <c r="V197" i="8"/>
  <c r="U43" i="8"/>
  <c r="U197" i="8"/>
  <c r="T43" i="8"/>
  <c r="T197" i="8"/>
  <c r="S43" i="8"/>
  <c r="S197" i="8"/>
  <c r="R43" i="8"/>
  <c r="R197" i="8"/>
  <c r="Q43" i="8"/>
  <c r="Q197" i="8"/>
  <c r="P43" i="8"/>
  <c r="P197" i="8"/>
  <c r="O43" i="8"/>
  <c r="O197" i="8"/>
  <c r="N43" i="8"/>
  <c r="N197" i="8"/>
  <c r="M43" i="8"/>
  <c r="M197" i="8"/>
  <c r="L43" i="8"/>
  <c r="L197" i="8"/>
  <c r="K43" i="8"/>
  <c r="K197" i="8"/>
  <c r="J43" i="8"/>
  <c r="J197" i="8"/>
  <c r="I43" i="8"/>
  <c r="I197" i="8"/>
  <c r="H43" i="8"/>
  <c r="H197" i="8"/>
  <c r="G43" i="8"/>
  <c r="G197" i="8"/>
  <c r="F43" i="8"/>
  <c r="F197" i="8"/>
  <c r="E43" i="8"/>
  <c r="E197" i="8"/>
  <c r="X42" i="8"/>
  <c r="X196" i="8"/>
  <c r="W42" i="8"/>
  <c r="W196" i="8"/>
  <c r="V42" i="8"/>
  <c r="V196" i="8"/>
  <c r="U42" i="8"/>
  <c r="U196" i="8"/>
  <c r="T42" i="8"/>
  <c r="T196" i="8"/>
  <c r="S42" i="8"/>
  <c r="S196" i="8"/>
  <c r="R42" i="8"/>
  <c r="R196" i="8"/>
  <c r="Q42" i="8"/>
  <c r="Q196" i="8"/>
  <c r="P42" i="8"/>
  <c r="P196" i="8"/>
  <c r="O42" i="8"/>
  <c r="O196" i="8"/>
  <c r="N42" i="8"/>
  <c r="N196" i="8"/>
  <c r="M42" i="8"/>
  <c r="M196" i="8"/>
  <c r="L42" i="8"/>
  <c r="L196" i="8"/>
  <c r="K42" i="8"/>
  <c r="K196" i="8"/>
  <c r="J42" i="8"/>
  <c r="J196" i="8"/>
  <c r="I42" i="8"/>
  <c r="I196" i="8"/>
  <c r="H42" i="8"/>
  <c r="H196" i="8"/>
  <c r="G42" i="8"/>
  <c r="G196" i="8"/>
  <c r="F42" i="8"/>
  <c r="F196" i="8"/>
  <c r="E42" i="8"/>
  <c r="E196" i="8"/>
  <c r="X41" i="8"/>
  <c r="X195" i="8"/>
  <c r="W41" i="8"/>
  <c r="W195" i="8"/>
  <c r="V41" i="8"/>
  <c r="V195" i="8"/>
  <c r="U41" i="8"/>
  <c r="U195" i="8"/>
  <c r="T41" i="8"/>
  <c r="T195" i="8"/>
  <c r="S41" i="8"/>
  <c r="S195" i="8"/>
  <c r="R41" i="8"/>
  <c r="R195" i="8"/>
  <c r="Q41" i="8"/>
  <c r="Q195" i="8"/>
  <c r="P41" i="8"/>
  <c r="P195" i="8"/>
  <c r="O41" i="8"/>
  <c r="O195" i="8"/>
  <c r="N41" i="8"/>
  <c r="N195" i="8"/>
  <c r="M41" i="8"/>
  <c r="M195" i="8"/>
  <c r="L41" i="8"/>
  <c r="L195" i="8"/>
  <c r="K41" i="8"/>
  <c r="K195" i="8"/>
  <c r="J41" i="8"/>
  <c r="J195" i="8"/>
  <c r="I41" i="8"/>
  <c r="I195" i="8"/>
  <c r="H41" i="8"/>
  <c r="H195" i="8"/>
  <c r="G41" i="8"/>
  <c r="G195" i="8"/>
  <c r="F41" i="8"/>
  <c r="F195" i="8"/>
  <c r="E41" i="8"/>
  <c r="E195" i="8"/>
  <c r="X40" i="8"/>
  <c r="X194" i="8"/>
  <c r="W40" i="8"/>
  <c r="W194" i="8"/>
  <c r="V40" i="8"/>
  <c r="V194" i="8"/>
  <c r="U40" i="8"/>
  <c r="U194" i="8"/>
  <c r="T40" i="8"/>
  <c r="T194" i="8"/>
  <c r="S40" i="8"/>
  <c r="S194" i="8"/>
  <c r="R40" i="8"/>
  <c r="R194" i="8"/>
  <c r="Q40" i="8"/>
  <c r="Q194" i="8"/>
  <c r="P40" i="8"/>
  <c r="P194" i="8"/>
  <c r="O40" i="8"/>
  <c r="O194" i="8"/>
  <c r="N40" i="8"/>
  <c r="N194" i="8"/>
  <c r="M40" i="8"/>
  <c r="M194" i="8"/>
  <c r="L40" i="8"/>
  <c r="L194" i="8"/>
  <c r="K40" i="8"/>
  <c r="K194" i="8"/>
  <c r="J40" i="8"/>
  <c r="J194" i="8"/>
  <c r="I40" i="8"/>
  <c r="I194" i="8"/>
  <c r="H40" i="8"/>
  <c r="H194" i="8"/>
  <c r="G40" i="8"/>
  <c r="G194" i="8"/>
  <c r="F40" i="8"/>
  <c r="F194" i="8"/>
  <c r="E40" i="8"/>
  <c r="E194" i="8"/>
  <c r="X39" i="8"/>
  <c r="X193" i="8"/>
  <c r="W39" i="8"/>
  <c r="W193" i="8"/>
  <c r="V39" i="8"/>
  <c r="V193" i="8"/>
  <c r="U39" i="8"/>
  <c r="U193" i="8"/>
  <c r="T39" i="8"/>
  <c r="T193" i="8"/>
  <c r="S39" i="8"/>
  <c r="S193" i="8"/>
  <c r="R39" i="8"/>
  <c r="R193" i="8"/>
  <c r="Q39" i="8"/>
  <c r="Q193" i="8"/>
  <c r="P39" i="8"/>
  <c r="P193" i="8"/>
  <c r="O39" i="8"/>
  <c r="O193" i="8"/>
  <c r="N39" i="8"/>
  <c r="N193" i="8"/>
  <c r="M39" i="8"/>
  <c r="M193" i="8"/>
  <c r="L39" i="8"/>
  <c r="L193" i="8"/>
  <c r="K39" i="8"/>
  <c r="K193" i="8"/>
  <c r="J39" i="8"/>
  <c r="J193" i="8"/>
  <c r="I39" i="8"/>
  <c r="I193" i="8"/>
  <c r="H39" i="8"/>
  <c r="H193" i="8"/>
  <c r="G39" i="8"/>
  <c r="G193" i="8"/>
  <c r="F39" i="8"/>
  <c r="F193" i="8"/>
  <c r="E39" i="8"/>
  <c r="E193" i="8"/>
  <c r="X38" i="8"/>
  <c r="X192" i="8"/>
  <c r="W38" i="8"/>
  <c r="W192" i="8"/>
  <c r="V38" i="8"/>
  <c r="V192" i="8"/>
  <c r="U38" i="8"/>
  <c r="U192" i="8"/>
  <c r="T38" i="8"/>
  <c r="T192" i="8"/>
  <c r="S38" i="8"/>
  <c r="S192" i="8"/>
  <c r="R38" i="8"/>
  <c r="R192" i="8"/>
  <c r="Q38" i="8"/>
  <c r="Q192" i="8"/>
  <c r="P38" i="8"/>
  <c r="P192" i="8"/>
  <c r="O38" i="8"/>
  <c r="O192" i="8"/>
  <c r="N38" i="8"/>
  <c r="N192" i="8"/>
  <c r="M38" i="8"/>
  <c r="M192" i="8"/>
  <c r="L38" i="8"/>
  <c r="L192" i="8"/>
  <c r="K38" i="8"/>
  <c r="K192" i="8"/>
  <c r="J38" i="8"/>
  <c r="J192" i="8"/>
  <c r="I38" i="8"/>
  <c r="I192" i="8"/>
  <c r="H38" i="8"/>
  <c r="H192" i="8"/>
  <c r="G38" i="8"/>
  <c r="G192" i="8"/>
  <c r="F38" i="8"/>
  <c r="F192" i="8"/>
  <c r="E38" i="8"/>
  <c r="E192" i="8"/>
  <c r="X37" i="8"/>
  <c r="X191" i="8"/>
  <c r="W37" i="8"/>
  <c r="W191" i="8"/>
  <c r="V37" i="8"/>
  <c r="V191" i="8"/>
  <c r="U37" i="8"/>
  <c r="U191" i="8"/>
  <c r="T37" i="8"/>
  <c r="T191" i="8"/>
  <c r="S37" i="8"/>
  <c r="S191" i="8"/>
  <c r="R37" i="8"/>
  <c r="R191" i="8"/>
  <c r="Q37" i="8"/>
  <c r="Q191" i="8"/>
  <c r="P37" i="8"/>
  <c r="P191" i="8"/>
  <c r="O37" i="8"/>
  <c r="O191" i="8"/>
  <c r="N37" i="8"/>
  <c r="N191" i="8"/>
  <c r="M37" i="8"/>
  <c r="M191" i="8"/>
  <c r="L37" i="8"/>
  <c r="L191" i="8"/>
  <c r="K37" i="8"/>
  <c r="K191" i="8"/>
  <c r="J37" i="8"/>
  <c r="J191" i="8"/>
  <c r="I37" i="8"/>
  <c r="I191" i="8"/>
  <c r="H37" i="8"/>
  <c r="H191" i="8"/>
  <c r="G37" i="8"/>
  <c r="G191" i="8"/>
  <c r="F37" i="8"/>
  <c r="F191" i="8"/>
  <c r="E37" i="8"/>
  <c r="E191" i="8"/>
  <c r="X36" i="8"/>
  <c r="X190" i="8"/>
  <c r="W36" i="8"/>
  <c r="W190" i="8"/>
  <c r="V36" i="8"/>
  <c r="V190" i="8"/>
  <c r="U36" i="8"/>
  <c r="U190" i="8"/>
  <c r="T36" i="8"/>
  <c r="T190" i="8"/>
  <c r="S36" i="8"/>
  <c r="S190" i="8"/>
  <c r="R36" i="8"/>
  <c r="R190" i="8"/>
  <c r="Q36" i="8"/>
  <c r="Q190" i="8"/>
  <c r="P36" i="8"/>
  <c r="P190" i="8"/>
  <c r="O36" i="8"/>
  <c r="O190" i="8"/>
  <c r="N36" i="8"/>
  <c r="N190" i="8"/>
  <c r="M36" i="8"/>
  <c r="M190" i="8"/>
  <c r="L36" i="8"/>
  <c r="L190" i="8"/>
  <c r="K36" i="8"/>
  <c r="K190" i="8"/>
  <c r="J36" i="8"/>
  <c r="J190" i="8"/>
  <c r="I36" i="8"/>
  <c r="I190" i="8"/>
  <c r="H36" i="8"/>
  <c r="H190" i="8"/>
  <c r="G36" i="8"/>
  <c r="G190" i="8"/>
  <c r="F36" i="8"/>
  <c r="F190" i="8"/>
  <c r="E36" i="8"/>
  <c r="E190" i="8"/>
  <c r="X35" i="8"/>
  <c r="X189" i="8"/>
  <c r="W35" i="8"/>
  <c r="W189" i="8"/>
  <c r="V35" i="8"/>
  <c r="V189" i="8"/>
  <c r="U35" i="8"/>
  <c r="U189" i="8"/>
  <c r="T35" i="8"/>
  <c r="T189" i="8"/>
  <c r="S35" i="8"/>
  <c r="S189" i="8"/>
  <c r="R35" i="8"/>
  <c r="R189" i="8"/>
  <c r="Q35" i="8"/>
  <c r="Q189" i="8"/>
  <c r="P35" i="8"/>
  <c r="P189" i="8"/>
  <c r="O35" i="8"/>
  <c r="O189" i="8"/>
  <c r="N35" i="8"/>
  <c r="N189" i="8"/>
  <c r="M35" i="8"/>
  <c r="M189" i="8"/>
  <c r="L35" i="8"/>
  <c r="L189" i="8"/>
  <c r="K35" i="8"/>
  <c r="K189" i="8"/>
  <c r="J35" i="8"/>
  <c r="J189" i="8"/>
  <c r="I35" i="8"/>
  <c r="I189" i="8"/>
  <c r="H35" i="8"/>
  <c r="H189" i="8"/>
  <c r="G35" i="8"/>
  <c r="G189" i="8"/>
  <c r="F35" i="8"/>
  <c r="F189" i="8"/>
  <c r="E35" i="8"/>
  <c r="E189" i="8"/>
  <c r="X34" i="8"/>
  <c r="X188" i="8"/>
  <c r="W34" i="8"/>
  <c r="W188" i="8"/>
  <c r="V34" i="8"/>
  <c r="V188" i="8"/>
  <c r="U34" i="8"/>
  <c r="U188" i="8"/>
  <c r="T34" i="8"/>
  <c r="T188" i="8"/>
  <c r="S34" i="8"/>
  <c r="S188" i="8"/>
  <c r="R34" i="8"/>
  <c r="R188" i="8"/>
  <c r="Q34" i="8"/>
  <c r="Q188" i="8"/>
  <c r="P34" i="8"/>
  <c r="P188" i="8"/>
  <c r="O34" i="8"/>
  <c r="O188" i="8"/>
  <c r="N34" i="8"/>
  <c r="N188" i="8"/>
  <c r="M34" i="8"/>
  <c r="M188" i="8"/>
  <c r="L34" i="8"/>
  <c r="L188" i="8"/>
  <c r="K34" i="8"/>
  <c r="K188" i="8"/>
  <c r="J34" i="8"/>
  <c r="J188" i="8"/>
  <c r="I34" i="8"/>
  <c r="I188" i="8"/>
  <c r="H34" i="8"/>
  <c r="H188" i="8"/>
  <c r="G34" i="8"/>
  <c r="G188" i="8"/>
  <c r="F34" i="8"/>
  <c r="F188" i="8"/>
  <c r="E34" i="8"/>
  <c r="E188" i="8"/>
  <c r="X33" i="8"/>
  <c r="X187" i="8"/>
  <c r="W33" i="8"/>
  <c r="W187" i="8"/>
  <c r="V33" i="8"/>
  <c r="V187" i="8"/>
  <c r="U33" i="8"/>
  <c r="U187" i="8"/>
  <c r="T33" i="8"/>
  <c r="T187" i="8"/>
  <c r="S33" i="8"/>
  <c r="S187" i="8"/>
  <c r="R33" i="8"/>
  <c r="R187" i="8"/>
  <c r="Q33" i="8"/>
  <c r="Q187" i="8"/>
  <c r="P33" i="8"/>
  <c r="P187" i="8"/>
  <c r="O33" i="8"/>
  <c r="O187" i="8"/>
  <c r="N33" i="8"/>
  <c r="N187" i="8"/>
  <c r="M33" i="8"/>
  <c r="M187" i="8"/>
  <c r="L33" i="8"/>
  <c r="L187" i="8"/>
  <c r="K33" i="8"/>
  <c r="K187" i="8"/>
  <c r="J33" i="8"/>
  <c r="J187" i="8"/>
  <c r="I33" i="8"/>
  <c r="I187" i="8"/>
  <c r="H33" i="8"/>
  <c r="H187" i="8"/>
  <c r="G33" i="8"/>
  <c r="G187" i="8"/>
  <c r="F33" i="8"/>
  <c r="F187" i="8"/>
  <c r="E33" i="8"/>
  <c r="E187" i="8"/>
  <c r="X32" i="8"/>
  <c r="X186" i="8"/>
  <c r="W32" i="8"/>
  <c r="W186" i="8"/>
  <c r="V32" i="8"/>
  <c r="V186" i="8"/>
  <c r="U32" i="8"/>
  <c r="U186" i="8"/>
  <c r="T32" i="8"/>
  <c r="T186" i="8"/>
  <c r="S32" i="8"/>
  <c r="S186" i="8"/>
  <c r="R32" i="8"/>
  <c r="R186" i="8"/>
  <c r="Q32" i="8"/>
  <c r="Q186" i="8"/>
  <c r="P32" i="8"/>
  <c r="P186" i="8"/>
  <c r="O32" i="8"/>
  <c r="O186" i="8"/>
  <c r="N32" i="8"/>
  <c r="N186" i="8"/>
  <c r="M32" i="8"/>
  <c r="M186" i="8"/>
  <c r="L32" i="8"/>
  <c r="L186" i="8"/>
  <c r="K32" i="8"/>
  <c r="K186" i="8"/>
  <c r="J32" i="8"/>
  <c r="J186" i="8"/>
  <c r="I32" i="8"/>
  <c r="I186" i="8"/>
  <c r="H32" i="8"/>
  <c r="H186" i="8"/>
  <c r="G32" i="8"/>
  <c r="G186" i="8"/>
  <c r="F32" i="8"/>
  <c r="F186" i="8"/>
  <c r="E32" i="8"/>
  <c r="E186" i="8"/>
  <c r="X31" i="8"/>
  <c r="X185" i="8"/>
  <c r="W31" i="8"/>
  <c r="W185" i="8"/>
  <c r="V31" i="8"/>
  <c r="V185" i="8"/>
  <c r="U31" i="8"/>
  <c r="U185" i="8"/>
  <c r="T31" i="8"/>
  <c r="T185" i="8"/>
  <c r="S31" i="8"/>
  <c r="S185" i="8"/>
  <c r="R31" i="8"/>
  <c r="R185" i="8"/>
  <c r="Q31" i="8"/>
  <c r="Q185" i="8"/>
  <c r="P31" i="8"/>
  <c r="P185" i="8"/>
  <c r="O31" i="8"/>
  <c r="O185" i="8"/>
  <c r="N31" i="8"/>
  <c r="N185" i="8"/>
  <c r="M31" i="8"/>
  <c r="M185" i="8"/>
  <c r="L31" i="8"/>
  <c r="L185" i="8"/>
  <c r="K31" i="8"/>
  <c r="K185" i="8"/>
  <c r="J31" i="8"/>
  <c r="J185" i="8"/>
  <c r="I31" i="8"/>
  <c r="I185" i="8"/>
  <c r="H31" i="8"/>
  <c r="H185" i="8"/>
  <c r="G31" i="8"/>
  <c r="G185" i="8"/>
  <c r="F31" i="8"/>
  <c r="F185" i="8"/>
  <c r="E31" i="8"/>
  <c r="E185" i="8"/>
  <c r="X30" i="8"/>
  <c r="X184" i="8"/>
  <c r="W30" i="8"/>
  <c r="W184" i="8"/>
  <c r="V30" i="8"/>
  <c r="V184" i="8"/>
  <c r="U30" i="8"/>
  <c r="U184" i="8"/>
  <c r="T30" i="8"/>
  <c r="T184" i="8"/>
  <c r="S30" i="8"/>
  <c r="S184" i="8"/>
  <c r="R30" i="8"/>
  <c r="R184" i="8"/>
  <c r="Q30" i="8"/>
  <c r="Q184" i="8"/>
  <c r="P30" i="8"/>
  <c r="P184" i="8"/>
  <c r="O30" i="8"/>
  <c r="O184" i="8"/>
  <c r="N30" i="8"/>
  <c r="N184" i="8"/>
  <c r="M30" i="8"/>
  <c r="M184" i="8"/>
  <c r="L30" i="8"/>
  <c r="L184" i="8"/>
  <c r="K30" i="8"/>
  <c r="K184" i="8"/>
  <c r="J30" i="8"/>
  <c r="J184" i="8"/>
  <c r="I30" i="8"/>
  <c r="I184" i="8"/>
  <c r="H30" i="8"/>
  <c r="H184" i="8"/>
  <c r="G30" i="8"/>
  <c r="G184" i="8"/>
  <c r="F30" i="8"/>
  <c r="F184" i="8"/>
  <c r="E30" i="8"/>
  <c r="E184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C93" i="8"/>
  <c r="X93" i="8"/>
  <c r="X71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X114" i="8"/>
  <c r="C92" i="8"/>
  <c r="W92" i="8"/>
  <c r="W70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X113" i="8"/>
  <c r="W113" i="8"/>
  <c r="C91" i="8"/>
  <c r="V91" i="8"/>
  <c r="V69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X112" i="8"/>
  <c r="W112" i="8"/>
  <c r="V112" i="8"/>
  <c r="C90" i="8"/>
  <c r="U90" i="8"/>
  <c r="U68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X111" i="8"/>
  <c r="W111" i="8"/>
  <c r="V111" i="8"/>
  <c r="U111" i="8"/>
  <c r="C89" i="8"/>
  <c r="T89" i="8"/>
  <c r="T67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X110" i="8"/>
  <c r="W110" i="8"/>
  <c r="V110" i="8"/>
  <c r="U110" i="8"/>
  <c r="T110" i="8"/>
  <c r="C88" i="8"/>
  <c r="S88" i="8"/>
  <c r="S66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X109" i="8"/>
  <c r="W109" i="8"/>
  <c r="V109" i="8"/>
  <c r="U109" i="8"/>
  <c r="T109" i="8"/>
  <c r="S109" i="8"/>
  <c r="C87" i="8"/>
  <c r="R87" i="8"/>
  <c r="R65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X108" i="8"/>
  <c r="W108" i="8"/>
  <c r="V108" i="8"/>
  <c r="U108" i="8"/>
  <c r="T108" i="8"/>
  <c r="S108" i="8"/>
  <c r="R108" i="8"/>
  <c r="C86" i="8"/>
  <c r="Q86" i="8"/>
  <c r="Q64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X107" i="8"/>
  <c r="W107" i="8"/>
  <c r="V107" i="8"/>
  <c r="U107" i="8"/>
  <c r="T107" i="8"/>
  <c r="S107" i="8"/>
  <c r="R107" i="8"/>
  <c r="Q107" i="8"/>
  <c r="C85" i="8"/>
  <c r="P85" i="8"/>
  <c r="P63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X106" i="8"/>
  <c r="W106" i="8"/>
  <c r="V106" i="8"/>
  <c r="U106" i="8"/>
  <c r="T106" i="8"/>
  <c r="S106" i="8"/>
  <c r="R106" i="8"/>
  <c r="Q106" i="8"/>
  <c r="P106" i="8"/>
  <c r="C84" i="8"/>
  <c r="O84" i="8"/>
  <c r="O62" i="8"/>
  <c r="O106" i="8"/>
  <c r="N106" i="8"/>
  <c r="M106" i="8"/>
  <c r="L106" i="8"/>
  <c r="K106" i="8"/>
  <c r="J106" i="8"/>
  <c r="I106" i="8"/>
  <c r="H106" i="8"/>
  <c r="G106" i="8"/>
  <c r="F106" i="8"/>
  <c r="E106" i="8"/>
  <c r="X105" i="8"/>
  <c r="W105" i="8"/>
  <c r="V105" i="8"/>
  <c r="U105" i="8"/>
  <c r="T105" i="8"/>
  <c r="S105" i="8"/>
  <c r="R105" i="8"/>
  <c r="Q105" i="8"/>
  <c r="P105" i="8"/>
  <c r="O105" i="8"/>
  <c r="C83" i="8"/>
  <c r="N83" i="8"/>
  <c r="N61" i="8"/>
  <c r="N105" i="8"/>
  <c r="M105" i="8"/>
  <c r="L105" i="8"/>
  <c r="K105" i="8"/>
  <c r="J105" i="8"/>
  <c r="I105" i="8"/>
  <c r="H105" i="8"/>
  <c r="G105" i="8"/>
  <c r="F105" i="8"/>
  <c r="E105" i="8"/>
  <c r="X104" i="8"/>
  <c r="W104" i="8"/>
  <c r="V104" i="8"/>
  <c r="U104" i="8"/>
  <c r="T104" i="8"/>
  <c r="S104" i="8"/>
  <c r="R104" i="8"/>
  <c r="Q104" i="8"/>
  <c r="P104" i="8"/>
  <c r="O104" i="8"/>
  <c r="N104" i="8"/>
  <c r="C82" i="8"/>
  <c r="M82" i="8"/>
  <c r="M60" i="8"/>
  <c r="M104" i="8"/>
  <c r="L104" i="8"/>
  <c r="K104" i="8"/>
  <c r="J104" i="8"/>
  <c r="I104" i="8"/>
  <c r="H104" i="8"/>
  <c r="G104" i="8"/>
  <c r="F104" i="8"/>
  <c r="E104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C81" i="8"/>
  <c r="L81" i="8"/>
  <c r="L59" i="8"/>
  <c r="L103" i="8"/>
  <c r="K103" i="8"/>
  <c r="J103" i="8"/>
  <c r="I103" i="8"/>
  <c r="H103" i="8"/>
  <c r="G103" i="8"/>
  <c r="F103" i="8"/>
  <c r="E103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C80" i="8"/>
  <c r="K80" i="8"/>
  <c r="K58" i="8"/>
  <c r="K102" i="8"/>
  <c r="J102" i="8"/>
  <c r="I102" i="8"/>
  <c r="H102" i="8"/>
  <c r="G102" i="8"/>
  <c r="F102" i="8"/>
  <c r="E102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C79" i="8"/>
  <c r="J79" i="8"/>
  <c r="J57" i="8"/>
  <c r="J101" i="8"/>
  <c r="I101" i="8"/>
  <c r="H101" i="8"/>
  <c r="G101" i="8"/>
  <c r="F101" i="8"/>
  <c r="E101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C78" i="8"/>
  <c r="I78" i="8"/>
  <c r="I56" i="8"/>
  <c r="I100" i="8"/>
  <c r="H100" i="8"/>
  <c r="G100" i="8"/>
  <c r="F100" i="8"/>
  <c r="E100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C77" i="8"/>
  <c r="H77" i="8"/>
  <c r="H55" i="8"/>
  <c r="H99" i="8"/>
  <c r="G99" i="8"/>
  <c r="F99" i="8"/>
  <c r="E99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C76" i="8"/>
  <c r="G76" i="8"/>
  <c r="G54" i="8"/>
  <c r="G98" i="8"/>
  <c r="F98" i="8"/>
  <c r="E98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C75" i="8"/>
  <c r="F75" i="8"/>
  <c r="F53" i="8"/>
  <c r="F97" i="8"/>
  <c r="E97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C74" i="8"/>
  <c r="E74" i="8"/>
  <c r="E52" i="8"/>
  <c r="E96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X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X91" i="8"/>
  <c r="W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X90" i="8"/>
  <c r="W90" i="8"/>
  <c r="V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X89" i="8"/>
  <c r="W89" i="8"/>
  <c r="V89" i="8"/>
  <c r="U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X88" i="8"/>
  <c r="W88" i="8"/>
  <c r="V88" i="8"/>
  <c r="U88" i="8"/>
  <c r="T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X87" i="8"/>
  <c r="W87" i="8"/>
  <c r="V87" i="8"/>
  <c r="U87" i="8"/>
  <c r="T87" i="8"/>
  <c r="S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X86" i="8"/>
  <c r="W86" i="8"/>
  <c r="V86" i="8"/>
  <c r="U86" i="8"/>
  <c r="T86" i="8"/>
  <c r="S86" i="8"/>
  <c r="R86" i="8"/>
  <c r="P86" i="8"/>
  <c r="O86" i="8"/>
  <c r="N86" i="8"/>
  <c r="M86" i="8"/>
  <c r="L86" i="8"/>
  <c r="K86" i="8"/>
  <c r="J86" i="8"/>
  <c r="I86" i="8"/>
  <c r="H86" i="8"/>
  <c r="G86" i="8"/>
  <c r="F86" i="8"/>
  <c r="E86" i="8"/>
  <c r="X85" i="8"/>
  <c r="W85" i="8"/>
  <c r="V85" i="8"/>
  <c r="U85" i="8"/>
  <c r="T85" i="8"/>
  <c r="S85" i="8"/>
  <c r="R85" i="8"/>
  <c r="Q85" i="8"/>
  <c r="O85" i="8"/>
  <c r="N85" i="8"/>
  <c r="M85" i="8"/>
  <c r="L85" i="8"/>
  <c r="K85" i="8"/>
  <c r="J85" i="8"/>
  <c r="I85" i="8"/>
  <c r="H85" i="8"/>
  <c r="G85" i="8"/>
  <c r="F85" i="8"/>
  <c r="E85" i="8"/>
  <c r="X84" i="8"/>
  <c r="W84" i="8"/>
  <c r="V84" i="8"/>
  <c r="U84" i="8"/>
  <c r="T84" i="8"/>
  <c r="S84" i="8"/>
  <c r="R84" i="8"/>
  <c r="Q84" i="8"/>
  <c r="P84" i="8"/>
  <c r="N84" i="8"/>
  <c r="M84" i="8"/>
  <c r="L84" i="8"/>
  <c r="K84" i="8"/>
  <c r="J84" i="8"/>
  <c r="I84" i="8"/>
  <c r="H84" i="8"/>
  <c r="G84" i="8"/>
  <c r="F84" i="8"/>
  <c r="E84" i="8"/>
  <c r="X83" i="8"/>
  <c r="W83" i="8"/>
  <c r="V83" i="8"/>
  <c r="U83" i="8"/>
  <c r="T83" i="8"/>
  <c r="S83" i="8"/>
  <c r="R83" i="8"/>
  <c r="Q83" i="8"/>
  <c r="P83" i="8"/>
  <c r="O83" i="8"/>
  <c r="M83" i="8"/>
  <c r="L83" i="8"/>
  <c r="K83" i="8"/>
  <c r="J83" i="8"/>
  <c r="I83" i="8"/>
  <c r="H83" i="8"/>
  <c r="G83" i="8"/>
  <c r="F83" i="8"/>
  <c r="E83" i="8"/>
  <c r="X82" i="8"/>
  <c r="W82" i="8"/>
  <c r="V82" i="8"/>
  <c r="U82" i="8"/>
  <c r="T82" i="8"/>
  <c r="S82" i="8"/>
  <c r="R82" i="8"/>
  <c r="Q82" i="8"/>
  <c r="P82" i="8"/>
  <c r="O82" i="8"/>
  <c r="N82" i="8"/>
  <c r="L82" i="8"/>
  <c r="K82" i="8"/>
  <c r="J82" i="8"/>
  <c r="I82" i="8"/>
  <c r="H82" i="8"/>
  <c r="G82" i="8"/>
  <c r="F82" i="8"/>
  <c r="E82" i="8"/>
  <c r="X81" i="8"/>
  <c r="W81" i="8"/>
  <c r="V81" i="8"/>
  <c r="U81" i="8"/>
  <c r="T81" i="8"/>
  <c r="S81" i="8"/>
  <c r="R81" i="8"/>
  <c r="Q81" i="8"/>
  <c r="P81" i="8"/>
  <c r="O81" i="8"/>
  <c r="N81" i="8"/>
  <c r="M81" i="8"/>
  <c r="K81" i="8"/>
  <c r="J81" i="8"/>
  <c r="I81" i="8"/>
  <c r="H81" i="8"/>
  <c r="G81" i="8"/>
  <c r="F81" i="8"/>
  <c r="E81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J80" i="8"/>
  <c r="I80" i="8"/>
  <c r="H80" i="8"/>
  <c r="G80" i="8"/>
  <c r="F80" i="8"/>
  <c r="E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I79" i="8"/>
  <c r="H79" i="8"/>
  <c r="G79" i="8"/>
  <c r="F79" i="8"/>
  <c r="E79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H78" i="8"/>
  <c r="G78" i="8"/>
  <c r="F78" i="8"/>
  <c r="E78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G77" i="8"/>
  <c r="F77" i="8"/>
  <c r="E77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F76" i="8"/>
  <c r="E76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X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X69" i="8"/>
  <c r="W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X68" i="8"/>
  <c r="W68" i="8"/>
  <c r="V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X67" i="8"/>
  <c r="W67" i="8"/>
  <c r="V67" i="8"/>
  <c r="U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X66" i="8"/>
  <c r="W66" i="8"/>
  <c r="V66" i="8"/>
  <c r="U66" i="8"/>
  <c r="T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X65" i="8"/>
  <c r="W65" i="8"/>
  <c r="V65" i="8"/>
  <c r="U65" i="8"/>
  <c r="T65" i="8"/>
  <c r="S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X64" i="8"/>
  <c r="W64" i="8"/>
  <c r="V64" i="8"/>
  <c r="U64" i="8"/>
  <c r="T64" i="8"/>
  <c r="S64" i="8"/>
  <c r="R64" i="8"/>
  <c r="P64" i="8"/>
  <c r="O64" i="8"/>
  <c r="N64" i="8"/>
  <c r="M64" i="8"/>
  <c r="L64" i="8"/>
  <c r="K64" i="8"/>
  <c r="J64" i="8"/>
  <c r="I64" i="8"/>
  <c r="H64" i="8"/>
  <c r="G64" i="8"/>
  <c r="F64" i="8"/>
  <c r="E64" i="8"/>
  <c r="X63" i="8"/>
  <c r="W63" i="8"/>
  <c r="V63" i="8"/>
  <c r="U63" i="8"/>
  <c r="T63" i="8"/>
  <c r="S63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X61" i="8"/>
  <c r="W61" i="8"/>
  <c r="V61" i="8"/>
  <c r="U61" i="8"/>
  <c r="T61" i="8"/>
  <c r="S61" i="8"/>
  <c r="R61" i="8"/>
  <c r="Q61" i="8"/>
  <c r="P61" i="8"/>
  <c r="O61" i="8"/>
  <c r="M61" i="8"/>
  <c r="L61" i="8"/>
  <c r="K61" i="8"/>
  <c r="J61" i="8"/>
  <c r="I61" i="8"/>
  <c r="H61" i="8"/>
  <c r="G61" i="8"/>
  <c r="F61" i="8"/>
  <c r="E61" i="8"/>
  <c r="X60" i="8"/>
  <c r="W60" i="8"/>
  <c r="V60" i="8"/>
  <c r="U60" i="8"/>
  <c r="T60" i="8"/>
  <c r="S60" i="8"/>
  <c r="R60" i="8"/>
  <c r="Q60" i="8"/>
  <c r="P60" i="8"/>
  <c r="O60" i="8"/>
  <c r="N60" i="8"/>
  <c r="L60" i="8"/>
  <c r="K60" i="8"/>
  <c r="J60" i="8"/>
  <c r="I60" i="8"/>
  <c r="H60" i="8"/>
  <c r="G60" i="8"/>
  <c r="F60" i="8"/>
  <c r="E60" i="8"/>
  <c r="X59" i="8"/>
  <c r="W59" i="8"/>
  <c r="V59" i="8"/>
  <c r="U59" i="8"/>
  <c r="T59" i="8"/>
  <c r="S59" i="8"/>
  <c r="R59" i="8"/>
  <c r="Q59" i="8"/>
  <c r="P59" i="8"/>
  <c r="O59" i="8"/>
  <c r="N59" i="8"/>
  <c r="M59" i="8"/>
  <c r="K59" i="8"/>
  <c r="J59" i="8"/>
  <c r="I59" i="8"/>
  <c r="H59" i="8"/>
  <c r="G59" i="8"/>
  <c r="F59" i="8"/>
  <c r="E59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E58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I57" i="8"/>
  <c r="H57" i="8"/>
  <c r="G57" i="8"/>
  <c r="F57" i="8"/>
  <c r="E57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H56" i="8"/>
  <c r="G56" i="8"/>
  <c r="F56" i="8"/>
  <c r="E56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G55" i="8"/>
  <c r="F55" i="8"/>
  <c r="E55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F54" i="8"/>
  <c r="E54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E53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AF5" i="8"/>
  <c r="E31" i="7" a="1"/>
  <c r="X50" i="7"/>
  <c r="W50" i="7"/>
  <c r="W182" i="7"/>
  <c r="W226" i="7"/>
  <c r="V50" i="7"/>
  <c r="V182" i="7"/>
  <c r="V226" i="7"/>
  <c r="U50" i="7"/>
  <c r="U182" i="7"/>
  <c r="U226" i="7"/>
  <c r="T50" i="7"/>
  <c r="T182" i="7"/>
  <c r="T226" i="7"/>
  <c r="S50" i="7"/>
  <c r="S182" i="7"/>
  <c r="S226" i="7"/>
  <c r="R50" i="7"/>
  <c r="R182" i="7"/>
  <c r="R226" i="7"/>
  <c r="Q50" i="7"/>
  <c r="Q182" i="7"/>
  <c r="Q226" i="7"/>
  <c r="P50" i="7"/>
  <c r="P182" i="7"/>
  <c r="P226" i="7"/>
  <c r="O50" i="7"/>
  <c r="O182" i="7"/>
  <c r="O226" i="7"/>
  <c r="N50" i="7"/>
  <c r="N182" i="7"/>
  <c r="N226" i="7"/>
  <c r="M50" i="7"/>
  <c r="M182" i="7"/>
  <c r="M226" i="7"/>
  <c r="L50" i="7"/>
  <c r="L182" i="7"/>
  <c r="L226" i="7"/>
  <c r="K50" i="7"/>
  <c r="K182" i="7"/>
  <c r="K226" i="7"/>
  <c r="J50" i="7"/>
  <c r="J182" i="7"/>
  <c r="J226" i="7"/>
  <c r="I50" i="7"/>
  <c r="I182" i="7"/>
  <c r="I226" i="7"/>
  <c r="H50" i="7"/>
  <c r="H182" i="7"/>
  <c r="H226" i="7"/>
  <c r="G50" i="7"/>
  <c r="G182" i="7"/>
  <c r="G226" i="7"/>
  <c r="F50" i="7"/>
  <c r="F182" i="7"/>
  <c r="F226" i="7"/>
  <c r="E50" i="7"/>
  <c r="E182" i="7"/>
  <c r="E226" i="7"/>
  <c r="C226" i="7"/>
  <c r="X49" i="7"/>
  <c r="X181" i="7"/>
  <c r="X225" i="7"/>
  <c r="W49" i="7"/>
  <c r="V49" i="7"/>
  <c r="V181" i="7"/>
  <c r="V225" i="7"/>
  <c r="U49" i="7"/>
  <c r="U181" i="7"/>
  <c r="U225" i="7"/>
  <c r="T49" i="7"/>
  <c r="T181" i="7"/>
  <c r="T225" i="7"/>
  <c r="S49" i="7"/>
  <c r="S181" i="7"/>
  <c r="S225" i="7"/>
  <c r="R49" i="7"/>
  <c r="R181" i="7"/>
  <c r="R225" i="7"/>
  <c r="Q49" i="7"/>
  <c r="Q181" i="7"/>
  <c r="Q225" i="7"/>
  <c r="P49" i="7"/>
  <c r="P181" i="7"/>
  <c r="P225" i="7"/>
  <c r="O49" i="7"/>
  <c r="O181" i="7"/>
  <c r="O225" i="7"/>
  <c r="N49" i="7"/>
  <c r="N181" i="7"/>
  <c r="N225" i="7"/>
  <c r="M49" i="7"/>
  <c r="M181" i="7"/>
  <c r="M225" i="7"/>
  <c r="L49" i="7"/>
  <c r="L181" i="7"/>
  <c r="L225" i="7"/>
  <c r="K49" i="7"/>
  <c r="K181" i="7"/>
  <c r="K225" i="7"/>
  <c r="J49" i="7"/>
  <c r="J181" i="7"/>
  <c r="J225" i="7"/>
  <c r="I49" i="7"/>
  <c r="I181" i="7"/>
  <c r="I225" i="7"/>
  <c r="H49" i="7"/>
  <c r="H181" i="7"/>
  <c r="H225" i="7"/>
  <c r="G49" i="7"/>
  <c r="G181" i="7"/>
  <c r="G225" i="7"/>
  <c r="F49" i="7"/>
  <c r="F181" i="7"/>
  <c r="F225" i="7"/>
  <c r="E49" i="7"/>
  <c r="E181" i="7"/>
  <c r="E225" i="7"/>
  <c r="C225" i="7"/>
  <c r="X48" i="7"/>
  <c r="X180" i="7"/>
  <c r="X224" i="7"/>
  <c r="W48" i="7"/>
  <c r="W180" i="7"/>
  <c r="W224" i="7"/>
  <c r="V48" i="7"/>
  <c r="U48" i="7"/>
  <c r="U180" i="7"/>
  <c r="U224" i="7"/>
  <c r="T48" i="7"/>
  <c r="T180" i="7"/>
  <c r="T224" i="7"/>
  <c r="S48" i="7"/>
  <c r="S180" i="7"/>
  <c r="S224" i="7"/>
  <c r="R48" i="7"/>
  <c r="R180" i="7"/>
  <c r="R224" i="7"/>
  <c r="Q48" i="7"/>
  <c r="Q180" i="7"/>
  <c r="Q224" i="7"/>
  <c r="P48" i="7"/>
  <c r="P180" i="7"/>
  <c r="P224" i="7"/>
  <c r="O48" i="7"/>
  <c r="O180" i="7"/>
  <c r="O224" i="7"/>
  <c r="N48" i="7"/>
  <c r="N180" i="7"/>
  <c r="N224" i="7"/>
  <c r="M48" i="7"/>
  <c r="M180" i="7"/>
  <c r="M224" i="7"/>
  <c r="L48" i="7"/>
  <c r="L180" i="7"/>
  <c r="L224" i="7"/>
  <c r="K48" i="7"/>
  <c r="K180" i="7"/>
  <c r="K224" i="7"/>
  <c r="J48" i="7"/>
  <c r="J180" i="7"/>
  <c r="J224" i="7"/>
  <c r="I48" i="7"/>
  <c r="I180" i="7"/>
  <c r="I224" i="7"/>
  <c r="H48" i="7"/>
  <c r="H180" i="7"/>
  <c r="H224" i="7"/>
  <c r="G48" i="7"/>
  <c r="G180" i="7"/>
  <c r="G224" i="7"/>
  <c r="F48" i="7"/>
  <c r="F180" i="7"/>
  <c r="F224" i="7"/>
  <c r="E48" i="7"/>
  <c r="E180" i="7"/>
  <c r="E224" i="7"/>
  <c r="C224" i="7"/>
  <c r="X47" i="7"/>
  <c r="X179" i="7"/>
  <c r="X223" i="7"/>
  <c r="W47" i="7"/>
  <c r="W179" i="7"/>
  <c r="W223" i="7"/>
  <c r="V47" i="7"/>
  <c r="V179" i="7"/>
  <c r="V223" i="7"/>
  <c r="U47" i="7"/>
  <c r="T47" i="7"/>
  <c r="T179" i="7"/>
  <c r="T223" i="7"/>
  <c r="S47" i="7"/>
  <c r="S179" i="7"/>
  <c r="S223" i="7"/>
  <c r="R47" i="7"/>
  <c r="R179" i="7"/>
  <c r="R223" i="7"/>
  <c r="Q47" i="7"/>
  <c r="Q179" i="7"/>
  <c r="Q223" i="7"/>
  <c r="P47" i="7"/>
  <c r="P179" i="7"/>
  <c r="P223" i="7"/>
  <c r="O47" i="7"/>
  <c r="O179" i="7"/>
  <c r="O223" i="7"/>
  <c r="N47" i="7"/>
  <c r="N179" i="7"/>
  <c r="N223" i="7"/>
  <c r="M47" i="7"/>
  <c r="M179" i="7"/>
  <c r="M223" i="7"/>
  <c r="L47" i="7"/>
  <c r="L179" i="7"/>
  <c r="L223" i="7"/>
  <c r="K47" i="7"/>
  <c r="K179" i="7"/>
  <c r="K223" i="7"/>
  <c r="J47" i="7"/>
  <c r="J179" i="7"/>
  <c r="J223" i="7"/>
  <c r="I47" i="7"/>
  <c r="I179" i="7"/>
  <c r="I223" i="7"/>
  <c r="H47" i="7"/>
  <c r="H179" i="7"/>
  <c r="H223" i="7"/>
  <c r="G47" i="7"/>
  <c r="G179" i="7"/>
  <c r="G223" i="7"/>
  <c r="F47" i="7"/>
  <c r="F179" i="7"/>
  <c r="F223" i="7"/>
  <c r="E47" i="7"/>
  <c r="E179" i="7"/>
  <c r="E223" i="7"/>
  <c r="C223" i="7"/>
  <c r="X46" i="7"/>
  <c r="X178" i="7"/>
  <c r="X222" i="7"/>
  <c r="W46" i="7"/>
  <c r="W178" i="7"/>
  <c r="W222" i="7"/>
  <c r="V46" i="7"/>
  <c r="V178" i="7"/>
  <c r="V222" i="7"/>
  <c r="U46" i="7"/>
  <c r="U178" i="7"/>
  <c r="U222" i="7"/>
  <c r="T46" i="7"/>
  <c r="S46" i="7"/>
  <c r="S178" i="7"/>
  <c r="S222" i="7"/>
  <c r="R46" i="7"/>
  <c r="R178" i="7"/>
  <c r="R222" i="7"/>
  <c r="Q46" i="7"/>
  <c r="Q178" i="7"/>
  <c r="Q222" i="7"/>
  <c r="P46" i="7"/>
  <c r="P178" i="7"/>
  <c r="P222" i="7"/>
  <c r="O46" i="7"/>
  <c r="O178" i="7"/>
  <c r="O222" i="7"/>
  <c r="N46" i="7"/>
  <c r="N178" i="7"/>
  <c r="N222" i="7"/>
  <c r="M46" i="7"/>
  <c r="M178" i="7"/>
  <c r="M222" i="7"/>
  <c r="L46" i="7"/>
  <c r="L178" i="7"/>
  <c r="L222" i="7"/>
  <c r="K46" i="7"/>
  <c r="K178" i="7"/>
  <c r="K222" i="7"/>
  <c r="J46" i="7"/>
  <c r="J178" i="7"/>
  <c r="J222" i="7"/>
  <c r="I46" i="7"/>
  <c r="I178" i="7"/>
  <c r="I222" i="7"/>
  <c r="H46" i="7"/>
  <c r="H178" i="7"/>
  <c r="H222" i="7"/>
  <c r="G46" i="7"/>
  <c r="G178" i="7"/>
  <c r="G222" i="7"/>
  <c r="F46" i="7"/>
  <c r="F178" i="7"/>
  <c r="F222" i="7"/>
  <c r="E46" i="7"/>
  <c r="E178" i="7"/>
  <c r="E222" i="7"/>
  <c r="C222" i="7"/>
  <c r="X45" i="7"/>
  <c r="X177" i="7"/>
  <c r="X221" i="7"/>
  <c r="W45" i="7"/>
  <c r="W177" i="7"/>
  <c r="W221" i="7"/>
  <c r="V45" i="7"/>
  <c r="V177" i="7"/>
  <c r="V221" i="7"/>
  <c r="U45" i="7"/>
  <c r="U177" i="7"/>
  <c r="U221" i="7"/>
  <c r="T45" i="7"/>
  <c r="T177" i="7"/>
  <c r="T221" i="7"/>
  <c r="S45" i="7"/>
  <c r="R45" i="7"/>
  <c r="R177" i="7"/>
  <c r="R221" i="7"/>
  <c r="Q45" i="7"/>
  <c r="Q177" i="7"/>
  <c r="Q221" i="7"/>
  <c r="P45" i="7"/>
  <c r="P177" i="7"/>
  <c r="P221" i="7"/>
  <c r="O45" i="7"/>
  <c r="O177" i="7"/>
  <c r="O221" i="7"/>
  <c r="N45" i="7"/>
  <c r="N177" i="7"/>
  <c r="N221" i="7"/>
  <c r="M45" i="7"/>
  <c r="M177" i="7"/>
  <c r="M221" i="7"/>
  <c r="L45" i="7"/>
  <c r="L177" i="7"/>
  <c r="L221" i="7"/>
  <c r="K45" i="7"/>
  <c r="K177" i="7"/>
  <c r="K221" i="7"/>
  <c r="J45" i="7"/>
  <c r="J177" i="7"/>
  <c r="J221" i="7"/>
  <c r="I45" i="7"/>
  <c r="I177" i="7"/>
  <c r="I221" i="7"/>
  <c r="H45" i="7"/>
  <c r="H177" i="7"/>
  <c r="H221" i="7"/>
  <c r="G45" i="7"/>
  <c r="G177" i="7"/>
  <c r="G221" i="7"/>
  <c r="F45" i="7"/>
  <c r="F177" i="7"/>
  <c r="F221" i="7"/>
  <c r="E45" i="7"/>
  <c r="E177" i="7"/>
  <c r="E221" i="7"/>
  <c r="C221" i="7"/>
  <c r="X44" i="7"/>
  <c r="X176" i="7"/>
  <c r="X220" i="7"/>
  <c r="W44" i="7"/>
  <c r="W176" i="7"/>
  <c r="W220" i="7"/>
  <c r="V44" i="7"/>
  <c r="V176" i="7"/>
  <c r="V220" i="7"/>
  <c r="U44" i="7"/>
  <c r="U176" i="7"/>
  <c r="U220" i="7"/>
  <c r="T44" i="7"/>
  <c r="T176" i="7"/>
  <c r="T220" i="7"/>
  <c r="S44" i="7"/>
  <c r="S176" i="7"/>
  <c r="S220" i="7"/>
  <c r="R44" i="7"/>
  <c r="Q44" i="7"/>
  <c r="Q176" i="7"/>
  <c r="Q220" i="7"/>
  <c r="P44" i="7"/>
  <c r="P176" i="7"/>
  <c r="P220" i="7"/>
  <c r="O44" i="7"/>
  <c r="O176" i="7"/>
  <c r="O220" i="7"/>
  <c r="N44" i="7"/>
  <c r="N176" i="7"/>
  <c r="N220" i="7"/>
  <c r="M44" i="7"/>
  <c r="M176" i="7"/>
  <c r="M220" i="7"/>
  <c r="L44" i="7"/>
  <c r="L176" i="7"/>
  <c r="L220" i="7"/>
  <c r="K44" i="7"/>
  <c r="K176" i="7"/>
  <c r="K220" i="7"/>
  <c r="J44" i="7"/>
  <c r="J176" i="7"/>
  <c r="J220" i="7"/>
  <c r="I44" i="7"/>
  <c r="I176" i="7"/>
  <c r="I220" i="7"/>
  <c r="H44" i="7"/>
  <c r="H176" i="7"/>
  <c r="H220" i="7"/>
  <c r="G44" i="7"/>
  <c r="G176" i="7"/>
  <c r="G220" i="7"/>
  <c r="F44" i="7"/>
  <c r="F176" i="7"/>
  <c r="F220" i="7"/>
  <c r="E44" i="7"/>
  <c r="E176" i="7"/>
  <c r="E220" i="7"/>
  <c r="C220" i="7"/>
  <c r="X43" i="7"/>
  <c r="X175" i="7"/>
  <c r="X219" i="7"/>
  <c r="W43" i="7"/>
  <c r="W175" i="7"/>
  <c r="W219" i="7"/>
  <c r="V43" i="7"/>
  <c r="V175" i="7"/>
  <c r="V219" i="7"/>
  <c r="U43" i="7"/>
  <c r="U175" i="7"/>
  <c r="U219" i="7"/>
  <c r="T43" i="7"/>
  <c r="T175" i="7"/>
  <c r="T219" i="7"/>
  <c r="S43" i="7"/>
  <c r="S175" i="7"/>
  <c r="S219" i="7"/>
  <c r="R43" i="7"/>
  <c r="R175" i="7"/>
  <c r="R219" i="7"/>
  <c r="Q43" i="7"/>
  <c r="P43" i="7"/>
  <c r="P175" i="7"/>
  <c r="P219" i="7"/>
  <c r="O43" i="7"/>
  <c r="O175" i="7"/>
  <c r="O219" i="7"/>
  <c r="N43" i="7"/>
  <c r="N175" i="7"/>
  <c r="N219" i="7"/>
  <c r="M43" i="7"/>
  <c r="M175" i="7"/>
  <c r="M219" i="7"/>
  <c r="L43" i="7"/>
  <c r="L175" i="7"/>
  <c r="L219" i="7"/>
  <c r="K43" i="7"/>
  <c r="K175" i="7"/>
  <c r="K219" i="7"/>
  <c r="J43" i="7"/>
  <c r="J175" i="7"/>
  <c r="J219" i="7"/>
  <c r="I43" i="7"/>
  <c r="I175" i="7"/>
  <c r="I219" i="7"/>
  <c r="H43" i="7"/>
  <c r="H175" i="7"/>
  <c r="H219" i="7"/>
  <c r="G43" i="7"/>
  <c r="G175" i="7"/>
  <c r="G219" i="7"/>
  <c r="F43" i="7"/>
  <c r="F175" i="7"/>
  <c r="F219" i="7"/>
  <c r="E43" i="7"/>
  <c r="E175" i="7"/>
  <c r="E219" i="7"/>
  <c r="C219" i="7"/>
  <c r="X42" i="7"/>
  <c r="X174" i="7"/>
  <c r="X218" i="7"/>
  <c r="W42" i="7"/>
  <c r="W174" i="7"/>
  <c r="W218" i="7"/>
  <c r="V42" i="7"/>
  <c r="V174" i="7"/>
  <c r="V218" i="7"/>
  <c r="U42" i="7"/>
  <c r="U174" i="7"/>
  <c r="U218" i="7"/>
  <c r="T42" i="7"/>
  <c r="T174" i="7"/>
  <c r="T218" i="7"/>
  <c r="S42" i="7"/>
  <c r="S174" i="7"/>
  <c r="S218" i="7"/>
  <c r="R42" i="7"/>
  <c r="R174" i="7"/>
  <c r="R218" i="7"/>
  <c r="Q42" i="7"/>
  <c r="Q174" i="7"/>
  <c r="Q218" i="7"/>
  <c r="P42" i="7"/>
  <c r="O42" i="7"/>
  <c r="O174" i="7"/>
  <c r="O218" i="7"/>
  <c r="N42" i="7"/>
  <c r="N174" i="7"/>
  <c r="N218" i="7"/>
  <c r="M42" i="7"/>
  <c r="M174" i="7"/>
  <c r="M218" i="7"/>
  <c r="L42" i="7"/>
  <c r="L174" i="7"/>
  <c r="L218" i="7"/>
  <c r="K42" i="7"/>
  <c r="K174" i="7"/>
  <c r="K218" i="7"/>
  <c r="J42" i="7"/>
  <c r="J174" i="7"/>
  <c r="J218" i="7"/>
  <c r="I42" i="7"/>
  <c r="I174" i="7"/>
  <c r="I218" i="7"/>
  <c r="H42" i="7"/>
  <c r="H174" i="7"/>
  <c r="H218" i="7"/>
  <c r="G42" i="7"/>
  <c r="G174" i="7"/>
  <c r="G218" i="7"/>
  <c r="F42" i="7"/>
  <c r="F174" i="7"/>
  <c r="F218" i="7"/>
  <c r="E42" i="7"/>
  <c r="E174" i="7"/>
  <c r="E218" i="7"/>
  <c r="C218" i="7"/>
  <c r="X41" i="7"/>
  <c r="X173" i="7"/>
  <c r="X217" i="7"/>
  <c r="W41" i="7"/>
  <c r="W173" i="7"/>
  <c r="W217" i="7"/>
  <c r="V41" i="7"/>
  <c r="V173" i="7"/>
  <c r="V217" i="7"/>
  <c r="U41" i="7"/>
  <c r="U173" i="7"/>
  <c r="U217" i="7"/>
  <c r="T41" i="7"/>
  <c r="T173" i="7"/>
  <c r="T217" i="7"/>
  <c r="S41" i="7"/>
  <c r="S173" i="7"/>
  <c r="S217" i="7"/>
  <c r="R41" i="7"/>
  <c r="R173" i="7"/>
  <c r="R217" i="7"/>
  <c r="Q41" i="7"/>
  <c r="Q173" i="7"/>
  <c r="Q217" i="7"/>
  <c r="P41" i="7"/>
  <c r="P173" i="7"/>
  <c r="P217" i="7"/>
  <c r="O41" i="7"/>
  <c r="N41" i="7"/>
  <c r="N173" i="7"/>
  <c r="N217" i="7"/>
  <c r="M41" i="7"/>
  <c r="M173" i="7"/>
  <c r="M217" i="7"/>
  <c r="L41" i="7"/>
  <c r="L173" i="7"/>
  <c r="L217" i="7"/>
  <c r="K41" i="7"/>
  <c r="K173" i="7"/>
  <c r="K217" i="7"/>
  <c r="J41" i="7"/>
  <c r="J173" i="7"/>
  <c r="J217" i="7"/>
  <c r="I41" i="7"/>
  <c r="I173" i="7"/>
  <c r="I217" i="7"/>
  <c r="H41" i="7"/>
  <c r="H173" i="7"/>
  <c r="H217" i="7"/>
  <c r="G41" i="7"/>
  <c r="G173" i="7"/>
  <c r="G217" i="7"/>
  <c r="F41" i="7"/>
  <c r="F173" i="7"/>
  <c r="F217" i="7"/>
  <c r="E41" i="7"/>
  <c r="E173" i="7"/>
  <c r="E217" i="7"/>
  <c r="C217" i="7"/>
  <c r="X40" i="7"/>
  <c r="X172" i="7"/>
  <c r="X216" i="7"/>
  <c r="W40" i="7"/>
  <c r="W172" i="7"/>
  <c r="W216" i="7"/>
  <c r="V40" i="7"/>
  <c r="V172" i="7"/>
  <c r="V216" i="7"/>
  <c r="U40" i="7"/>
  <c r="U172" i="7"/>
  <c r="U216" i="7"/>
  <c r="T40" i="7"/>
  <c r="T172" i="7"/>
  <c r="T216" i="7"/>
  <c r="S40" i="7"/>
  <c r="S172" i="7"/>
  <c r="S216" i="7"/>
  <c r="R40" i="7"/>
  <c r="R172" i="7"/>
  <c r="R216" i="7"/>
  <c r="Q40" i="7"/>
  <c r="Q172" i="7"/>
  <c r="Q216" i="7"/>
  <c r="P40" i="7"/>
  <c r="P172" i="7"/>
  <c r="P216" i="7"/>
  <c r="O40" i="7"/>
  <c r="O172" i="7"/>
  <c r="O216" i="7"/>
  <c r="N40" i="7"/>
  <c r="M40" i="7"/>
  <c r="M172" i="7"/>
  <c r="M216" i="7"/>
  <c r="L40" i="7"/>
  <c r="L172" i="7"/>
  <c r="L216" i="7"/>
  <c r="K40" i="7"/>
  <c r="K172" i="7"/>
  <c r="K216" i="7"/>
  <c r="J40" i="7"/>
  <c r="J172" i="7"/>
  <c r="J216" i="7"/>
  <c r="I40" i="7"/>
  <c r="I172" i="7"/>
  <c r="I216" i="7"/>
  <c r="H40" i="7"/>
  <c r="H172" i="7"/>
  <c r="H216" i="7"/>
  <c r="G40" i="7"/>
  <c r="G172" i="7"/>
  <c r="G216" i="7"/>
  <c r="F40" i="7"/>
  <c r="F172" i="7"/>
  <c r="F216" i="7"/>
  <c r="E40" i="7"/>
  <c r="E172" i="7"/>
  <c r="E216" i="7"/>
  <c r="C216" i="7"/>
  <c r="X39" i="7"/>
  <c r="X171" i="7"/>
  <c r="X215" i="7"/>
  <c r="W39" i="7"/>
  <c r="W171" i="7"/>
  <c r="W215" i="7"/>
  <c r="V39" i="7"/>
  <c r="V171" i="7"/>
  <c r="V215" i="7"/>
  <c r="U39" i="7"/>
  <c r="U171" i="7"/>
  <c r="U215" i="7"/>
  <c r="T39" i="7"/>
  <c r="T171" i="7"/>
  <c r="T215" i="7"/>
  <c r="S39" i="7"/>
  <c r="S171" i="7"/>
  <c r="S215" i="7"/>
  <c r="R39" i="7"/>
  <c r="R171" i="7"/>
  <c r="R215" i="7"/>
  <c r="Q39" i="7"/>
  <c r="Q171" i="7"/>
  <c r="Q215" i="7"/>
  <c r="P39" i="7"/>
  <c r="P171" i="7"/>
  <c r="P215" i="7"/>
  <c r="O39" i="7"/>
  <c r="O171" i="7"/>
  <c r="O215" i="7"/>
  <c r="N39" i="7"/>
  <c r="N171" i="7"/>
  <c r="N215" i="7"/>
  <c r="M39" i="7"/>
  <c r="L39" i="7"/>
  <c r="L171" i="7"/>
  <c r="L215" i="7"/>
  <c r="K39" i="7"/>
  <c r="K171" i="7"/>
  <c r="K215" i="7"/>
  <c r="J39" i="7"/>
  <c r="J171" i="7"/>
  <c r="J215" i="7"/>
  <c r="I39" i="7"/>
  <c r="I171" i="7"/>
  <c r="I215" i="7"/>
  <c r="H39" i="7"/>
  <c r="H171" i="7"/>
  <c r="H215" i="7"/>
  <c r="G39" i="7"/>
  <c r="G171" i="7"/>
  <c r="G215" i="7"/>
  <c r="F39" i="7"/>
  <c r="F171" i="7"/>
  <c r="F215" i="7"/>
  <c r="E39" i="7"/>
  <c r="E171" i="7"/>
  <c r="E215" i="7"/>
  <c r="C215" i="7"/>
  <c r="X38" i="7"/>
  <c r="X170" i="7"/>
  <c r="X214" i="7"/>
  <c r="W38" i="7"/>
  <c r="W170" i="7"/>
  <c r="W214" i="7"/>
  <c r="V38" i="7"/>
  <c r="V170" i="7"/>
  <c r="V214" i="7"/>
  <c r="U38" i="7"/>
  <c r="U170" i="7"/>
  <c r="U214" i="7"/>
  <c r="T38" i="7"/>
  <c r="T170" i="7"/>
  <c r="T214" i="7"/>
  <c r="S38" i="7"/>
  <c r="S170" i="7"/>
  <c r="S214" i="7"/>
  <c r="R38" i="7"/>
  <c r="R170" i="7"/>
  <c r="R214" i="7"/>
  <c r="Q38" i="7"/>
  <c r="Q170" i="7"/>
  <c r="Q214" i="7"/>
  <c r="P38" i="7"/>
  <c r="P170" i="7"/>
  <c r="P214" i="7"/>
  <c r="O38" i="7"/>
  <c r="O170" i="7"/>
  <c r="O214" i="7"/>
  <c r="N38" i="7"/>
  <c r="N170" i="7"/>
  <c r="N214" i="7"/>
  <c r="M38" i="7"/>
  <c r="M170" i="7"/>
  <c r="M214" i="7"/>
  <c r="L38" i="7"/>
  <c r="K38" i="7"/>
  <c r="K170" i="7"/>
  <c r="K214" i="7"/>
  <c r="J38" i="7"/>
  <c r="J170" i="7"/>
  <c r="J214" i="7"/>
  <c r="I38" i="7"/>
  <c r="I170" i="7"/>
  <c r="I214" i="7"/>
  <c r="H38" i="7"/>
  <c r="H170" i="7"/>
  <c r="H214" i="7"/>
  <c r="G38" i="7"/>
  <c r="G170" i="7"/>
  <c r="G214" i="7"/>
  <c r="F38" i="7"/>
  <c r="F170" i="7"/>
  <c r="F214" i="7"/>
  <c r="E38" i="7"/>
  <c r="E170" i="7"/>
  <c r="E214" i="7"/>
  <c r="C214" i="7"/>
  <c r="X37" i="7"/>
  <c r="X169" i="7"/>
  <c r="X213" i="7"/>
  <c r="W37" i="7"/>
  <c r="W169" i="7"/>
  <c r="W213" i="7"/>
  <c r="V37" i="7"/>
  <c r="V169" i="7"/>
  <c r="V213" i="7"/>
  <c r="U37" i="7"/>
  <c r="U169" i="7"/>
  <c r="U213" i="7"/>
  <c r="T37" i="7"/>
  <c r="T169" i="7"/>
  <c r="T213" i="7"/>
  <c r="S37" i="7"/>
  <c r="S169" i="7"/>
  <c r="S213" i="7"/>
  <c r="R37" i="7"/>
  <c r="R169" i="7"/>
  <c r="R213" i="7"/>
  <c r="Q37" i="7"/>
  <c r="Q169" i="7"/>
  <c r="Q213" i="7"/>
  <c r="P37" i="7"/>
  <c r="P169" i="7"/>
  <c r="P213" i="7"/>
  <c r="O37" i="7"/>
  <c r="O169" i="7"/>
  <c r="O213" i="7"/>
  <c r="N37" i="7"/>
  <c r="N169" i="7"/>
  <c r="N213" i="7"/>
  <c r="M37" i="7"/>
  <c r="M169" i="7"/>
  <c r="M213" i="7"/>
  <c r="L37" i="7"/>
  <c r="L169" i="7"/>
  <c r="L213" i="7"/>
  <c r="K37" i="7"/>
  <c r="J37" i="7"/>
  <c r="J169" i="7"/>
  <c r="J213" i="7"/>
  <c r="I37" i="7"/>
  <c r="I169" i="7"/>
  <c r="I213" i="7"/>
  <c r="H37" i="7"/>
  <c r="H169" i="7"/>
  <c r="H213" i="7"/>
  <c r="G37" i="7"/>
  <c r="G169" i="7"/>
  <c r="G213" i="7"/>
  <c r="F37" i="7"/>
  <c r="F169" i="7"/>
  <c r="F213" i="7"/>
  <c r="E37" i="7"/>
  <c r="E169" i="7"/>
  <c r="E213" i="7"/>
  <c r="C213" i="7"/>
  <c r="X36" i="7"/>
  <c r="X168" i="7"/>
  <c r="X212" i="7"/>
  <c r="W36" i="7"/>
  <c r="W168" i="7"/>
  <c r="W212" i="7"/>
  <c r="V36" i="7"/>
  <c r="V168" i="7"/>
  <c r="V212" i="7"/>
  <c r="U36" i="7"/>
  <c r="U168" i="7"/>
  <c r="U212" i="7"/>
  <c r="T36" i="7"/>
  <c r="T168" i="7"/>
  <c r="T212" i="7"/>
  <c r="S36" i="7"/>
  <c r="S168" i="7"/>
  <c r="S212" i="7"/>
  <c r="R36" i="7"/>
  <c r="R168" i="7"/>
  <c r="R212" i="7"/>
  <c r="Q36" i="7"/>
  <c r="Q168" i="7"/>
  <c r="Q212" i="7"/>
  <c r="P36" i="7"/>
  <c r="P168" i="7"/>
  <c r="P212" i="7"/>
  <c r="O36" i="7"/>
  <c r="O168" i="7"/>
  <c r="O212" i="7"/>
  <c r="N36" i="7"/>
  <c r="N168" i="7"/>
  <c r="N212" i="7"/>
  <c r="M36" i="7"/>
  <c r="M168" i="7"/>
  <c r="M212" i="7"/>
  <c r="L36" i="7"/>
  <c r="L168" i="7"/>
  <c r="L212" i="7"/>
  <c r="K36" i="7"/>
  <c r="K168" i="7"/>
  <c r="K212" i="7"/>
  <c r="J36" i="7"/>
  <c r="I36" i="7"/>
  <c r="I168" i="7"/>
  <c r="I212" i="7"/>
  <c r="H36" i="7"/>
  <c r="H168" i="7"/>
  <c r="H212" i="7"/>
  <c r="G36" i="7"/>
  <c r="G168" i="7"/>
  <c r="G212" i="7"/>
  <c r="F36" i="7"/>
  <c r="F168" i="7"/>
  <c r="F212" i="7"/>
  <c r="E36" i="7"/>
  <c r="E168" i="7"/>
  <c r="E212" i="7"/>
  <c r="C212" i="7"/>
  <c r="X35" i="7"/>
  <c r="X167" i="7"/>
  <c r="X211" i="7"/>
  <c r="W35" i="7"/>
  <c r="W167" i="7"/>
  <c r="W211" i="7"/>
  <c r="V35" i="7"/>
  <c r="V167" i="7"/>
  <c r="V211" i="7"/>
  <c r="U35" i="7"/>
  <c r="U167" i="7"/>
  <c r="U211" i="7"/>
  <c r="T35" i="7"/>
  <c r="T167" i="7"/>
  <c r="T211" i="7"/>
  <c r="S35" i="7"/>
  <c r="S167" i="7"/>
  <c r="S211" i="7"/>
  <c r="R35" i="7"/>
  <c r="R167" i="7"/>
  <c r="R211" i="7"/>
  <c r="Q35" i="7"/>
  <c r="Q167" i="7"/>
  <c r="Q211" i="7"/>
  <c r="P35" i="7"/>
  <c r="P167" i="7"/>
  <c r="P211" i="7"/>
  <c r="O35" i="7"/>
  <c r="O167" i="7"/>
  <c r="O211" i="7"/>
  <c r="N35" i="7"/>
  <c r="N167" i="7"/>
  <c r="N211" i="7"/>
  <c r="M35" i="7"/>
  <c r="M167" i="7"/>
  <c r="M211" i="7"/>
  <c r="L35" i="7"/>
  <c r="L167" i="7"/>
  <c r="L211" i="7"/>
  <c r="K35" i="7"/>
  <c r="K167" i="7"/>
  <c r="K211" i="7"/>
  <c r="J35" i="7"/>
  <c r="J167" i="7"/>
  <c r="J211" i="7"/>
  <c r="I35" i="7"/>
  <c r="H35" i="7"/>
  <c r="H167" i="7"/>
  <c r="H211" i="7"/>
  <c r="G35" i="7"/>
  <c r="G167" i="7"/>
  <c r="G211" i="7"/>
  <c r="F35" i="7"/>
  <c r="F167" i="7"/>
  <c r="F211" i="7"/>
  <c r="E35" i="7"/>
  <c r="E167" i="7"/>
  <c r="E211" i="7"/>
  <c r="C211" i="7"/>
  <c r="X34" i="7"/>
  <c r="X166" i="7"/>
  <c r="X210" i="7"/>
  <c r="W34" i="7"/>
  <c r="W166" i="7"/>
  <c r="W210" i="7"/>
  <c r="V34" i="7"/>
  <c r="V166" i="7"/>
  <c r="V210" i="7"/>
  <c r="U34" i="7"/>
  <c r="U166" i="7"/>
  <c r="U210" i="7"/>
  <c r="T34" i="7"/>
  <c r="T166" i="7"/>
  <c r="T210" i="7"/>
  <c r="S34" i="7"/>
  <c r="S166" i="7"/>
  <c r="S210" i="7"/>
  <c r="R34" i="7"/>
  <c r="R166" i="7"/>
  <c r="R210" i="7"/>
  <c r="Q34" i="7"/>
  <c r="Q166" i="7"/>
  <c r="Q210" i="7"/>
  <c r="P34" i="7"/>
  <c r="P166" i="7"/>
  <c r="P210" i="7"/>
  <c r="O34" i="7"/>
  <c r="O166" i="7"/>
  <c r="O210" i="7"/>
  <c r="N34" i="7"/>
  <c r="N166" i="7"/>
  <c r="N210" i="7"/>
  <c r="M34" i="7"/>
  <c r="M166" i="7"/>
  <c r="M210" i="7"/>
  <c r="L34" i="7"/>
  <c r="L166" i="7"/>
  <c r="L210" i="7"/>
  <c r="K34" i="7"/>
  <c r="K166" i="7"/>
  <c r="K210" i="7"/>
  <c r="J34" i="7"/>
  <c r="J166" i="7"/>
  <c r="J210" i="7"/>
  <c r="I34" i="7"/>
  <c r="I166" i="7"/>
  <c r="I210" i="7"/>
  <c r="H34" i="7"/>
  <c r="G34" i="7"/>
  <c r="G166" i="7"/>
  <c r="G210" i="7"/>
  <c r="F34" i="7"/>
  <c r="F166" i="7"/>
  <c r="F210" i="7"/>
  <c r="E34" i="7"/>
  <c r="E166" i="7"/>
  <c r="E210" i="7"/>
  <c r="C210" i="7"/>
  <c r="X33" i="7"/>
  <c r="X165" i="7"/>
  <c r="X209" i="7"/>
  <c r="W33" i="7"/>
  <c r="W165" i="7"/>
  <c r="W209" i="7"/>
  <c r="V33" i="7"/>
  <c r="V165" i="7"/>
  <c r="V209" i="7"/>
  <c r="U33" i="7"/>
  <c r="U165" i="7"/>
  <c r="U209" i="7"/>
  <c r="T33" i="7"/>
  <c r="T165" i="7"/>
  <c r="T209" i="7"/>
  <c r="S33" i="7"/>
  <c r="S165" i="7"/>
  <c r="S209" i="7"/>
  <c r="R33" i="7"/>
  <c r="R165" i="7"/>
  <c r="R209" i="7"/>
  <c r="Q33" i="7"/>
  <c r="Q165" i="7"/>
  <c r="Q209" i="7"/>
  <c r="P33" i="7"/>
  <c r="P165" i="7"/>
  <c r="P209" i="7"/>
  <c r="O33" i="7"/>
  <c r="O165" i="7"/>
  <c r="O209" i="7"/>
  <c r="N33" i="7"/>
  <c r="N165" i="7"/>
  <c r="N209" i="7"/>
  <c r="M33" i="7"/>
  <c r="M165" i="7"/>
  <c r="M209" i="7"/>
  <c r="L33" i="7"/>
  <c r="L165" i="7"/>
  <c r="L209" i="7"/>
  <c r="K33" i="7"/>
  <c r="K165" i="7"/>
  <c r="K209" i="7"/>
  <c r="J33" i="7"/>
  <c r="J165" i="7"/>
  <c r="J209" i="7"/>
  <c r="I33" i="7"/>
  <c r="I165" i="7"/>
  <c r="I209" i="7"/>
  <c r="H33" i="7"/>
  <c r="H165" i="7"/>
  <c r="H209" i="7"/>
  <c r="G33" i="7"/>
  <c r="F33" i="7"/>
  <c r="F165" i="7"/>
  <c r="F209" i="7"/>
  <c r="E33" i="7"/>
  <c r="E165" i="7"/>
  <c r="E209" i="7"/>
  <c r="C209" i="7"/>
  <c r="X32" i="7"/>
  <c r="X164" i="7"/>
  <c r="X208" i="7"/>
  <c r="W32" i="7"/>
  <c r="W164" i="7"/>
  <c r="W208" i="7"/>
  <c r="V32" i="7"/>
  <c r="V164" i="7"/>
  <c r="V208" i="7"/>
  <c r="U32" i="7"/>
  <c r="U164" i="7"/>
  <c r="U208" i="7"/>
  <c r="T32" i="7"/>
  <c r="T164" i="7"/>
  <c r="T208" i="7"/>
  <c r="S32" i="7"/>
  <c r="S164" i="7"/>
  <c r="S208" i="7"/>
  <c r="R32" i="7"/>
  <c r="R164" i="7"/>
  <c r="R208" i="7"/>
  <c r="Q32" i="7"/>
  <c r="Q164" i="7"/>
  <c r="Q208" i="7"/>
  <c r="P32" i="7"/>
  <c r="P164" i="7"/>
  <c r="P208" i="7"/>
  <c r="O32" i="7"/>
  <c r="O164" i="7"/>
  <c r="O208" i="7"/>
  <c r="N32" i="7"/>
  <c r="N164" i="7"/>
  <c r="N208" i="7"/>
  <c r="M32" i="7"/>
  <c r="M164" i="7"/>
  <c r="M208" i="7"/>
  <c r="L32" i="7"/>
  <c r="L164" i="7"/>
  <c r="L208" i="7"/>
  <c r="K32" i="7"/>
  <c r="K164" i="7"/>
  <c r="K208" i="7"/>
  <c r="J32" i="7"/>
  <c r="J164" i="7"/>
  <c r="J208" i="7"/>
  <c r="I32" i="7"/>
  <c r="I164" i="7"/>
  <c r="I208" i="7"/>
  <c r="H32" i="7"/>
  <c r="H164" i="7"/>
  <c r="H208" i="7"/>
  <c r="G32" i="7"/>
  <c r="G164" i="7"/>
  <c r="G208" i="7"/>
  <c r="F32" i="7"/>
  <c r="E32" i="7"/>
  <c r="E164" i="7"/>
  <c r="E208" i="7"/>
  <c r="C208" i="7"/>
  <c r="X31" i="7"/>
  <c r="X163" i="7"/>
  <c r="X207" i="7"/>
  <c r="W31" i="7"/>
  <c r="W163" i="7"/>
  <c r="W207" i="7"/>
  <c r="V31" i="7"/>
  <c r="V163" i="7"/>
  <c r="V207" i="7"/>
  <c r="U31" i="7"/>
  <c r="U163" i="7"/>
  <c r="U207" i="7"/>
  <c r="T31" i="7"/>
  <c r="T163" i="7"/>
  <c r="T207" i="7"/>
  <c r="S31" i="7"/>
  <c r="S163" i="7"/>
  <c r="S207" i="7"/>
  <c r="R31" i="7"/>
  <c r="R163" i="7"/>
  <c r="R207" i="7"/>
  <c r="Q31" i="7"/>
  <c r="Q163" i="7"/>
  <c r="Q207" i="7"/>
  <c r="P31" i="7"/>
  <c r="P163" i="7"/>
  <c r="P207" i="7"/>
  <c r="O31" i="7"/>
  <c r="O163" i="7"/>
  <c r="O207" i="7"/>
  <c r="N31" i="7"/>
  <c r="N163" i="7"/>
  <c r="N207" i="7"/>
  <c r="M31" i="7"/>
  <c r="M163" i="7"/>
  <c r="M207" i="7"/>
  <c r="L31" i="7"/>
  <c r="L163" i="7"/>
  <c r="L207" i="7"/>
  <c r="K31" i="7"/>
  <c r="K163" i="7"/>
  <c r="K207" i="7"/>
  <c r="J31" i="7"/>
  <c r="J163" i="7"/>
  <c r="J207" i="7"/>
  <c r="I31" i="7"/>
  <c r="I163" i="7"/>
  <c r="I207" i="7"/>
  <c r="H31" i="7"/>
  <c r="H163" i="7"/>
  <c r="H207" i="7"/>
  <c r="G31" i="7"/>
  <c r="G163" i="7"/>
  <c r="G207" i="7"/>
  <c r="F31" i="7"/>
  <c r="F163" i="7"/>
  <c r="F207" i="7"/>
  <c r="E31" i="7"/>
  <c r="C207" i="7"/>
  <c r="E29" i="7" a="1"/>
  <c r="X29" i="7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C204" i="7"/>
  <c r="X203" i="7"/>
  <c r="W29" i="7"/>
  <c r="W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C203" i="7"/>
  <c r="X202" i="7"/>
  <c r="W202" i="7"/>
  <c r="V29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C202" i="7"/>
  <c r="X201" i="7"/>
  <c r="W201" i="7"/>
  <c r="V201" i="7"/>
  <c r="U29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C201" i="7"/>
  <c r="X200" i="7"/>
  <c r="W200" i="7"/>
  <c r="V200" i="7"/>
  <c r="U200" i="7"/>
  <c r="T29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C200" i="7"/>
  <c r="X199" i="7"/>
  <c r="W199" i="7"/>
  <c r="V199" i="7"/>
  <c r="U199" i="7"/>
  <c r="T199" i="7"/>
  <c r="S2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C199" i="7"/>
  <c r="X198" i="7"/>
  <c r="W198" i="7"/>
  <c r="V198" i="7"/>
  <c r="U198" i="7"/>
  <c r="T198" i="7"/>
  <c r="S198" i="7"/>
  <c r="R29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C198" i="7"/>
  <c r="X197" i="7"/>
  <c r="W197" i="7"/>
  <c r="V197" i="7"/>
  <c r="U197" i="7"/>
  <c r="T197" i="7"/>
  <c r="S197" i="7"/>
  <c r="R197" i="7"/>
  <c r="Q29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C197" i="7"/>
  <c r="X196" i="7"/>
  <c r="W196" i="7"/>
  <c r="V196" i="7"/>
  <c r="U196" i="7"/>
  <c r="T196" i="7"/>
  <c r="S196" i="7"/>
  <c r="R196" i="7"/>
  <c r="Q196" i="7"/>
  <c r="P29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C196" i="7"/>
  <c r="X195" i="7"/>
  <c r="W195" i="7"/>
  <c r="V195" i="7"/>
  <c r="U195" i="7"/>
  <c r="T195" i="7"/>
  <c r="S195" i="7"/>
  <c r="R195" i="7"/>
  <c r="Q195" i="7"/>
  <c r="P195" i="7"/>
  <c r="O29" i="7"/>
  <c r="O195" i="7"/>
  <c r="N195" i="7"/>
  <c r="M195" i="7"/>
  <c r="L195" i="7"/>
  <c r="K195" i="7"/>
  <c r="J195" i="7"/>
  <c r="I195" i="7"/>
  <c r="H195" i="7"/>
  <c r="G195" i="7"/>
  <c r="F195" i="7"/>
  <c r="E195" i="7"/>
  <c r="C195" i="7"/>
  <c r="X194" i="7"/>
  <c r="W194" i="7"/>
  <c r="V194" i="7"/>
  <c r="U194" i="7"/>
  <c r="T194" i="7"/>
  <c r="S194" i="7"/>
  <c r="R194" i="7"/>
  <c r="Q194" i="7"/>
  <c r="P194" i="7"/>
  <c r="O194" i="7"/>
  <c r="N29" i="7"/>
  <c r="N194" i="7"/>
  <c r="M194" i="7"/>
  <c r="L194" i="7"/>
  <c r="K194" i="7"/>
  <c r="J194" i="7"/>
  <c r="I194" i="7"/>
  <c r="H194" i="7"/>
  <c r="G194" i="7"/>
  <c r="F194" i="7"/>
  <c r="E194" i="7"/>
  <c r="C194" i="7"/>
  <c r="X193" i="7"/>
  <c r="W193" i="7"/>
  <c r="V193" i="7"/>
  <c r="U193" i="7"/>
  <c r="T193" i="7"/>
  <c r="S193" i="7"/>
  <c r="R193" i="7"/>
  <c r="Q193" i="7"/>
  <c r="P193" i="7"/>
  <c r="O193" i="7"/>
  <c r="N193" i="7"/>
  <c r="M29" i="7"/>
  <c r="M193" i="7"/>
  <c r="L193" i="7"/>
  <c r="K193" i="7"/>
  <c r="J193" i="7"/>
  <c r="I193" i="7"/>
  <c r="H193" i="7"/>
  <c r="G193" i="7"/>
  <c r="F193" i="7"/>
  <c r="E193" i="7"/>
  <c r="C193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29" i="7"/>
  <c r="L192" i="7"/>
  <c r="K192" i="7"/>
  <c r="J192" i="7"/>
  <c r="I192" i="7"/>
  <c r="H192" i="7"/>
  <c r="G192" i="7"/>
  <c r="F192" i="7"/>
  <c r="E192" i="7"/>
  <c r="C192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29" i="7"/>
  <c r="K191" i="7"/>
  <c r="J191" i="7"/>
  <c r="I191" i="7"/>
  <c r="H191" i="7"/>
  <c r="G191" i="7"/>
  <c r="F191" i="7"/>
  <c r="E191" i="7"/>
  <c r="C191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29" i="7"/>
  <c r="J190" i="7"/>
  <c r="I190" i="7"/>
  <c r="H190" i="7"/>
  <c r="G190" i="7"/>
  <c r="F190" i="7"/>
  <c r="E190" i="7"/>
  <c r="C190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29" i="7"/>
  <c r="I189" i="7"/>
  <c r="H189" i="7"/>
  <c r="G189" i="7"/>
  <c r="F189" i="7"/>
  <c r="E189" i="7"/>
  <c r="C189" i="7"/>
  <c r="X188" i="7"/>
  <c r="W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29" i="7"/>
  <c r="H188" i="7"/>
  <c r="G188" i="7"/>
  <c r="F188" i="7"/>
  <c r="E188" i="7"/>
  <c r="C188" i="7"/>
  <c r="X187" i="7"/>
  <c r="W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29" i="7"/>
  <c r="G187" i="7"/>
  <c r="F187" i="7"/>
  <c r="E187" i="7"/>
  <c r="C187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29" i="7"/>
  <c r="F186" i="7"/>
  <c r="E186" i="7"/>
  <c r="C186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29" i="7"/>
  <c r="E185" i="7"/>
  <c r="C185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C94" i="7"/>
  <c r="X94" i="7"/>
  <c r="X72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X115" i="7"/>
  <c r="C93" i="7"/>
  <c r="W93" i="7"/>
  <c r="W71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X114" i="7"/>
  <c r="W114" i="7"/>
  <c r="C92" i="7"/>
  <c r="V92" i="7"/>
  <c r="V70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X113" i="7"/>
  <c r="W113" i="7"/>
  <c r="V113" i="7"/>
  <c r="C91" i="7"/>
  <c r="U91" i="7"/>
  <c r="U69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X112" i="7"/>
  <c r="W112" i="7"/>
  <c r="V112" i="7"/>
  <c r="U112" i="7"/>
  <c r="C90" i="7"/>
  <c r="T90" i="7"/>
  <c r="T68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X111" i="7"/>
  <c r="W111" i="7"/>
  <c r="V111" i="7"/>
  <c r="U111" i="7"/>
  <c r="T111" i="7"/>
  <c r="C89" i="7"/>
  <c r="S89" i="7"/>
  <c r="S67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X110" i="7"/>
  <c r="W110" i="7"/>
  <c r="V110" i="7"/>
  <c r="U110" i="7"/>
  <c r="T110" i="7"/>
  <c r="S110" i="7"/>
  <c r="C88" i="7"/>
  <c r="R88" i="7"/>
  <c r="R66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X109" i="7"/>
  <c r="W109" i="7"/>
  <c r="V109" i="7"/>
  <c r="U109" i="7"/>
  <c r="T109" i="7"/>
  <c r="S109" i="7"/>
  <c r="R109" i="7"/>
  <c r="C87" i="7"/>
  <c r="Q87" i="7"/>
  <c r="Q65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X108" i="7"/>
  <c r="W108" i="7"/>
  <c r="V108" i="7"/>
  <c r="U108" i="7"/>
  <c r="T108" i="7"/>
  <c r="S108" i="7"/>
  <c r="R108" i="7"/>
  <c r="Q108" i="7"/>
  <c r="C86" i="7"/>
  <c r="P86" i="7"/>
  <c r="P64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X107" i="7"/>
  <c r="W107" i="7"/>
  <c r="V107" i="7"/>
  <c r="U107" i="7"/>
  <c r="T107" i="7"/>
  <c r="S107" i="7"/>
  <c r="R107" i="7"/>
  <c r="Q107" i="7"/>
  <c r="P107" i="7"/>
  <c r="C85" i="7"/>
  <c r="O85" i="7"/>
  <c r="O63" i="7"/>
  <c r="O107" i="7"/>
  <c r="N107" i="7"/>
  <c r="M107" i="7"/>
  <c r="L107" i="7"/>
  <c r="K107" i="7"/>
  <c r="J107" i="7"/>
  <c r="I107" i="7"/>
  <c r="H107" i="7"/>
  <c r="G107" i="7"/>
  <c r="F107" i="7"/>
  <c r="E107" i="7"/>
  <c r="X106" i="7"/>
  <c r="W106" i="7"/>
  <c r="V106" i="7"/>
  <c r="U106" i="7"/>
  <c r="T106" i="7"/>
  <c r="S106" i="7"/>
  <c r="R106" i="7"/>
  <c r="Q106" i="7"/>
  <c r="P106" i="7"/>
  <c r="O106" i="7"/>
  <c r="C84" i="7"/>
  <c r="N84" i="7"/>
  <c r="N62" i="7"/>
  <c r="N106" i="7"/>
  <c r="M106" i="7"/>
  <c r="L106" i="7"/>
  <c r="K106" i="7"/>
  <c r="J106" i="7"/>
  <c r="I106" i="7"/>
  <c r="H106" i="7"/>
  <c r="G106" i="7"/>
  <c r="F106" i="7"/>
  <c r="E106" i="7"/>
  <c r="X105" i="7"/>
  <c r="W105" i="7"/>
  <c r="V105" i="7"/>
  <c r="U105" i="7"/>
  <c r="T105" i="7"/>
  <c r="S105" i="7"/>
  <c r="R105" i="7"/>
  <c r="Q105" i="7"/>
  <c r="P105" i="7"/>
  <c r="O105" i="7"/>
  <c r="N105" i="7"/>
  <c r="C83" i="7"/>
  <c r="M83" i="7"/>
  <c r="M61" i="7"/>
  <c r="M105" i="7"/>
  <c r="L105" i="7"/>
  <c r="K105" i="7"/>
  <c r="J105" i="7"/>
  <c r="I105" i="7"/>
  <c r="H105" i="7"/>
  <c r="G105" i="7"/>
  <c r="F105" i="7"/>
  <c r="E105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C82" i="7"/>
  <c r="L82" i="7"/>
  <c r="L60" i="7"/>
  <c r="L104" i="7"/>
  <c r="K104" i="7"/>
  <c r="J104" i="7"/>
  <c r="I104" i="7"/>
  <c r="H104" i="7"/>
  <c r="G104" i="7"/>
  <c r="F104" i="7"/>
  <c r="E104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C81" i="7"/>
  <c r="K81" i="7"/>
  <c r="K59" i="7"/>
  <c r="K103" i="7"/>
  <c r="J103" i="7"/>
  <c r="I103" i="7"/>
  <c r="H103" i="7"/>
  <c r="G103" i="7"/>
  <c r="F103" i="7"/>
  <c r="E103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C80" i="7"/>
  <c r="J80" i="7"/>
  <c r="J58" i="7"/>
  <c r="J102" i="7"/>
  <c r="I102" i="7"/>
  <c r="H102" i="7"/>
  <c r="G102" i="7"/>
  <c r="F102" i="7"/>
  <c r="E102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C79" i="7"/>
  <c r="I79" i="7"/>
  <c r="I57" i="7"/>
  <c r="I101" i="7"/>
  <c r="H101" i="7"/>
  <c r="G101" i="7"/>
  <c r="F101" i="7"/>
  <c r="E101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C78" i="7"/>
  <c r="H78" i="7"/>
  <c r="H56" i="7"/>
  <c r="H100" i="7"/>
  <c r="G100" i="7"/>
  <c r="F100" i="7"/>
  <c r="E100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C77" i="7"/>
  <c r="G77" i="7"/>
  <c r="G55" i="7"/>
  <c r="G99" i="7"/>
  <c r="F99" i="7"/>
  <c r="E99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C76" i="7"/>
  <c r="F76" i="7"/>
  <c r="F54" i="7"/>
  <c r="F98" i="7"/>
  <c r="E98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C75" i="7"/>
  <c r="E75" i="7"/>
  <c r="E53" i="7"/>
  <c r="E97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X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X92" i="7"/>
  <c r="W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X91" i="7"/>
  <c r="W91" i="7"/>
  <c r="V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X90" i="7"/>
  <c r="W90" i="7"/>
  <c r="V90" i="7"/>
  <c r="U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X89" i="7"/>
  <c r="W89" i="7"/>
  <c r="V89" i="7"/>
  <c r="U89" i="7"/>
  <c r="T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X88" i="7"/>
  <c r="W88" i="7"/>
  <c r="V88" i="7"/>
  <c r="U88" i="7"/>
  <c r="T88" i="7"/>
  <c r="S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X87" i="7"/>
  <c r="W87" i="7"/>
  <c r="V87" i="7"/>
  <c r="U87" i="7"/>
  <c r="T87" i="7"/>
  <c r="S87" i="7"/>
  <c r="R87" i="7"/>
  <c r="P87" i="7"/>
  <c r="O87" i="7"/>
  <c r="N87" i="7"/>
  <c r="M87" i="7"/>
  <c r="L87" i="7"/>
  <c r="K87" i="7"/>
  <c r="J87" i="7"/>
  <c r="I87" i="7"/>
  <c r="H87" i="7"/>
  <c r="G87" i="7"/>
  <c r="F87" i="7"/>
  <c r="E87" i="7"/>
  <c r="X86" i="7"/>
  <c r="W86" i="7"/>
  <c r="V86" i="7"/>
  <c r="U86" i="7"/>
  <c r="T86" i="7"/>
  <c r="S86" i="7"/>
  <c r="R86" i="7"/>
  <c r="Q86" i="7"/>
  <c r="O86" i="7"/>
  <c r="N86" i="7"/>
  <c r="M86" i="7"/>
  <c r="L86" i="7"/>
  <c r="K86" i="7"/>
  <c r="J86" i="7"/>
  <c r="I86" i="7"/>
  <c r="H86" i="7"/>
  <c r="G86" i="7"/>
  <c r="F86" i="7"/>
  <c r="E86" i="7"/>
  <c r="X85" i="7"/>
  <c r="W85" i="7"/>
  <c r="V85" i="7"/>
  <c r="U85" i="7"/>
  <c r="T85" i="7"/>
  <c r="S85" i="7"/>
  <c r="R85" i="7"/>
  <c r="Q85" i="7"/>
  <c r="P85" i="7"/>
  <c r="N85" i="7"/>
  <c r="M85" i="7"/>
  <c r="L85" i="7"/>
  <c r="K85" i="7"/>
  <c r="J85" i="7"/>
  <c r="I85" i="7"/>
  <c r="H85" i="7"/>
  <c r="G85" i="7"/>
  <c r="F85" i="7"/>
  <c r="E85" i="7"/>
  <c r="X84" i="7"/>
  <c r="W84" i="7"/>
  <c r="V84" i="7"/>
  <c r="U84" i="7"/>
  <c r="T84" i="7"/>
  <c r="S84" i="7"/>
  <c r="R84" i="7"/>
  <c r="Q84" i="7"/>
  <c r="P84" i="7"/>
  <c r="O84" i="7"/>
  <c r="M84" i="7"/>
  <c r="L84" i="7"/>
  <c r="K84" i="7"/>
  <c r="J84" i="7"/>
  <c r="I84" i="7"/>
  <c r="H84" i="7"/>
  <c r="G84" i="7"/>
  <c r="F84" i="7"/>
  <c r="E84" i="7"/>
  <c r="X83" i="7"/>
  <c r="W83" i="7"/>
  <c r="V83" i="7"/>
  <c r="U83" i="7"/>
  <c r="T83" i="7"/>
  <c r="S83" i="7"/>
  <c r="R83" i="7"/>
  <c r="Q83" i="7"/>
  <c r="P83" i="7"/>
  <c r="O83" i="7"/>
  <c r="N83" i="7"/>
  <c r="L83" i="7"/>
  <c r="K83" i="7"/>
  <c r="J83" i="7"/>
  <c r="I83" i="7"/>
  <c r="H83" i="7"/>
  <c r="G83" i="7"/>
  <c r="F83" i="7"/>
  <c r="E83" i="7"/>
  <c r="X82" i="7"/>
  <c r="W82" i="7"/>
  <c r="V82" i="7"/>
  <c r="U82" i="7"/>
  <c r="T82" i="7"/>
  <c r="S82" i="7"/>
  <c r="R82" i="7"/>
  <c r="Q82" i="7"/>
  <c r="P82" i="7"/>
  <c r="O82" i="7"/>
  <c r="N82" i="7"/>
  <c r="M82" i="7"/>
  <c r="K82" i="7"/>
  <c r="J82" i="7"/>
  <c r="I82" i="7"/>
  <c r="H82" i="7"/>
  <c r="G82" i="7"/>
  <c r="F82" i="7"/>
  <c r="E82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J81" i="7"/>
  <c r="I81" i="7"/>
  <c r="H81" i="7"/>
  <c r="G81" i="7"/>
  <c r="F81" i="7"/>
  <c r="E81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I80" i="7"/>
  <c r="H80" i="7"/>
  <c r="G80" i="7"/>
  <c r="F80" i="7"/>
  <c r="E80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H79" i="7"/>
  <c r="G79" i="7"/>
  <c r="F79" i="7"/>
  <c r="E79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G78" i="7"/>
  <c r="F78" i="7"/>
  <c r="E78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F77" i="7"/>
  <c r="E77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E76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X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X70" i="7"/>
  <c r="W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X69" i="7"/>
  <c r="W69" i="7"/>
  <c r="V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X68" i="7"/>
  <c r="W68" i="7"/>
  <c r="V68" i="7"/>
  <c r="U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X67" i="7"/>
  <c r="W67" i="7"/>
  <c r="V67" i="7"/>
  <c r="U67" i="7"/>
  <c r="T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X66" i="7"/>
  <c r="W66" i="7"/>
  <c r="V66" i="7"/>
  <c r="U66" i="7"/>
  <c r="T66" i="7"/>
  <c r="S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X65" i="7"/>
  <c r="W65" i="7"/>
  <c r="V65" i="7"/>
  <c r="U65" i="7"/>
  <c r="T65" i="7"/>
  <c r="S65" i="7"/>
  <c r="R65" i="7"/>
  <c r="P65" i="7"/>
  <c r="O65" i="7"/>
  <c r="N65" i="7"/>
  <c r="M65" i="7"/>
  <c r="L65" i="7"/>
  <c r="K65" i="7"/>
  <c r="J65" i="7"/>
  <c r="I65" i="7"/>
  <c r="H65" i="7"/>
  <c r="G65" i="7"/>
  <c r="F65" i="7"/>
  <c r="E65" i="7"/>
  <c r="X64" i="7"/>
  <c r="W64" i="7"/>
  <c r="V64" i="7"/>
  <c r="U64" i="7"/>
  <c r="T64" i="7"/>
  <c r="S64" i="7"/>
  <c r="R64" i="7"/>
  <c r="Q64" i="7"/>
  <c r="O64" i="7"/>
  <c r="N64" i="7"/>
  <c r="M64" i="7"/>
  <c r="L64" i="7"/>
  <c r="K64" i="7"/>
  <c r="J64" i="7"/>
  <c r="I64" i="7"/>
  <c r="H64" i="7"/>
  <c r="G64" i="7"/>
  <c r="F64" i="7"/>
  <c r="E64" i="7"/>
  <c r="X63" i="7"/>
  <c r="W63" i="7"/>
  <c r="V63" i="7"/>
  <c r="U63" i="7"/>
  <c r="T63" i="7"/>
  <c r="S63" i="7"/>
  <c r="R63" i="7"/>
  <c r="Q63" i="7"/>
  <c r="P63" i="7"/>
  <c r="N63" i="7"/>
  <c r="M63" i="7"/>
  <c r="L63" i="7"/>
  <c r="K63" i="7"/>
  <c r="J63" i="7"/>
  <c r="I63" i="7"/>
  <c r="H63" i="7"/>
  <c r="G63" i="7"/>
  <c r="F63" i="7"/>
  <c r="E63" i="7"/>
  <c r="X62" i="7"/>
  <c r="W62" i="7"/>
  <c r="V62" i="7"/>
  <c r="U62" i="7"/>
  <c r="T62" i="7"/>
  <c r="S62" i="7"/>
  <c r="R62" i="7"/>
  <c r="Q62" i="7"/>
  <c r="P62" i="7"/>
  <c r="O62" i="7"/>
  <c r="M62" i="7"/>
  <c r="L62" i="7"/>
  <c r="K62" i="7"/>
  <c r="J62" i="7"/>
  <c r="I62" i="7"/>
  <c r="H62" i="7"/>
  <c r="G62" i="7"/>
  <c r="F62" i="7"/>
  <c r="E62" i="7"/>
  <c r="X61" i="7"/>
  <c r="W61" i="7"/>
  <c r="V61" i="7"/>
  <c r="U61" i="7"/>
  <c r="T61" i="7"/>
  <c r="S61" i="7"/>
  <c r="R61" i="7"/>
  <c r="Q61" i="7"/>
  <c r="P61" i="7"/>
  <c r="O61" i="7"/>
  <c r="N61" i="7"/>
  <c r="L61" i="7"/>
  <c r="K61" i="7"/>
  <c r="J61" i="7"/>
  <c r="I61" i="7"/>
  <c r="H61" i="7"/>
  <c r="G61" i="7"/>
  <c r="F61" i="7"/>
  <c r="E61" i="7"/>
  <c r="X60" i="7"/>
  <c r="W60" i="7"/>
  <c r="V60" i="7"/>
  <c r="U60" i="7"/>
  <c r="T60" i="7"/>
  <c r="S60" i="7"/>
  <c r="R60" i="7"/>
  <c r="Q60" i="7"/>
  <c r="P60" i="7"/>
  <c r="O60" i="7"/>
  <c r="N60" i="7"/>
  <c r="M60" i="7"/>
  <c r="K60" i="7"/>
  <c r="J60" i="7"/>
  <c r="I60" i="7"/>
  <c r="H60" i="7"/>
  <c r="G60" i="7"/>
  <c r="F60" i="7"/>
  <c r="E60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J59" i="7"/>
  <c r="I59" i="7"/>
  <c r="H59" i="7"/>
  <c r="G59" i="7"/>
  <c r="F59" i="7"/>
  <c r="E59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I58" i="7"/>
  <c r="H58" i="7"/>
  <c r="G58" i="7"/>
  <c r="F58" i="7"/>
  <c r="E58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H57" i="7"/>
  <c r="G57" i="7"/>
  <c r="F57" i="7"/>
  <c r="E57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G56" i="7"/>
  <c r="F56" i="7"/>
  <c r="E56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F55" i="7"/>
  <c r="E55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E54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BO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O57" i="6"/>
  <c r="O53" i="6"/>
  <c r="O54" i="6"/>
  <c r="O55" i="6"/>
  <c r="O56" i="6"/>
  <c r="O64" i="6"/>
  <c r="N57" i="6"/>
  <c r="N53" i="6"/>
  <c r="N54" i="6"/>
  <c r="N55" i="6"/>
  <c r="N56" i="6"/>
  <c r="N64" i="6"/>
  <c r="M57" i="6"/>
  <c r="M53" i="6"/>
  <c r="M54" i="6"/>
  <c r="M55" i="6"/>
  <c r="M56" i="6"/>
  <c r="M64" i="6"/>
  <c r="L57" i="6"/>
  <c r="L53" i="6"/>
  <c r="L54" i="6"/>
  <c r="L55" i="6"/>
  <c r="L56" i="6"/>
  <c r="L64" i="6"/>
  <c r="K57" i="6"/>
  <c r="K53" i="6"/>
  <c r="K54" i="6"/>
  <c r="K55" i="6"/>
  <c r="K56" i="6"/>
  <c r="K64" i="6"/>
  <c r="J57" i="6"/>
  <c r="J53" i="6"/>
  <c r="J54" i="6"/>
  <c r="J55" i="6"/>
  <c r="J56" i="6"/>
  <c r="J64" i="6"/>
  <c r="H57" i="6"/>
  <c r="H53" i="6"/>
  <c r="H54" i="6"/>
  <c r="H55" i="6"/>
  <c r="H56" i="6"/>
  <c r="H64" i="6"/>
  <c r="G57" i="6"/>
  <c r="G53" i="6"/>
  <c r="G54" i="6"/>
  <c r="G55" i="6"/>
  <c r="G56" i="6"/>
  <c r="G64" i="6"/>
  <c r="F57" i="6"/>
  <c r="F53" i="6"/>
  <c r="F54" i="6"/>
  <c r="F55" i="6"/>
  <c r="F56" i="6"/>
  <c r="F64" i="6"/>
  <c r="E57" i="6"/>
  <c r="E53" i="6"/>
  <c r="E54" i="6"/>
  <c r="E55" i="6"/>
  <c r="E56" i="6"/>
  <c r="E64" i="6"/>
  <c r="D57" i="6"/>
  <c r="D53" i="6"/>
  <c r="D54" i="6"/>
  <c r="D55" i="6"/>
  <c r="D56" i="6"/>
  <c r="D64" i="6"/>
  <c r="C57" i="6"/>
  <c r="C53" i="6"/>
  <c r="C54" i="6"/>
  <c r="C55" i="6"/>
  <c r="C56" i="6"/>
  <c r="C64" i="6"/>
  <c r="O63" i="6"/>
  <c r="N63" i="6"/>
  <c r="M63" i="6"/>
  <c r="L63" i="6"/>
  <c r="K63" i="6"/>
  <c r="J63" i="6"/>
  <c r="H63" i="6"/>
  <c r="G63" i="6"/>
  <c r="F63" i="6"/>
  <c r="E63" i="6"/>
  <c r="D63" i="6"/>
  <c r="C63" i="6"/>
  <c r="O62" i="6"/>
  <c r="N62" i="6"/>
  <c r="M62" i="6"/>
  <c r="L62" i="6"/>
  <c r="K62" i="6"/>
  <c r="J62" i="6"/>
  <c r="H62" i="6"/>
  <c r="G62" i="6"/>
  <c r="F62" i="6"/>
  <c r="E62" i="6"/>
  <c r="D62" i="6"/>
  <c r="C62" i="6"/>
  <c r="O61" i="6"/>
  <c r="N61" i="6"/>
  <c r="M61" i="6"/>
  <c r="L61" i="6"/>
  <c r="K61" i="6"/>
  <c r="J61" i="6"/>
  <c r="H61" i="6"/>
  <c r="G61" i="6"/>
  <c r="F61" i="6"/>
  <c r="E61" i="6"/>
  <c r="D61" i="6"/>
  <c r="C61" i="6"/>
  <c r="O60" i="6"/>
  <c r="N60" i="6"/>
  <c r="M60" i="6"/>
  <c r="L60" i="6"/>
  <c r="K60" i="6"/>
  <c r="J60" i="6"/>
  <c r="H60" i="6"/>
  <c r="G60" i="6"/>
  <c r="F60" i="6"/>
  <c r="E60" i="6"/>
  <c r="D60" i="6"/>
  <c r="C60" i="6"/>
  <c r="O33" i="6"/>
  <c r="O37" i="6"/>
  <c r="O44" i="6"/>
  <c r="O30" i="6"/>
  <c r="O34" i="6"/>
  <c r="O41" i="6"/>
  <c r="O31" i="6"/>
  <c r="O35" i="6"/>
  <c r="O42" i="6"/>
  <c r="O32" i="6"/>
  <c r="O36" i="6"/>
  <c r="O43" i="6"/>
  <c r="O50" i="6"/>
  <c r="N33" i="6"/>
  <c r="N37" i="6"/>
  <c r="N44" i="6"/>
  <c r="N30" i="6"/>
  <c r="N34" i="6"/>
  <c r="N41" i="6"/>
  <c r="N31" i="6"/>
  <c r="N35" i="6"/>
  <c r="N42" i="6"/>
  <c r="N32" i="6"/>
  <c r="N36" i="6"/>
  <c r="N43" i="6"/>
  <c r="N50" i="6"/>
  <c r="M33" i="6"/>
  <c r="M37" i="6"/>
  <c r="M44" i="6"/>
  <c r="M30" i="6"/>
  <c r="M34" i="6"/>
  <c r="M41" i="6"/>
  <c r="M31" i="6"/>
  <c r="M35" i="6"/>
  <c r="M42" i="6"/>
  <c r="M32" i="6"/>
  <c r="M36" i="6"/>
  <c r="M43" i="6"/>
  <c r="M50" i="6"/>
  <c r="L33" i="6"/>
  <c r="L37" i="6"/>
  <c r="L44" i="6"/>
  <c r="L30" i="6"/>
  <c r="L34" i="6"/>
  <c r="L41" i="6"/>
  <c r="L31" i="6"/>
  <c r="L35" i="6"/>
  <c r="L42" i="6"/>
  <c r="L32" i="6"/>
  <c r="L36" i="6"/>
  <c r="L43" i="6"/>
  <c r="L50" i="6"/>
  <c r="K33" i="6"/>
  <c r="K37" i="6"/>
  <c r="K44" i="6"/>
  <c r="K30" i="6"/>
  <c r="K34" i="6"/>
  <c r="K41" i="6"/>
  <c r="K31" i="6"/>
  <c r="K35" i="6"/>
  <c r="K42" i="6"/>
  <c r="K32" i="6"/>
  <c r="K36" i="6"/>
  <c r="K43" i="6"/>
  <c r="K50" i="6"/>
  <c r="J33" i="6"/>
  <c r="J37" i="6"/>
  <c r="J44" i="6"/>
  <c r="J30" i="6"/>
  <c r="J34" i="6"/>
  <c r="J41" i="6"/>
  <c r="J31" i="6"/>
  <c r="J35" i="6"/>
  <c r="J42" i="6"/>
  <c r="J32" i="6"/>
  <c r="J36" i="6"/>
  <c r="J43" i="6"/>
  <c r="J50" i="6"/>
  <c r="H33" i="6"/>
  <c r="H37" i="6"/>
  <c r="H44" i="6"/>
  <c r="H30" i="6"/>
  <c r="H34" i="6"/>
  <c r="H41" i="6"/>
  <c r="H31" i="6"/>
  <c r="H35" i="6"/>
  <c r="H42" i="6"/>
  <c r="H32" i="6"/>
  <c r="H36" i="6"/>
  <c r="H43" i="6"/>
  <c r="H50" i="6"/>
  <c r="G33" i="6"/>
  <c r="G37" i="6"/>
  <c r="G44" i="6"/>
  <c r="G30" i="6"/>
  <c r="G34" i="6"/>
  <c r="G41" i="6"/>
  <c r="G31" i="6"/>
  <c r="G35" i="6"/>
  <c r="G42" i="6"/>
  <c r="G32" i="6"/>
  <c r="G36" i="6"/>
  <c r="G43" i="6"/>
  <c r="G50" i="6"/>
  <c r="F33" i="6"/>
  <c r="F37" i="6"/>
  <c r="F44" i="6"/>
  <c r="F30" i="6"/>
  <c r="F34" i="6"/>
  <c r="F41" i="6"/>
  <c r="F31" i="6"/>
  <c r="F35" i="6"/>
  <c r="F42" i="6"/>
  <c r="F32" i="6"/>
  <c r="F36" i="6"/>
  <c r="F43" i="6"/>
  <c r="F50" i="6"/>
  <c r="E33" i="6"/>
  <c r="E37" i="6"/>
  <c r="E44" i="6"/>
  <c r="E30" i="6"/>
  <c r="E34" i="6"/>
  <c r="E41" i="6"/>
  <c r="E31" i="6"/>
  <c r="E35" i="6"/>
  <c r="E42" i="6"/>
  <c r="E32" i="6"/>
  <c r="E36" i="6"/>
  <c r="E43" i="6"/>
  <c r="E50" i="6"/>
  <c r="D33" i="6"/>
  <c r="D37" i="6"/>
  <c r="D44" i="6"/>
  <c r="D30" i="6"/>
  <c r="D34" i="6"/>
  <c r="D41" i="6"/>
  <c r="D31" i="6"/>
  <c r="D35" i="6"/>
  <c r="D42" i="6"/>
  <c r="D32" i="6"/>
  <c r="D36" i="6"/>
  <c r="D43" i="6"/>
  <c r="D50" i="6"/>
  <c r="C33" i="6"/>
  <c r="C37" i="6"/>
  <c r="C44" i="6"/>
  <c r="C30" i="6"/>
  <c r="C34" i="6"/>
  <c r="C41" i="6"/>
  <c r="C31" i="6"/>
  <c r="C35" i="6"/>
  <c r="C42" i="6"/>
  <c r="C32" i="6"/>
  <c r="C36" i="6"/>
  <c r="C43" i="6"/>
  <c r="C50" i="6"/>
  <c r="O49" i="6"/>
  <c r="N49" i="6"/>
  <c r="M49" i="6"/>
  <c r="L49" i="6"/>
  <c r="K49" i="6"/>
  <c r="J49" i="6"/>
  <c r="H49" i="6"/>
  <c r="G49" i="6"/>
  <c r="F49" i="6"/>
  <c r="E49" i="6"/>
  <c r="D49" i="6"/>
  <c r="C49" i="6"/>
  <c r="O48" i="6"/>
  <c r="N48" i="6"/>
  <c r="M48" i="6"/>
  <c r="L48" i="6"/>
  <c r="K48" i="6"/>
  <c r="J48" i="6"/>
  <c r="H48" i="6"/>
  <c r="G48" i="6"/>
  <c r="F48" i="6"/>
  <c r="E48" i="6"/>
  <c r="D48" i="6"/>
  <c r="C48" i="6"/>
  <c r="O47" i="6"/>
  <c r="N47" i="6"/>
  <c r="M47" i="6"/>
  <c r="L47" i="6"/>
  <c r="K47" i="6"/>
  <c r="J47" i="6"/>
  <c r="H47" i="6"/>
  <c r="G47" i="6"/>
  <c r="F47" i="6"/>
  <c r="E47" i="6"/>
  <c r="D47" i="6"/>
  <c r="C47" i="6"/>
  <c r="K32" i="2"/>
  <c r="E33" i="2"/>
  <c r="Y43" i="2" s="1"/>
  <c r="E34" i="2"/>
  <c r="Y44" i="2" s="1"/>
  <c r="G32" i="2"/>
  <c r="I32" i="2"/>
  <c r="J32" i="2"/>
  <c r="G33" i="2"/>
  <c r="N33" i="2"/>
  <c r="J33" i="2"/>
  <c r="AF33" i="2" s="1"/>
  <c r="G34" i="2"/>
  <c r="AC34" i="2" s="1"/>
  <c r="H34" i="2"/>
  <c r="AD34" i="2" s="1"/>
  <c r="G35" i="2"/>
  <c r="H35" i="2"/>
  <c r="AD35" i="2" s="1"/>
  <c r="U39" i="2"/>
  <c r="Z32" i="2"/>
  <c r="Z33" i="2"/>
  <c r="Z34" i="2"/>
  <c r="Z35" i="2"/>
  <c r="Y37" i="2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E141" i="7" a="1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E141" i="7"/>
  <c r="E28" i="7" a="1"/>
  <c r="E28" i="7"/>
  <c r="E163" i="7"/>
  <c r="E207" i="7"/>
  <c r="F28" i="7"/>
  <c r="F164" i="7"/>
  <c r="F208" i="7"/>
  <c r="G28" i="7"/>
  <c r="G165" i="7"/>
  <c r="G209" i="7"/>
  <c r="H28" i="7"/>
  <c r="H166" i="7"/>
  <c r="H210" i="7"/>
  <c r="I28" i="7"/>
  <c r="I167" i="7"/>
  <c r="I211" i="7"/>
  <c r="J28" i="7"/>
  <c r="J168" i="7"/>
  <c r="J212" i="7"/>
  <c r="K28" i="7"/>
  <c r="K169" i="7"/>
  <c r="K213" i="7"/>
  <c r="L28" i="7"/>
  <c r="L170" i="7"/>
  <c r="L214" i="7"/>
  <c r="M28" i="7"/>
  <c r="M171" i="7"/>
  <c r="M215" i="7"/>
  <c r="N28" i="7"/>
  <c r="N172" i="7"/>
  <c r="N216" i="7"/>
  <c r="O28" i="7"/>
  <c r="O173" i="7"/>
  <c r="O217" i="7"/>
  <c r="P28" i="7"/>
  <c r="P174" i="7"/>
  <c r="P218" i="7"/>
  <c r="Q28" i="7"/>
  <c r="Q175" i="7"/>
  <c r="Q219" i="7"/>
  <c r="R28" i="7"/>
  <c r="R176" i="7"/>
  <c r="R220" i="7"/>
  <c r="S28" i="7"/>
  <c r="S177" i="7"/>
  <c r="S221" i="7"/>
  <c r="T28" i="7"/>
  <c r="T178" i="7"/>
  <c r="T222" i="7"/>
  <c r="U28" i="7"/>
  <c r="U179" i="7"/>
  <c r="U223" i="7"/>
  <c r="V28" i="7"/>
  <c r="V180" i="7"/>
  <c r="V224" i="7"/>
  <c r="W28" i="7"/>
  <c r="W181" i="7"/>
  <c r="W225" i="7"/>
  <c r="X28" i="7"/>
  <c r="X182" i="7"/>
  <c r="X226" i="7"/>
  <c r="E140" i="8" a="1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E140" i="8"/>
  <c r="E206" i="8" a="1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Z206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Z207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Z208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Z209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Z210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Z211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Z212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Z213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Z214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Z215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Z216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Z217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Z218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Z219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Z220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Z221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Z222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Z223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Z224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Z225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E229" i="8" a="1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Z229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Z230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Z231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Z232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Z233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Z234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Z235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Z236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Z237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Z238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Z239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Z240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Z241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Z242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Z243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Z244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Z245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Z246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Z247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Z248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E140" i="9" a="1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E140" i="9"/>
  <c r="E206" i="9" a="1"/>
  <c r="E206" i="9"/>
  <c r="F206" i="9"/>
  <c r="G206" i="9"/>
  <c r="H206" i="9"/>
  <c r="I206" i="9"/>
  <c r="J206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W206" i="9"/>
  <c r="X206" i="9"/>
  <c r="Z206" i="9"/>
  <c r="E207" i="9"/>
  <c r="F207" i="9"/>
  <c r="G207" i="9"/>
  <c r="H207" i="9"/>
  <c r="I207" i="9"/>
  <c r="J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Z207" i="9"/>
  <c r="E208" i="9"/>
  <c r="F208" i="9"/>
  <c r="G208" i="9"/>
  <c r="H208" i="9"/>
  <c r="I208" i="9"/>
  <c r="J208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W208" i="9"/>
  <c r="X208" i="9"/>
  <c r="Z208" i="9"/>
  <c r="E209" i="9"/>
  <c r="F209" i="9"/>
  <c r="G209" i="9"/>
  <c r="H209" i="9"/>
  <c r="I209" i="9"/>
  <c r="J209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W209" i="9"/>
  <c r="X209" i="9"/>
  <c r="Z209" i="9"/>
  <c r="E210" i="9"/>
  <c r="F210" i="9"/>
  <c r="G210" i="9"/>
  <c r="H210" i="9"/>
  <c r="I210" i="9"/>
  <c r="J210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W210" i="9"/>
  <c r="X210" i="9"/>
  <c r="Z210" i="9"/>
  <c r="E211" i="9"/>
  <c r="F211" i="9"/>
  <c r="G211" i="9"/>
  <c r="H211" i="9"/>
  <c r="I211" i="9"/>
  <c r="J211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W211" i="9"/>
  <c r="X211" i="9"/>
  <c r="Z211" i="9"/>
  <c r="E212" i="9"/>
  <c r="F212" i="9"/>
  <c r="G212" i="9"/>
  <c r="H212" i="9"/>
  <c r="I212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Z212" i="9"/>
  <c r="E213" i="9"/>
  <c r="F213" i="9"/>
  <c r="G213" i="9"/>
  <c r="H213" i="9"/>
  <c r="I213" i="9"/>
  <c r="J213" i="9"/>
  <c r="K213" i="9"/>
  <c r="L213" i="9"/>
  <c r="M213" i="9"/>
  <c r="N213" i="9"/>
  <c r="O213" i="9"/>
  <c r="P213" i="9"/>
  <c r="Q213" i="9"/>
  <c r="R213" i="9"/>
  <c r="S213" i="9"/>
  <c r="T213" i="9"/>
  <c r="U213" i="9"/>
  <c r="V213" i="9"/>
  <c r="W213" i="9"/>
  <c r="X213" i="9"/>
  <c r="Z213" i="9"/>
  <c r="E214" i="9"/>
  <c r="F214" i="9"/>
  <c r="G214" i="9"/>
  <c r="H214" i="9"/>
  <c r="I214" i="9"/>
  <c r="J214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W214" i="9"/>
  <c r="X214" i="9"/>
  <c r="Z214" i="9"/>
  <c r="E215" i="9"/>
  <c r="F215" i="9"/>
  <c r="G215" i="9"/>
  <c r="H215" i="9"/>
  <c r="I215" i="9"/>
  <c r="J215" i="9"/>
  <c r="K215" i="9"/>
  <c r="L215" i="9"/>
  <c r="M215" i="9"/>
  <c r="N215" i="9"/>
  <c r="O215" i="9"/>
  <c r="P215" i="9"/>
  <c r="Q215" i="9"/>
  <c r="R215" i="9"/>
  <c r="S215" i="9"/>
  <c r="T215" i="9"/>
  <c r="U215" i="9"/>
  <c r="V215" i="9"/>
  <c r="W215" i="9"/>
  <c r="X215" i="9"/>
  <c r="Z215" i="9"/>
  <c r="E216" i="9"/>
  <c r="F216" i="9"/>
  <c r="G216" i="9"/>
  <c r="H216" i="9"/>
  <c r="I216" i="9"/>
  <c r="J216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W216" i="9"/>
  <c r="X216" i="9"/>
  <c r="Z216" i="9"/>
  <c r="E217" i="9"/>
  <c r="F217" i="9"/>
  <c r="G217" i="9"/>
  <c r="H217" i="9"/>
  <c r="I217" i="9"/>
  <c r="J217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W217" i="9"/>
  <c r="X217" i="9"/>
  <c r="Z217" i="9"/>
  <c r="E218" i="9"/>
  <c r="F218" i="9"/>
  <c r="G218" i="9"/>
  <c r="H218" i="9"/>
  <c r="I218" i="9"/>
  <c r="J218" i="9"/>
  <c r="K218" i="9"/>
  <c r="L218" i="9"/>
  <c r="M218" i="9"/>
  <c r="N218" i="9"/>
  <c r="O218" i="9"/>
  <c r="P218" i="9"/>
  <c r="Q218" i="9"/>
  <c r="R218" i="9"/>
  <c r="S218" i="9"/>
  <c r="T218" i="9"/>
  <c r="U218" i="9"/>
  <c r="V218" i="9"/>
  <c r="W218" i="9"/>
  <c r="X218" i="9"/>
  <c r="Z218" i="9"/>
  <c r="E219" i="9"/>
  <c r="F219" i="9"/>
  <c r="G219" i="9"/>
  <c r="H219" i="9"/>
  <c r="I219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Z219" i="9"/>
  <c r="E220" i="9"/>
  <c r="F220" i="9"/>
  <c r="G220" i="9"/>
  <c r="H220" i="9"/>
  <c r="I220" i="9"/>
  <c r="J220" i="9"/>
  <c r="K220" i="9"/>
  <c r="L220" i="9"/>
  <c r="M220" i="9"/>
  <c r="N220" i="9"/>
  <c r="O220" i="9"/>
  <c r="P220" i="9"/>
  <c r="Q220" i="9"/>
  <c r="R220" i="9"/>
  <c r="S220" i="9"/>
  <c r="T220" i="9"/>
  <c r="U220" i="9"/>
  <c r="V220" i="9"/>
  <c r="W220" i="9"/>
  <c r="X220" i="9"/>
  <c r="Z220" i="9"/>
  <c r="E221" i="9"/>
  <c r="F221" i="9"/>
  <c r="G221" i="9"/>
  <c r="H221" i="9"/>
  <c r="I221" i="9"/>
  <c r="J221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W221" i="9"/>
  <c r="X221" i="9"/>
  <c r="Z221" i="9"/>
  <c r="E222" i="9"/>
  <c r="F222" i="9"/>
  <c r="G222" i="9"/>
  <c r="H222" i="9"/>
  <c r="I222" i="9"/>
  <c r="J222" i="9"/>
  <c r="K222" i="9"/>
  <c r="L222" i="9"/>
  <c r="M222" i="9"/>
  <c r="N222" i="9"/>
  <c r="O222" i="9"/>
  <c r="P222" i="9"/>
  <c r="Q222" i="9"/>
  <c r="R222" i="9"/>
  <c r="S222" i="9"/>
  <c r="T222" i="9"/>
  <c r="U222" i="9"/>
  <c r="V222" i="9"/>
  <c r="W222" i="9"/>
  <c r="X222" i="9"/>
  <c r="Z222" i="9"/>
  <c r="E223" i="9"/>
  <c r="F223" i="9"/>
  <c r="G223" i="9"/>
  <c r="H223" i="9"/>
  <c r="I223" i="9"/>
  <c r="J223" i="9"/>
  <c r="K223" i="9"/>
  <c r="L223" i="9"/>
  <c r="M223" i="9"/>
  <c r="N223" i="9"/>
  <c r="O223" i="9"/>
  <c r="P223" i="9"/>
  <c r="Q223" i="9"/>
  <c r="R223" i="9"/>
  <c r="S223" i="9"/>
  <c r="T223" i="9"/>
  <c r="U223" i="9"/>
  <c r="V223" i="9"/>
  <c r="W223" i="9"/>
  <c r="X223" i="9"/>
  <c r="Z223" i="9"/>
  <c r="E224" i="9"/>
  <c r="F224" i="9"/>
  <c r="G224" i="9"/>
  <c r="H224" i="9"/>
  <c r="I224" i="9"/>
  <c r="J224" i="9"/>
  <c r="K224" i="9"/>
  <c r="L224" i="9"/>
  <c r="M224" i="9"/>
  <c r="N224" i="9"/>
  <c r="O224" i="9"/>
  <c r="P224" i="9"/>
  <c r="Q224" i="9"/>
  <c r="R224" i="9"/>
  <c r="S224" i="9"/>
  <c r="T224" i="9"/>
  <c r="U224" i="9"/>
  <c r="V224" i="9"/>
  <c r="W224" i="9"/>
  <c r="X224" i="9"/>
  <c r="Z224" i="9"/>
  <c r="E225" i="9"/>
  <c r="F225" i="9"/>
  <c r="G225" i="9"/>
  <c r="H225" i="9"/>
  <c r="I225" i="9"/>
  <c r="J225" i="9"/>
  <c r="K225" i="9"/>
  <c r="L225" i="9"/>
  <c r="M225" i="9"/>
  <c r="N225" i="9"/>
  <c r="O225" i="9"/>
  <c r="P225" i="9"/>
  <c r="Q225" i="9"/>
  <c r="R225" i="9"/>
  <c r="S225" i="9"/>
  <c r="T225" i="9"/>
  <c r="U225" i="9"/>
  <c r="V225" i="9"/>
  <c r="W225" i="9"/>
  <c r="X225" i="9"/>
  <c r="Z225" i="9"/>
  <c r="E226" i="9"/>
  <c r="F226" i="9"/>
  <c r="G226" i="9"/>
  <c r="H226" i="9"/>
  <c r="I226" i="9"/>
  <c r="J226" i="9"/>
  <c r="K226" i="9"/>
  <c r="L226" i="9"/>
  <c r="M226" i="9"/>
  <c r="N226" i="9"/>
  <c r="O226" i="9"/>
  <c r="P226" i="9"/>
  <c r="Q226" i="9"/>
  <c r="R226" i="9"/>
  <c r="S226" i="9"/>
  <c r="T226" i="9"/>
  <c r="U226" i="9"/>
  <c r="V226" i="9"/>
  <c r="W226" i="9"/>
  <c r="X226" i="9"/>
  <c r="E229" i="9" a="1"/>
  <c r="E229" i="9"/>
  <c r="F229" i="9"/>
  <c r="G229" i="9"/>
  <c r="H229" i="9"/>
  <c r="I229" i="9"/>
  <c r="J229" i="9"/>
  <c r="K229" i="9"/>
  <c r="L229" i="9"/>
  <c r="M229" i="9"/>
  <c r="N229" i="9"/>
  <c r="O229" i="9"/>
  <c r="P229" i="9"/>
  <c r="Q229" i="9"/>
  <c r="R229" i="9"/>
  <c r="S229" i="9"/>
  <c r="T229" i="9"/>
  <c r="U229" i="9"/>
  <c r="V229" i="9"/>
  <c r="W229" i="9"/>
  <c r="X229" i="9"/>
  <c r="Z229" i="9"/>
  <c r="E230" i="9"/>
  <c r="F230" i="9"/>
  <c r="G230" i="9"/>
  <c r="H230" i="9"/>
  <c r="I230" i="9"/>
  <c r="J230" i="9"/>
  <c r="K230" i="9"/>
  <c r="L230" i="9"/>
  <c r="M230" i="9"/>
  <c r="N230" i="9"/>
  <c r="O230" i="9"/>
  <c r="P230" i="9"/>
  <c r="Q230" i="9"/>
  <c r="R230" i="9"/>
  <c r="S230" i="9"/>
  <c r="T230" i="9"/>
  <c r="U230" i="9"/>
  <c r="V230" i="9"/>
  <c r="W230" i="9"/>
  <c r="X230" i="9"/>
  <c r="Z230" i="9"/>
  <c r="E231" i="9"/>
  <c r="F231" i="9"/>
  <c r="G231" i="9"/>
  <c r="H231" i="9"/>
  <c r="I231" i="9"/>
  <c r="J231" i="9"/>
  <c r="K231" i="9"/>
  <c r="L231" i="9"/>
  <c r="M231" i="9"/>
  <c r="N231" i="9"/>
  <c r="O231" i="9"/>
  <c r="P231" i="9"/>
  <c r="Q231" i="9"/>
  <c r="R231" i="9"/>
  <c r="S231" i="9"/>
  <c r="T231" i="9"/>
  <c r="U231" i="9"/>
  <c r="V231" i="9"/>
  <c r="W231" i="9"/>
  <c r="X231" i="9"/>
  <c r="Z231" i="9"/>
  <c r="E232" i="9"/>
  <c r="F232" i="9"/>
  <c r="G232" i="9"/>
  <c r="H232" i="9"/>
  <c r="I232" i="9"/>
  <c r="J232" i="9"/>
  <c r="K232" i="9"/>
  <c r="L232" i="9"/>
  <c r="M232" i="9"/>
  <c r="N232" i="9"/>
  <c r="O232" i="9"/>
  <c r="P232" i="9"/>
  <c r="Q232" i="9"/>
  <c r="R232" i="9"/>
  <c r="S232" i="9"/>
  <c r="T232" i="9"/>
  <c r="U232" i="9"/>
  <c r="V232" i="9"/>
  <c r="W232" i="9"/>
  <c r="X232" i="9"/>
  <c r="Z232" i="9"/>
  <c r="E233" i="9"/>
  <c r="F233" i="9"/>
  <c r="G233" i="9"/>
  <c r="H233" i="9"/>
  <c r="I233" i="9"/>
  <c r="J233" i="9"/>
  <c r="K233" i="9"/>
  <c r="L233" i="9"/>
  <c r="M233" i="9"/>
  <c r="N233" i="9"/>
  <c r="O233" i="9"/>
  <c r="P233" i="9"/>
  <c r="Q233" i="9"/>
  <c r="R233" i="9"/>
  <c r="S233" i="9"/>
  <c r="T233" i="9"/>
  <c r="U233" i="9"/>
  <c r="V233" i="9"/>
  <c r="W233" i="9"/>
  <c r="X233" i="9"/>
  <c r="Z233" i="9"/>
  <c r="E234" i="9"/>
  <c r="F234" i="9"/>
  <c r="G234" i="9"/>
  <c r="H234" i="9"/>
  <c r="I234" i="9"/>
  <c r="J234" i="9"/>
  <c r="K234" i="9"/>
  <c r="L234" i="9"/>
  <c r="M234" i="9"/>
  <c r="N234" i="9"/>
  <c r="O234" i="9"/>
  <c r="P234" i="9"/>
  <c r="Q234" i="9"/>
  <c r="R234" i="9"/>
  <c r="S234" i="9"/>
  <c r="T234" i="9"/>
  <c r="U234" i="9"/>
  <c r="V234" i="9"/>
  <c r="W234" i="9"/>
  <c r="X234" i="9"/>
  <c r="Z234" i="9"/>
  <c r="E235" i="9"/>
  <c r="F235" i="9"/>
  <c r="G235" i="9"/>
  <c r="H235" i="9"/>
  <c r="I235" i="9"/>
  <c r="J235" i="9"/>
  <c r="K235" i="9"/>
  <c r="L235" i="9"/>
  <c r="M235" i="9"/>
  <c r="N235" i="9"/>
  <c r="O235" i="9"/>
  <c r="P235" i="9"/>
  <c r="Q235" i="9"/>
  <c r="R235" i="9"/>
  <c r="S235" i="9"/>
  <c r="T235" i="9"/>
  <c r="U235" i="9"/>
  <c r="V235" i="9"/>
  <c r="W235" i="9"/>
  <c r="X235" i="9"/>
  <c r="Z235" i="9"/>
  <c r="E236" i="9"/>
  <c r="F236" i="9"/>
  <c r="G236" i="9"/>
  <c r="H236" i="9"/>
  <c r="I236" i="9"/>
  <c r="J236" i="9"/>
  <c r="K236" i="9"/>
  <c r="L236" i="9"/>
  <c r="M236" i="9"/>
  <c r="N236" i="9"/>
  <c r="O236" i="9"/>
  <c r="P236" i="9"/>
  <c r="Q236" i="9"/>
  <c r="R236" i="9"/>
  <c r="S236" i="9"/>
  <c r="T236" i="9"/>
  <c r="U236" i="9"/>
  <c r="V236" i="9"/>
  <c r="W236" i="9"/>
  <c r="X236" i="9"/>
  <c r="Z236" i="9"/>
  <c r="E237" i="9"/>
  <c r="F237" i="9"/>
  <c r="G237" i="9"/>
  <c r="H237" i="9"/>
  <c r="I237" i="9"/>
  <c r="J237" i="9"/>
  <c r="K237" i="9"/>
  <c r="L237" i="9"/>
  <c r="M237" i="9"/>
  <c r="N237" i="9"/>
  <c r="O237" i="9"/>
  <c r="P237" i="9"/>
  <c r="Q237" i="9"/>
  <c r="R237" i="9"/>
  <c r="S237" i="9"/>
  <c r="T237" i="9"/>
  <c r="U237" i="9"/>
  <c r="V237" i="9"/>
  <c r="W237" i="9"/>
  <c r="X237" i="9"/>
  <c r="Z237" i="9"/>
  <c r="E238" i="9"/>
  <c r="F238" i="9"/>
  <c r="G238" i="9"/>
  <c r="H238" i="9"/>
  <c r="I238" i="9"/>
  <c r="J238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Z238" i="9"/>
  <c r="E239" i="9"/>
  <c r="F239" i="9"/>
  <c r="G239" i="9"/>
  <c r="H239" i="9"/>
  <c r="I239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Z239" i="9"/>
  <c r="E240" i="9"/>
  <c r="F240" i="9"/>
  <c r="G240" i="9"/>
  <c r="H240" i="9"/>
  <c r="I240" i="9"/>
  <c r="J240" i="9"/>
  <c r="K240" i="9"/>
  <c r="L240" i="9"/>
  <c r="M240" i="9"/>
  <c r="N240" i="9"/>
  <c r="O240" i="9"/>
  <c r="P240" i="9"/>
  <c r="Q240" i="9"/>
  <c r="R240" i="9"/>
  <c r="S240" i="9"/>
  <c r="T240" i="9"/>
  <c r="U240" i="9"/>
  <c r="V240" i="9"/>
  <c r="W240" i="9"/>
  <c r="X240" i="9"/>
  <c r="Z240" i="9"/>
  <c r="E241" i="9"/>
  <c r="F241" i="9"/>
  <c r="G241" i="9"/>
  <c r="H241" i="9"/>
  <c r="I241" i="9"/>
  <c r="J241" i="9"/>
  <c r="K241" i="9"/>
  <c r="L241" i="9"/>
  <c r="M241" i="9"/>
  <c r="N241" i="9"/>
  <c r="O241" i="9"/>
  <c r="P241" i="9"/>
  <c r="Q241" i="9"/>
  <c r="R241" i="9"/>
  <c r="S241" i="9"/>
  <c r="T241" i="9"/>
  <c r="U241" i="9"/>
  <c r="V241" i="9"/>
  <c r="W241" i="9"/>
  <c r="X241" i="9"/>
  <c r="Z241" i="9"/>
  <c r="E242" i="9"/>
  <c r="F242" i="9"/>
  <c r="G242" i="9"/>
  <c r="H242" i="9"/>
  <c r="I242" i="9"/>
  <c r="J242" i="9"/>
  <c r="K242" i="9"/>
  <c r="L242" i="9"/>
  <c r="M242" i="9"/>
  <c r="N242" i="9"/>
  <c r="O242" i="9"/>
  <c r="P242" i="9"/>
  <c r="Q242" i="9"/>
  <c r="R242" i="9"/>
  <c r="S242" i="9"/>
  <c r="T242" i="9"/>
  <c r="U242" i="9"/>
  <c r="V242" i="9"/>
  <c r="W242" i="9"/>
  <c r="X242" i="9"/>
  <c r="Z242" i="9"/>
  <c r="E243" i="9"/>
  <c r="F243" i="9"/>
  <c r="G243" i="9"/>
  <c r="H243" i="9"/>
  <c r="I243" i="9"/>
  <c r="J243" i="9"/>
  <c r="K243" i="9"/>
  <c r="L243" i="9"/>
  <c r="M243" i="9"/>
  <c r="N243" i="9"/>
  <c r="O243" i="9"/>
  <c r="P243" i="9"/>
  <c r="Q243" i="9"/>
  <c r="R243" i="9"/>
  <c r="S243" i="9"/>
  <c r="T243" i="9"/>
  <c r="U243" i="9"/>
  <c r="V243" i="9"/>
  <c r="W243" i="9"/>
  <c r="X243" i="9"/>
  <c r="Z243" i="9"/>
  <c r="E244" i="9"/>
  <c r="F244" i="9"/>
  <c r="G244" i="9"/>
  <c r="H244" i="9"/>
  <c r="I244" i="9"/>
  <c r="J244" i="9"/>
  <c r="K244" i="9"/>
  <c r="L244" i="9"/>
  <c r="M244" i="9"/>
  <c r="N244" i="9"/>
  <c r="O244" i="9"/>
  <c r="P244" i="9"/>
  <c r="Q244" i="9"/>
  <c r="R244" i="9"/>
  <c r="S244" i="9"/>
  <c r="T244" i="9"/>
  <c r="U244" i="9"/>
  <c r="V244" i="9"/>
  <c r="W244" i="9"/>
  <c r="X244" i="9"/>
  <c r="Z244" i="9"/>
  <c r="E245" i="9"/>
  <c r="F245" i="9"/>
  <c r="G245" i="9"/>
  <c r="H245" i="9"/>
  <c r="I245" i="9"/>
  <c r="J245" i="9"/>
  <c r="K245" i="9"/>
  <c r="L245" i="9"/>
  <c r="M245" i="9"/>
  <c r="N245" i="9"/>
  <c r="O245" i="9"/>
  <c r="P245" i="9"/>
  <c r="Q245" i="9"/>
  <c r="R245" i="9"/>
  <c r="S245" i="9"/>
  <c r="T245" i="9"/>
  <c r="U245" i="9"/>
  <c r="V245" i="9"/>
  <c r="W245" i="9"/>
  <c r="X245" i="9"/>
  <c r="Z245" i="9"/>
  <c r="E246" i="9"/>
  <c r="F246" i="9"/>
  <c r="G246" i="9"/>
  <c r="H246" i="9"/>
  <c r="I246" i="9"/>
  <c r="J246" i="9"/>
  <c r="K246" i="9"/>
  <c r="L246" i="9"/>
  <c r="M246" i="9"/>
  <c r="N246" i="9"/>
  <c r="O246" i="9"/>
  <c r="P246" i="9"/>
  <c r="Q246" i="9"/>
  <c r="R246" i="9"/>
  <c r="S246" i="9"/>
  <c r="T246" i="9"/>
  <c r="U246" i="9"/>
  <c r="V246" i="9"/>
  <c r="W246" i="9"/>
  <c r="X246" i="9"/>
  <c r="Z246" i="9"/>
  <c r="E247" i="9"/>
  <c r="F247" i="9"/>
  <c r="G247" i="9"/>
  <c r="H247" i="9"/>
  <c r="I247" i="9"/>
  <c r="J247" i="9"/>
  <c r="K247" i="9"/>
  <c r="L247" i="9"/>
  <c r="M247" i="9"/>
  <c r="N247" i="9"/>
  <c r="O247" i="9"/>
  <c r="P247" i="9"/>
  <c r="Q247" i="9"/>
  <c r="R247" i="9"/>
  <c r="S247" i="9"/>
  <c r="T247" i="9"/>
  <c r="U247" i="9"/>
  <c r="V247" i="9"/>
  <c r="W247" i="9"/>
  <c r="X247" i="9"/>
  <c r="Z247" i="9"/>
  <c r="E248" i="9"/>
  <c r="F248" i="9"/>
  <c r="G248" i="9"/>
  <c r="H248" i="9"/>
  <c r="I248" i="9"/>
  <c r="J248" i="9"/>
  <c r="K248" i="9"/>
  <c r="L248" i="9"/>
  <c r="M248" i="9"/>
  <c r="N248" i="9"/>
  <c r="O248" i="9"/>
  <c r="P248" i="9"/>
  <c r="Q248" i="9"/>
  <c r="R248" i="9"/>
  <c r="S248" i="9"/>
  <c r="T248" i="9"/>
  <c r="U248" i="9"/>
  <c r="V248" i="9"/>
  <c r="W248" i="9"/>
  <c r="X248" i="9"/>
  <c r="Z248" i="9"/>
  <c r="E249" i="9"/>
  <c r="F249" i="9"/>
  <c r="G249" i="9"/>
  <c r="H249" i="9"/>
  <c r="I249" i="9"/>
  <c r="J249" i="9"/>
  <c r="K249" i="9"/>
  <c r="L249" i="9"/>
  <c r="M249" i="9"/>
  <c r="N249" i="9"/>
  <c r="O249" i="9"/>
  <c r="P249" i="9"/>
  <c r="Q249" i="9"/>
  <c r="R249" i="9"/>
  <c r="S249" i="9"/>
  <c r="T249" i="9"/>
  <c r="U249" i="9"/>
  <c r="V249" i="9"/>
  <c r="W249" i="9"/>
  <c r="X249" i="9"/>
  <c r="AJ252" i="9" a="1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W252" i="9"/>
  <c r="AW253" i="9"/>
  <c r="AW254" i="9"/>
  <c r="AW255" i="9"/>
  <c r="AW256" i="9"/>
  <c r="AW257" i="9"/>
  <c r="AW258" i="9"/>
  <c r="AW259" i="9"/>
  <c r="AW260" i="9"/>
  <c r="AW261" i="9"/>
  <c r="AW262" i="9"/>
  <c r="AW263" i="9"/>
  <c r="AW264" i="9"/>
  <c r="AW265" i="9"/>
  <c r="AW266" i="9"/>
  <c r="AW267" i="9"/>
  <c r="AW268" i="9"/>
  <c r="AW269" i="9"/>
  <c r="AW270" i="9"/>
  <c r="AW271" i="9"/>
  <c r="AW272" i="9"/>
  <c r="AX252" i="9"/>
  <c r="AX253" i="9"/>
  <c r="AX254" i="9"/>
  <c r="AX255" i="9"/>
  <c r="AX256" i="9"/>
  <c r="AX257" i="9"/>
  <c r="AX258" i="9"/>
  <c r="AX259" i="9"/>
  <c r="AX260" i="9"/>
  <c r="AX261" i="9"/>
  <c r="AX262" i="9"/>
  <c r="AX263" i="9"/>
  <c r="AX264" i="9"/>
  <c r="AX265" i="9"/>
  <c r="AX266" i="9"/>
  <c r="AX267" i="9"/>
  <c r="AX268" i="9"/>
  <c r="AX269" i="9"/>
  <c r="AX270" i="9"/>
  <c r="AX271" i="9"/>
  <c r="AX272" i="9"/>
  <c r="AY252" i="9"/>
  <c r="AY253" i="9"/>
  <c r="AY254" i="9"/>
  <c r="AY255" i="9"/>
  <c r="AY256" i="9"/>
  <c r="AY257" i="9"/>
  <c r="AY258" i="9"/>
  <c r="AY259" i="9"/>
  <c r="AY260" i="9"/>
  <c r="AY261" i="9"/>
  <c r="AY262" i="9"/>
  <c r="AY263" i="9"/>
  <c r="AY264" i="9"/>
  <c r="AY265" i="9"/>
  <c r="AY266" i="9"/>
  <c r="AY267" i="9"/>
  <c r="AY268" i="9"/>
  <c r="AY269" i="9"/>
  <c r="AY270" i="9"/>
  <c r="AY271" i="9"/>
  <c r="AY272" i="9"/>
  <c r="AZ252" i="9"/>
  <c r="AZ253" i="9"/>
  <c r="AZ254" i="9"/>
  <c r="AZ255" i="9"/>
  <c r="AZ256" i="9"/>
  <c r="AZ257" i="9"/>
  <c r="AZ258" i="9"/>
  <c r="AZ259" i="9"/>
  <c r="AZ260" i="9"/>
  <c r="AZ261" i="9"/>
  <c r="AZ262" i="9"/>
  <c r="AZ263" i="9"/>
  <c r="AZ264" i="9"/>
  <c r="AZ265" i="9"/>
  <c r="AZ266" i="9"/>
  <c r="AZ267" i="9"/>
  <c r="AZ268" i="9"/>
  <c r="AZ269" i="9"/>
  <c r="AZ270" i="9"/>
  <c r="AZ271" i="9"/>
  <c r="AZ272" i="9"/>
  <c r="BA252" i="9"/>
  <c r="BA253" i="9"/>
  <c r="BA254" i="9"/>
  <c r="BA255" i="9"/>
  <c r="BA256" i="9"/>
  <c r="BA257" i="9"/>
  <c r="BA258" i="9"/>
  <c r="BA259" i="9"/>
  <c r="BA260" i="9"/>
  <c r="BA261" i="9"/>
  <c r="BA262" i="9"/>
  <c r="BA263" i="9"/>
  <c r="BA264" i="9"/>
  <c r="BA265" i="9"/>
  <c r="BA266" i="9"/>
  <c r="BA267" i="9"/>
  <c r="BA268" i="9"/>
  <c r="BA269" i="9"/>
  <c r="BA270" i="9"/>
  <c r="BA271" i="9"/>
  <c r="BA272" i="9"/>
  <c r="BB252" i="9"/>
  <c r="BB253" i="9"/>
  <c r="BB254" i="9"/>
  <c r="BB255" i="9"/>
  <c r="BB256" i="9"/>
  <c r="BB257" i="9"/>
  <c r="BB258" i="9"/>
  <c r="BB259" i="9"/>
  <c r="BB260" i="9"/>
  <c r="BB261" i="9"/>
  <c r="BB262" i="9"/>
  <c r="BB263" i="9"/>
  <c r="BB264" i="9"/>
  <c r="BB265" i="9"/>
  <c r="BB266" i="9"/>
  <c r="BB267" i="9"/>
  <c r="BB268" i="9"/>
  <c r="BB269" i="9"/>
  <c r="BB270" i="9"/>
  <c r="BB271" i="9"/>
  <c r="BB272" i="9"/>
  <c r="BC271" i="9"/>
  <c r="BC270" i="9"/>
  <c r="BC269" i="9"/>
  <c r="BC268" i="9"/>
  <c r="BC267" i="9"/>
  <c r="BC266" i="9"/>
  <c r="BC265" i="9"/>
  <c r="BC264" i="9"/>
  <c r="BC263" i="9"/>
  <c r="BC262" i="9"/>
  <c r="BC261" i="9"/>
  <c r="BC260" i="9"/>
  <c r="BC259" i="9"/>
  <c r="BC258" i="9"/>
  <c r="BC257" i="9"/>
  <c r="BC256" i="9"/>
  <c r="BC255" i="9"/>
  <c r="BC254" i="9"/>
  <c r="BC253" i="9"/>
  <c r="BC252" i="9"/>
  <c r="BC272" i="9"/>
  <c r="AJ275" i="9" a="1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O275" i="9"/>
  <c r="AO276" i="9"/>
  <c r="AO277" i="9"/>
  <c r="AO278" i="9"/>
  <c r="AO279" i="9"/>
  <c r="AO280" i="9"/>
  <c r="AO281" i="9"/>
  <c r="AO282" i="9"/>
  <c r="AO283" i="9"/>
  <c r="AO284" i="9"/>
  <c r="AO285" i="9"/>
  <c r="AO286" i="9"/>
  <c r="AO287" i="9"/>
  <c r="AO288" i="9"/>
  <c r="AO289" i="9"/>
  <c r="AO290" i="9"/>
  <c r="AO291" i="9"/>
  <c r="AO292" i="9"/>
  <c r="AO293" i="9"/>
  <c r="AO294" i="9"/>
  <c r="AO295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W275" i="9"/>
  <c r="AW276" i="9"/>
  <c r="AW277" i="9"/>
  <c r="AW278" i="9"/>
  <c r="AW279" i="9"/>
  <c r="AW280" i="9"/>
  <c r="AW281" i="9"/>
  <c r="AW282" i="9"/>
  <c r="AW283" i="9"/>
  <c r="AW284" i="9"/>
  <c r="AW285" i="9"/>
  <c r="AW286" i="9"/>
  <c r="AW287" i="9"/>
  <c r="AW288" i="9"/>
  <c r="AW289" i="9"/>
  <c r="AW290" i="9"/>
  <c r="AW291" i="9"/>
  <c r="AW292" i="9"/>
  <c r="AW293" i="9"/>
  <c r="AW294" i="9"/>
  <c r="AW295" i="9"/>
  <c r="AX275" i="9"/>
  <c r="AX276" i="9"/>
  <c r="AX277" i="9"/>
  <c r="AX278" i="9"/>
  <c r="AX279" i="9"/>
  <c r="AX280" i="9"/>
  <c r="AX281" i="9"/>
  <c r="AX282" i="9"/>
  <c r="AX283" i="9"/>
  <c r="AX284" i="9"/>
  <c r="AX285" i="9"/>
  <c r="AX286" i="9"/>
  <c r="AX287" i="9"/>
  <c r="AX288" i="9"/>
  <c r="AX289" i="9"/>
  <c r="AX290" i="9"/>
  <c r="AX291" i="9"/>
  <c r="AX292" i="9"/>
  <c r="AX293" i="9"/>
  <c r="AX294" i="9"/>
  <c r="AX295" i="9"/>
  <c r="AY275" i="9"/>
  <c r="AY276" i="9"/>
  <c r="AY277" i="9"/>
  <c r="AY278" i="9"/>
  <c r="AY279" i="9"/>
  <c r="AY280" i="9"/>
  <c r="AY281" i="9"/>
  <c r="AY282" i="9"/>
  <c r="AY283" i="9"/>
  <c r="AY284" i="9"/>
  <c r="AY285" i="9"/>
  <c r="AY286" i="9"/>
  <c r="AY287" i="9"/>
  <c r="AY288" i="9"/>
  <c r="AY289" i="9"/>
  <c r="AY290" i="9"/>
  <c r="AY291" i="9"/>
  <c r="AY292" i="9"/>
  <c r="AY293" i="9"/>
  <c r="AY294" i="9"/>
  <c r="AY295" i="9"/>
  <c r="AZ275" i="9"/>
  <c r="AZ276" i="9"/>
  <c r="AZ277" i="9"/>
  <c r="AZ278" i="9"/>
  <c r="AZ279" i="9"/>
  <c r="AZ280" i="9"/>
  <c r="AZ281" i="9"/>
  <c r="AZ282" i="9"/>
  <c r="AZ283" i="9"/>
  <c r="AZ284" i="9"/>
  <c r="AZ285" i="9"/>
  <c r="AZ286" i="9"/>
  <c r="AZ287" i="9"/>
  <c r="AZ288" i="9"/>
  <c r="AZ289" i="9"/>
  <c r="AZ290" i="9"/>
  <c r="AZ291" i="9"/>
  <c r="AZ292" i="9"/>
  <c r="AZ293" i="9"/>
  <c r="AZ294" i="9"/>
  <c r="AZ295" i="9"/>
  <c r="BA275" i="9"/>
  <c r="BA276" i="9"/>
  <c r="BA277" i="9"/>
  <c r="BA278" i="9"/>
  <c r="BA279" i="9"/>
  <c r="BA280" i="9"/>
  <c r="BA281" i="9"/>
  <c r="BA282" i="9"/>
  <c r="BA283" i="9"/>
  <c r="BA284" i="9"/>
  <c r="BA285" i="9"/>
  <c r="BA286" i="9"/>
  <c r="BA287" i="9"/>
  <c r="BA288" i="9"/>
  <c r="BA289" i="9"/>
  <c r="BA290" i="9"/>
  <c r="BA291" i="9"/>
  <c r="BA292" i="9"/>
  <c r="BA293" i="9"/>
  <c r="BA294" i="9"/>
  <c r="BA295" i="9"/>
  <c r="BB275" i="9"/>
  <c r="BB276" i="9"/>
  <c r="BB277" i="9"/>
  <c r="BB278" i="9"/>
  <c r="BB279" i="9"/>
  <c r="BB280" i="9"/>
  <c r="BB281" i="9"/>
  <c r="BB282" i="9"/>
  <c r="BB283" i="9"/>
  <c r="BB284" i="9"/>
  <c r="BB285" i="9"/>
  <c r="BB286" i="9"/>
  <c r="BB287" i="9"/>
  <c r="BB288" i="9"/>
  <c r="BB289" i="9"/>
  <c r="BB290" i="9"/>
  <c r="BB291" i="9"/>
  <c r="BB292" i="9"/>
  <c r="BB293" i="9"/>
  <c r="BB294" i="9"/>
  <c r="BB295" i="9"/>
  <c r="BC294" i="9"/>
  <c r="BC293" i="9"/>
  <c r="BC292" i="9"/>
  <c r="BC291" i="9"/>
  <c r="BC290" i="9"/>
  <c r="BC289" i="9"/>
  <c r="BC288" i="9"/>
  <c r="BC287" i="9"/>
  <c r="BC286" i="9"/>
  <c r="BC285" i="9"/>
  <c r="BC284" i="9"/>
  <c r="BC283" i="9"/>
  <c r="BC282" i="9"/>
  <c r="BC281" i="9"/>
  <c r="BC280" i="9"/>
  <c r="BC279" i="9"/>
  <c r="BC278" i="9"/>
  <c r="BC277" i="9"/>
  <c r="BC276" i="9"/>
  <c r="BC275" i="9"/>
  <c r="BC295" i="9"/>
  <c r="AJ298" i="9" a="1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O298" i="9"/>
  <c r="AO299" i="9"/>
  <c r="AO300" i="9"/>
  <c r="AO301" i="9"/>
  <c r="AO302" i="9"/>
  <c r="AO303" i="9"/>
  <c r="AO304" i="9"/>
  <c r="AO305" i="9"/>
  <c r="AO306" i="9"/>
  <c r="AO307" i="9"/>
  <c r="AO308" i="9"/>
  <c r="AO309" i="9"/>
  <c r="AO310" i="9"/>
  <c r="AO311" i="9"/>
  <c r="AO312" i="9"/>
  <c r="AO313" i="9"/>
  <c r="AO314" i="9"/>
  <c r="AO315" i="9"/>
  <c r="AO316" i="9"/>
  <c r="AO317" i="9"/>
  <c r="AO318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W298" i="9"/>
  <c r="AW299" i="9"/>
  <c r="AW300" i="9"/>
  <c r="AW301" i="9"/>
  <c r="AW302" i="9"/>
  <c r="AW303" i="9"/>
  <c r="AW304" i="9"/>
  <c r="AW305" i="9"/>
  <c r="AW306" i="9"/>
  <c r="AW307" i="9"/>
  <c r="AW308" i="9"/>
  <c r="AW309" i="9"/>
  <c r="AW310" i="9"/>
  <c r="AW311" i="9"/>
  <c r="AW312" i="9"/>
  <c r="AW313" i="9"/>
  <c r="AW314" i="9"/>
  <c r="AW315" i="9"/>
  <c r="AW316" i="9"/>
  <c r="AW317" i="9"/>
  <c r="AW318" i="9"/>
  <c r="AX298" i="9"/>
  <c r="AX299" i="9"/>
  <c r="AX300" i="9"/>
  <c r="AX301" i="9"/>
  <c r="AX302" i="9"/>
  <c r="AX303" i="9"/>
  <c r="AX304" i="9"/>
  <c r="AX305" i="9"/>
  <c r="AX306" i="9"/>
  <c r="AX307" i="9"/>
  <c r="AX308" i="9"/>
  <c r="AX309" i="9"/>
  <c r="AX310" i="9"/>
  <c r="AX311" i="9"/>
  <c r="AX312" i="9"/>
  <c r="AX313" i="9"/>
  <c r="AX314" i="9"/>
  <c r="AX315" i="9"/>
  <c r="AX316" i="9"/>
  <c r="AX317" i="9"/>
  <c r="AX318" i="9"/>
  <c r="AY298" i="9"/>
  <c r="AY299" i="9"/>
  <c r="AY300" i="9"/>
  <c r="AY301" i="9"/>
  <c r="AY302" i="9"/>
  <c r="AY303" i="9"/>
  <c r="AY304" i="9"/>
  <c r="AY305" i="9"/>
  <c r="AY306" i="9"/>
  <c r="AY307" i="9"/>
  <c r="AY308" i="9"/>
  <c r="AY309" i="9"/>
  <c r="AY310" i="9"/>
  <c r="AY311" i="9"/>
  <c r="AY312" i="9"/>
  <c r="AY313" i="9"/>
  <c r="AY314" i="9"/>
  <c r="AY315" i="9"/>
  <c r="AY316" i="9"/>
  <c r="AY317" i="9"/>
  <c r="AY318" i="9"/>
  <c r="AZ298" i="9"/>
  <c r="AZ299" i="9"/>
  <c r="AZ300" i="9"/>
  <c r="AZ301" i="9"/>
  <c r="AZ302" i="9"/>
  <c r="AZ303" i="9"/>
  <c r="AZ304" i="9"/>
  <c r="AZ305" i="9"/>
  <c r="AZ306" i="9"/>
  <c r="AZ307" i="9"/>
  <c r="AZ308" i="9"/>
  <c r="AZ309" i="9"/>
  <c r="AZ310" i="9"/>
  <c r="AZ311" i="9"/>
  <c r="AZ312" i="9"/>
  <c r="AZ313" i="9"/>
  <c r="AZ314" i="9"/>
  <c r="AZ315" i="9"/>
  <c r="AZ316" i="9"/>
  <c r="AZ317" i="9"/>
  <c r="AZ318" i="9"/>
  <c r="BA298" i="9"/>
  <c r="BA299" i="9"/>
  <c r="BA300" i="9"/>
  <c r="BA301" i="9"/>
  <c r="BA302" i="9"/>
  <c r="BA303" i="9"/>
  <c r="BA304" i="9"/>
  <c r="BA305" i="9"/>
  <c r="BA306" i="9"/>
  <c r="BA307" i="9"/>
  <c r="BA308" i="9"/>
  <c r="BA309" i="9"/>
  <c r="BA310" i="9"/>
  <c r="BA311" i="9"/>
  <c r="BA312" i="9"/>
  <c r="BA313" i="9"/>
  <c r="BA314" i="9"/>
  <c r="BA315" i="9"/>
  <c r="BA316" i="9"/>
  <c r="BA317" i="9"/>
  <c r="BA318" i="9"/>
  <c r="BB298" i="9"/>
  <c r="BB299" i="9"/>
  <c r="BB300" i="9"/>
  <c r="BB301" i="9"/>
  <c r="BB302" i="9"/>
  <c r="BB303" i="9"/>
  <c r="BB304" i="9"/>
  <c r="BB305" i="9"/>
  <c r="BB306" i="9"/>
  <c r="BB307" i="9"/>
  <c r="BB308" i="9"/>
  <c r="BB309" i="9"/>
  <c r="BB310" i="9"/>
  <c r="BB311" i="9"/>
  <c r="BB312" i="9"/>
  <c r="BB313" i="9"/>
  <c r="BB314" i="9"/>
  <c r="BB315" i="9"/>
  <c r="BB316" i="9"/>
  <c r="BB317" i="9"/>
  <c r="BB318" i="9"/>
  <c r="BC317" i="9"/>
  <c r="BC316" i="9"/>
  <c r="BC315" i="9"/>
  <c r="BC314" i="9"/>
  <c r="BC313" i="9"/>
  <c r="BC312" i="9"/>
  <c r="BC311" i="9"/>
  <c r="BC310" i="9"/>
  <c r="BC309" i="9"/>
  <c r="BC308" i="9"/>
  <c r="BC307" i="9"/>
  <c r="BC306" i="9"/>
  <c r="BC305" i="9"/>
  <c r="BC304" i="9"/>
  <c r="BC303" i="9"/>
  <c r="BC302" i="9"/>
  <c r="BC301" i="9"/>
  <c r="BC300" i="9"/>
  <c r="BC299" i="9"/>
  <c r="BC298" i="9"/>
  <c r="BC318" i="9"/>
  <c r="AJ321" i="9" a="1"/>
  <c r="AJ321" i="9"/>
  <c r="AJ322" i="9"/>
  <c r="AJ323" i="9"/>
  <c r="AJ324" i="9"/>
  <c r="AJ325" i="9"/>
  <c r="AJ326" i="9"/>
  <c r="AJ327" i="9"/>
  <c r="AJ328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O321" i="9"/>
  <c r="AO322" i="9"/>
  <c r="AO323" i="9"/>
  <c r="AO324" i="9"/>
  <c r="AO325" i="9"/>
  <c r="AO326" i="9"/>
  <c r="AO327" i="9"/>
  <c r="AO328" i="9"/>
  <c r="AO329" i="9"/>
  <c r="AO330" i="9"/>
  <c r="AO331" i="9"/>
  <c r="AO332" i="9"/>
  <c r="AO333" i="9"/>
  <c r="AO334" i="9"/>
  <c r="AO335" i="9"/>
  <c r="AO336" i="9"/>
  <c r="AO337" i="9"/>
  <c r="AO338" i="9"/>
  <c r="AO339" i="9"/>
  <c r="AO340" i="9"/>
  <c r="AO341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W321" i="9"/>
  <c r="AW322" i="9"/>
  <c r="AW323" i="9"/>
  <c r="AW324" i="9"/>
  <c r="AW325" i="9"/>
  <c r="AW326" i="9"/>
  <c r="AW327" i="9"/>
  <c r="AW328" i="9"/>
  <c r="AW329" i="9"/>
  <c r="AW330" i="9"/>
  <c r="AW331" i="9"/>
  <c r="AW332" i="9"/>
  <c r="AW333" i="9"/>
  <c r="AW334" i="9"/>
  <c r="AW335" i="9"/>
  <c r="AW336" i="9"/>
  <c r="AW337" i="9"/>
  <c r="AW338" i="9"/>
  <c r="AW339" i="9"/>
  <c r="AW340" i="9"/>
  <c r="AW341" i="9"/>
  <c r="AX321" i="9"/>
  <c r="AX322" i="9"/>
  <c r="AX323" i="9"/>
  <c r="AX324" i="9"/>
  <c r="AX325" i="9"/>
  <c r="AX326" i="9"/>
  <c r="AX327" i="9"/>
  <c r="AX328" i="9"/>
  <c r="AX329" i="9"/>
  <c r="AX330" i="9"/>
  <c r="AX331" i="9"/>
  <c r="AX332" i="9"/>
  <c r="AX333" i="9"/>
  <c r="AX334" i="9"/>
  <c r="AX335" i="9"/>
  <c r="AX336" i="9"/>
  <c r="AX337" i="9"/>
  <c r="AX338" i="9"/>
  <c r="AX339" i="9"/>
  <c r="AX340" i="9"/>
  <c r="AX341" i="9"/>
  <c r="AY321" i="9"/>
  <c r="AY322" i="9"/>
  <c r="AY323" i="9"/>
  <c r="AY324" i="9"/>
  <c r="AY325" i="9"/>
  <c r="AY326" i="9"/>
  <c r="AY327" i="9"/>
  <c r="AY328" i="9"/>
  <c r="AY329" i="9"/>
  <c r="AY330" i="9"/>
  <c r="AY331" i="9"/>
  <c r="AY332" i="9"/>
  <c r="AY333" i="9"/>
  <c r="AY334" i="9"/>
  <c r="AY335" i="9"/>
  <c r="AY336" i="9"/>
  <c r="AY337" i="9"/>
  <c r="AY338" i="9"/>
  <c r="AY339" i="9"/>
  <c r="AY340" i="9"/>
  <c r="AY341" i="9"/>
  <c r="AZ321" i="9"/>
  <c r="AZ322" i="9"/>
  <c r="AZ323" i="9"/>
  <c r="AZ324" i="9"/>
  <c r="AZ325" i="9"/>
  <c r="AZ326" i="9"/>
  <c r="AZ327" i="9"/>
  <c r="AZ328" i="9"/>
  <c r="AZ329" i="9"/>
  <c r="AZ330" i="9"/>
  <c r="AZ331" i="9"/>
  <c r="AZ332" i="9"/>
  <c r="AZ333" i="9"/>
  <c r="AZ334" i="9"/>
  <c r="AZ335" i="9"/>
  <c r="AZ336" i="9"/>
  <c r="AZ337" i="9"/>
  <c r="AZ338" i="9"/>
  <c r="AZ339" i="9"/>
  <c r="AZ340" i="9"/>
  <c r="AZ341" i="9"/>
  <c r="BA321" i="9"/>
  <c r="BA322" i="9"/>
  <c r="BA323" i="9"/>
  <c r="BA324" i="9"/>
  <c r="BA325" i="9"/>
  <c r="BA326" i="9"/>
  <c r="BA327" i="9"/>
  <c r="BA328" i="9"/>
  <c r="BA329" i="9"/>
  <c r="BA330" i="9"/>
  <c r="BA331" i="9"/>
  <c r="BA332" i="9"/>
  <c r="BA333" i="9"/>
  <c r="BA334" i="9"/>
  <c r="BA335" i="9"/>
  <c r="BA336" i="9"/>
  <c r="BA337" i="9"/>
  <c r="BA338" i="9"/>
  <c r="BA339" i="9"/>
  <c r="BA340" i="9"/>
  <c r="BA341" i="9"/>
  <c r="BB321" i="9"/>
  <c r="BB322" i="9"/>
  <c r="BB323" i="9"/>
  <c r="BB324" i="9"/>
  <c r="BB325" i="9"/>
  <c r="BB326" i="9"/>
  <c r="BB327" i="9"/>
  <c r="BB328" i="9"/>
  <c r="BB329" i="9"/>
  <c r="BB330" i="9"/>
  <c r="BB331" i="9"/>
  <c r="BB332" i="9"/>
  <c r="BB333" i="9"/>
  <c r="BB334" i="9"/>
  <c r="BB335" i="9"/>
  <c r="BB336" i="9"/>
  <c r="BB337" i="9"/>
  <c r="BB338" i="9"/>
  <c r="BB339" i="9"/>
  <c r="BB340" i="9"/>
  <c r="BB341" i="9"/>
  <c r="BC340" i="9"/>
  <c r="BC339" i="9"/>
  <c r="BC338" i="9"/>
  <c r="BC337" i="9"/>
  <c r="BC336" i="9"/>
  <c r="BC335" i="9"/>
  <c r="BC334" i="9"/>
  <c r="BC333" i="9"/>
  <c r="BC332" i="9"/>
  <c r="BC331" i="9"/>
  <c r="BC330" i="9"/>
  <c r="BC329" i="9"/>
  <c r="BC328" i="9"/>
  <c r="BC327" i="9"/>
  <c r="BC326" i="9"/>
  <c r="BC325" i="9"/>
  <c r="BC324" i="9"/>
  <c r="BC323" i="9"/>
  <c r="BC322" i="9"/>
  <c r="BC321" i="9"/>
  <c r="BC341" i="9"/>
  <c r="AJ344" i="9" a="1"/>
  <c r="AJ344" i="9"/>
  <c r="AJ345" i="9"/>
  <c r="AJ346" i="9"/>
  <c r="AJ347" i="9"/>
  <c r="AJ348" i="9"/>
  <c r="AJ349" i="9"/>
  <c r="AJ350" i="9"/>
  <c r="AJ351" i="9"/>
  <c r="AJ352" i="9"/>
  <c r="AJ353" i="9"/>
  <c r="AJ354" i="9"/>
  <c r="AJ355" i="9"/>
  <c r="AJ356" i="9"/>
  <c r="AJ357" i="9"/>
  <c r="AJ358" i="9"/>
  <c r="AJ359" i="9"/>
  <c r="AJ360" i="9"/>
  <c r="AJ361" i="9"/>
  <c r="AJ362" i="9"/>
  <c r="AJ363" i="9"/>
  <c r="AJ364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O344" i="9"/>
  <c r="AO345" i="9"/>
  <c r="AO346" i="9"/>
  <c r="AO347" i="9"/>
  <c r="AO348" i="9"/>
  <c r="AO349" i="9"/>
  <c r="AO350" i="9"/>
  <c r="AO351" i="9"/>
  <c r="AO352" i="9"/>
  <c r="AO353" i="9"/>
  <c r="AO354" i="9"/>
  <c r="AO355" i="9"/>
  <c r="AO356" i="9"/>
  <c r="AO357" i="9"/>
  <c r="AO358" i="9"/>
  <c r="AO359" i="9"/>
  <c r="AO360" i="9"/>
  <c r="AO361" i="9"/>
  <c r="AO362" i="9"/>
  <c r="AO363" i="9"/>
  <c r="AO364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W344" i="9"/>
  <c r="AW345" i="9"/>
  <c r="AW346" i="9"/>
  <c r="AW347" i="9"/>
  <c r="AW348" i="9"/>
  <c r="AW349" i="9"/>
  <c r="AW350" i="9"/>
  <c r="AW351" i="9"/>
  <c r="AW352" i="9"/>
  <c r="AW353" i="9"/>
  <c r="AW354" i="9"/>
  <c r="AW355" i="9"/>
  <c r="AW356" i="9"/>
  <c r="AW357" i="9"/>
  <c r="AW358" i="9"/>
  <c r="AW359" i="9"/>
  <c r="AW360" i="9"/>
  <c r="AW361" i="9"/>
  <c r="AW362" i="9"/>
  <c r="AW363" i="9"/>
  <c r="AW364" i="9"/>
  <c r="AX344" i="9"/>
  <c r="AX345" i="9"/>
  <c r="AX346" i="9"/>
  <c r="AX347" i="9"/>
  <c r="AX348" i="9"/>
  <c r="AX349" i="9"/>
  <c r="AX350" i="9"/>
  <c r="AX351" i="9"/>
  <c r="AX352" i="9"/>
  <c r="AX353" i="9"/>
  <c r="AX354" i="9"/>
  <c r="AX355" i="9"/>
  <c r="AX356" i="9"/>
  <c r="AX357" i="9"/>
  <c r="AX358" i="9"/>
  <c r="AX359" i="9"/>
  <c r="AX360" i="9"/>
  <c r="AX361" i="9"/>
  <c r="AX362" i="9"/>
  <c r="AX363" i="9"/>
  <c r="AX364" i="9"/>
  <c r="AY344" i="9"/>
  <c r="AY345" i="9"/>
  <c r="AY346" i="9"/>
  <c r="AY347" i="9"/>
  <c r="AY348" i="9"/>
  <c r="AY349" i="9"/>
  <c r="AY350" i="9"/>
  <c r="AY351" i="9"/>
  <c r="AY352" i="9"/>
  <c r="AY353" i="9"/>
  <c r="AY354" i="9"/>
  <c r="AY355" i="9"/>
  <c r="AY356" i="9"/>
  <c r="AY357" i="9"/>
  <c r="AY358" i="9"/>
  <c r="AY359" i="9"/>
  <c r="AY360" i="9"/>
  <c r="AY361" i="9"/>
  <c r="AY362" i="9"/>
  <c r="AY363" i="9"/>
  <c r="AY364" i="9"/>
  <c r="AZ344" i="9"/>
  <c r="AZ345" i="9"/>
  <c r="AZ346" i="9"/>
  <c r="AZ347" i="9"/>
  <c r="AZ348" i="9"/>
  <c r="AZ349" i="9"/>
  <c r="AZ350" i="9"/>
  <c r="AZ351" i="9"/>
  <c r="AZ352" i="9"/>
  <c r="AZ353" i="9"/>
  <c r="AZ354" i="9"/>
  <c r="AZ355" i="9"/>
  <c r="AZ356" i="9"/>
  <c r="AZ357" i="9"/>
  <c r="AZ358" i="9"/>
  <c r="AZ359" i="9"/>
  <c r="AZ360" i="9"/>
  <c r="AZ361" i="9"/>
  <c r="AZ362" i="9"/>
  <c r="AZ363" i="9"/>
  <c r="AZ364" i="9"/>
  <c r="BA344" i="9"/>
  <c r="BA345" i="9"/>
  <c r="BA346" i="9"/>
  <c r="BA347" i="9"/>
  <c r="BA348" i="9"/>
  <c r="BA349" i="9"/>
  <c r="BA350" i="9"/>
  <c r="BA351" i="9"/>
  <c r="BA352" i="9"/>
  <c r="BA353" i="9"/>
  <c r="BA354" i="9"/>
  <c r="BA355" i="9"/>
  <c r="BA356" i="9"/>
  <c r="BA357" i="9"/>
  <c r="BA358" i="9"/>
  <c r="BA359" i="9"/>
  <c r="BA360" i="9"/>
  <c r="BA361" i="9"/>
  <c r="BA362" i="9"/>
  <c r="BA363" i="9"/>
  <c r="BA364" i="9"/>
  <c r="BB344" i="9"/>
  <c r="BB345" i="9"/>
  <c r="BB346" i="9"/>
  <c r="BB347" i="9"/>
  <c r="BB348" i="9"/>
  <c r="BB349" i="9"/>
  <c r="BB350" i="9"/>
  <c r="BB351" i="9"/>
  <c r="BB352" i="9"/>
  <c r="BB353" i="9"/>
  <c r="BB354" i="9"/>
  <c r="BB355" i="9"/>
  <c r="BB356" i="9"/>
  <c r="BB357" i="9"/>
  <c r="BB358" i="9"/>
  <c r="BB359" i="9"/>
  <c r="BB360" i="9"/>
  <c r="BB361" i="9"/>
  <c r="BB362" i="9"/>
  <c r="BB363" i="9"/>
  <c r="BB364" i="9"/>
  <c r="BC344" i="9"/>
  <c r="BC345" i="9"/>
  <c r="BC346" i="9"/>
  <c r="BC347" i="9"/>
  <c r="BC348" i="9"/>
  <c r="BC349" i="9"/>
  <c r="BC350" i="9"/>
  <c r="BC351" i="9"/>
  <c r="BC352" i="9"/>
  <c r="BC353" i="9"/>
  <c r="BC354" i="9"/>
  <c r="BC355" i="9"/>
  <c r="BC356" i="9"/>
  <c r="BC357" i="9"/>
  <c r="BC358" i="9"/>
  <c r="BC359" i="9"/>
  <c r="BC360" i="9"/>
  <c r="BC361" i="9"/>
  <c r="BC362" i="9"/>
  <c r="BC363" i="9"/>
  <c r="BC364" i="9"/>
  <c r="AJ367" i="9" a="1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1" i="9"/>
  <c r="AJ382" i="9"/>
  <c r="AJ383" i="9"/>
  <c r="AJ384" i="9"/>
  <c r="AJ385" i="9"/>
  <c r="AJ386" i="9"/>
  <c r="AJ387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O367" i="9"/>
  <c r="AO368" i="9"/>
  <c r="AO369" i="9"/>
  <c r="AO370" i="9"/>
  <c r="AO371" i="9"/>
  <c r="AO372" i="9"/>
  <c r="AO373" i="9"/>
  <c r="AO374" i="9"/>
  <c r="AO375" i="9"/>
  <c r="AO376" i="9"/>
  <c r="AO377" i="9"/>
  <c r="AO378" i="9"/>
  <c r="AO379" i="9"/>
  <c r="AO380" i="9"/>
  <c r="AO381" i="9"/>
  <c r="AO382" i="9"/>
  <c r="AO383" i="9"/>
  <c r="AO384" i="9"/>
  <c r="AO385" i="9"/>
  <c r="AO386" i="9"/>
  <c r="AO387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W367" i="9"/>
  <c r="AW368" i="9"/>
  <c r="AW369" i="9"/>
  <c r="AW370" i="9"/>
  <c r="AW371" i="9"/>
  <c r="AW372" i="9"/>
  <c r="AW373" i="9"/>
  <c r="AW374" i="9"/>
  <c r="AW375" i="9"/>
  <c r="AW376" i="9"/>
  <c r="AW377" i="9"/>
  <c r="AW378" i="9"/>
  <c r="AW379" i="9"/>
  <c r="AW380" i="9"/>
  <c r="AW381" i="9"/>
  <c r="AW382" i="9"/>
  <c r="AW383" i="9"/>
  <c r="AW384" i="9"/>
  <c r="AW385" i="9"/>
  <c r="AW386" i="9"/>
  <c r="AW387" i="9"/>
  <c r="AX367" i="9"/>
  <c r="AX368" i="9"/>
  <c r="AX369" i="9"/>
  <c r="AX370" i="9"/>
  <c r="AX371" i="9"/>
  <c r="AX372" i="9"/>
  <c r="AX373" i="9"/>
  <c r="AX374" i="9"/>
  <c r="AX375" i="9"/>
  <c r="AX376" i="9"/>
  <c r="AX377" i="9"/>
  <c r="AX378" i="9"/>
  <c r="AX379" i="9"/>
  <c r="AX380" i="9"/>
  <c r="AX381" i="9"/>
  <c r="AX382" i="9"/>
  <c r="AX383" i="9"/>
  <c r="AX384" i="9"/>
  <c r="AX385" i="9"/>
  <c r="AX386" i="9"/>
  <c r="AX387" i="9"/>
  <c r="AY367" i="9"/>
  <c r="AY368" i="9"/>
  <c r="AY369" i="9"/>
  <c r="AY370" i="9"/>
  <c r="AY371" i="9"/>
  <c r="AY372" i="9"/>
  <c r="AY373" i="9"/>
  <c r="AY374" i="9"/>
  <c r="AY375" i="9"/>
  <c r="AY376" i="9"/>
  <c r="AY377" i="9"/>
  <c r="AY378" i="9"/>
  <c r="AY379" i="9"/>
  <c r="AY380" i="9"/>
  <c r="AY381" i="9"/>
  <c r="AY382" i="9"/>
  <c r="AY383" i="9"/>
  <c r="AY384" i="9"/>
  <c r="AY385" i="9"/>
  <c r="AY386" i="9"/>
  <c r="AY387" i="9"/>
  <c r="AZ367" i="9"/>
  <c r="AZ368" i="9"/>
  <c r="AZ369" i="9"/>
  <c r="AZ370" i="9"/>
  <c r="AZ371" i="9"/>
  <c r="AZ372" i="9"/>
  <c r="AZ373" i="9"/>
  <c r="AZ374" i="9"/>
  <c r="AZ375" i="9"/>
  <c r="AZ376" i="9"/>
  <c r="AZ377" i="9"/>
  <c r="AZ378" i="9"/>
  <c r="AZ379" i="9"/>
  <c r="AZ380" i="9"/>
  <c r="AZ381" i="9"/>
  <c r="AZ382" i="9"/>
  <c r="AZ383" i="9"/>
  <c r="AZ384" i="9"/>
  <c r="AZ385" i="9"/>
  <c r="AZ386" i="9"/>
  <c r="AZ387" i="9"/>
  <c r="BA367" i="9"/>
  <c r="BA368" i="9"/>
  <c r="BA369" i="9"/>
  <c r="BA370" i="9"/>
  <c r="BA371" i="9"/>
  <c r="BA372" i="9"/>
  <c r="BA373" i="9"/>
  <c r="BA374" i="9"/>
  <c r="BA375" i="9"/>
  <c r="BA376" i="9"/>
  <c r="BA377" i="9"/>
  <c r="BA378" i="9"/>
  <c r="BA379" i="9"/>
  <c r="BA380" i="9"/>
  <c r="BA381" i="9"/>
  <c r="BA382" i="9"/>
  <c r="BA383" i="9"/>
  <c r="BA384" i="9"/>
  <c r="BA385" i="9"/>
  <c r="BA386" i="9"/>
  <c r="BA387" i="9"/>
  <c r="BB367" i="9"/>
  <c r="BB368" i="9"/>
  <c r="BB369" i="9"/>
  <c r="BB370" i="9"/>
  <c r="BB371" i="9"/>
  <c r="BB372" i="9"/>
  <c r="BB373" i="9"/>
  <c r="BB374" i="9"/>
  <c r="BB375" i="9"/>
  <c r="BB376" i="9"/>
  <c r="BB377" i="9"/>
  <c r="BB378" i="9"/>
  <c r="BB379" i="9"/>
  <c r="BB380" i="9"/>
  <c r="BB381" i="9"/>
  <c r="BB382" i="9"/>
  <c r="BB383" i="9"/>
  <c r="BB384" i="9"/>
  <c r="BB385" i="9"/>
  <c r="BB386" i="9"/>
  <c r="BB387" i="9"/>
  <c r="BC386" i="9"/>
  <c r="BC385" i="9"/>
  <c r="BC384" i="9"/>
  <c r="BC383" i="9"/>
  <c r="BC382" i="9"/>
  <c r="BC381" i="9"/>
  <c r="BC380" i="9"/>
  <c r="BC379" i="9"/>
  <c r="BC378" i="9"/>
  <c r="BC377" i="9"/>
  <c r="BC376" i="9"/>
  <c r="BC375" i="9"/>
  <c r="BC374" i="9"/>
  <c r="BC373" i="9"/>
  <c r="BC372" i="9"/>
  <c r="BC371" i="9"/>
  <c r="BC370" i="9"/>
  <c r="BC369" i="9"/>
  <c r="BC368" i="9"/>
  <c r="BC367" i="9"/>
  <c r="BC387" i="9"/>
  <c r="AJ391" i="9"/>
  <c r="AK391" i="9"/>
  <c r="AL391" i="9"/>
  <c r="AM391" i="9"/>
  <c r="AN391" i="9"/>
  <c r="AO391" i="9"/>
  <c r="AP391" i="9"/>
  <c r="AQ391" i="9"/>
  <c r="AR391" i="9"/>
  <c r="AS391" i="9"/>
  <c r="AT391" i="9"/>
  <c r="AU391" i="9"/>
  <c r="AV391" i="9"/>
  <c r="AW391" i="9"/>
  <c r="AX391" i="9"/>
  <c r="AY391" i="9"/>
  <c r="AZ391" i="9"/>
  <c r="BA391" i="9"/>
  <c r="BB391" i="9"/>
  <c r="BC391" i="9"/>
  <c r="AJ392" i="9"/>
  <c r="AK392" i="9"/>
  <c r="AL392" i="9"/>
  <c r="AM392" i="9"/>
  <c r="AN392" i="9"/>
  <c r="AO392" i="9"/>
  <c r="AP392" i="9"/>
  <c r="AQ392" i="9"/>
  <c r="AR392" i="9"/>
  <c r="AS392" i="9"/>
  <c r="AT392" i="9"/>
  <c r="AU392" i="9"/>
  <c r="AV392" i="9"/>
  <c r="AW392" i="9"/>
  <c r="AX392" i="9"/>
  <c r="AY392" i="9"/>
  <c r="AZ392" i="9"/>
  <c r="BA392" i="9"/>
  <c r="BB392" i="9"/>
  <c r="BC392" i="9"/>
  <c r="AJ393" i="9"/>
  <c r="AK393" i="9"/>
  <c r="AL393" i="9"/>
  <c r="AM393" i="9"/>
  <c r="AN393" i="9"/>
  <c r="AO393" i="9"/>
  <c r="AP393" i="9"/>
  <c r="AQ393" i="9"/>
  <c r="AR393" i="9"/>
  <c r="AS393" i="9"/>
  <c r="AT393" i="9"/>
  <c r="AU393" i="9"/>
  <c r="AV393" i="9"/>
  <c r="AW393" i="9"/>
  <c r="AX393" i="9"/>
  <c r="AY393" i="9"/>
  <c r="AZ393" i="9"/>
  <c r="BA393" i="9"/>
  <c r="BB393" i="9"/>
  <c r="BC393" i="9"/>
  <c r="AJ394" i="9"/>
  <c r="AK394" i="9"/>
  <c r="AL394" i="9"/>
  <c r="AM394" i="9"/>
  <c r="AN394" i="9"/>
  <c r="AO394" i="9"/>
  <c r="AP394" i="9"/>
  <c r="AQ394" i="9"/>
  <c r="AR394" i="9"/>
  <c r="AS394" i="9"/>
  <c r="AT394" i="9"/>
  <c r="AU394" i="9"/>
  <c r="AV394" i="9"/>
  <c r="AW394" i="9"/>
  <c r="AX394" i="9"/>
  <c r="AY394" i="9"/>
  <c r="AZ394" i="9"/>
  <c r="BA394" i="9"/>
  <c r="BB394" i="9"/>
  <c r="BC394" i="9"/>
  <c r="AJ395" i="9"/>
  <c r="AK395" i="9"/>
  <c r="AL395" i="9"/>
  <c r="AM395" i="9"/>
  <c r="AN395" i="9"/>
  <c r="AO395" i="9"/>
  <c r="AP395" i="9"/>
  <c r="AQ395" i="9"/>
  <c r="AR395" i="9"/>
  <c r="AS395" i="9"/>
  <c r="AT395" i="9"/>
  <c r="AU395" i="9"/>
  <c r="AV395" i="9"/>
  <c r="AW395" i="9"/>
  <c r="AX395" i="9"/>
  <c r="AY395" i="9"/>
  <c r="AZ395" i="9"/>
  <c r="BA395" i="9"/>
  <c r="BB395" i="9"/>
  <c r="BC395" i="9"/>
  <c r="AJ396" i="9"/>
  <c r="AK396" i="9"/>
  <c r="AL396" i="9"/>
  <c r="AM396" i="9"/>
  <c r="AN396" i="9"/>
  <c r="AO396" i="9"/>
  <c r="AP396" i="9"/>
  <c r="AQ396" i="9"/>
  <c r="AR396" i="9"/>
  <c r="AS396" i="9"/>
  <c r="AT396" i="9"/>
  <c r="AU396" i="9"/>
  <c r="AV396" i="9"/>
  <c r="AW396" i="9"/>
  <c r="AX396" i="9"/>
  <c r="AY396" i="9"/>
  <c r="AZ396" i="9"/>
  <c r="BA396" i="9"/>
  <c r="BB396" i="9"/>
  <c r="BC396" i="9"/>
  <c r="AJ397" i="9"/>
  <c r="AK397" i="9"/>
  <c r="AL397" i="9"/>
  <c r="AM397" i="9"/>
  <c r="AN397" i="9"/>
  <c r="AO397" i="9"/>
  <c r="AP397" i="9"/>
  <c r="AQ397" i="9"/>
  <c r="AR397" i="9"/>
  <c r="AS397" i="9"/>
  <c r="AT397" i="9"/>
  <c r="AU397" i="9"/>
  <c r="AV397" i="9"/>
  <c r="AW397" i="9"/>
  <c r="AX397" i="9"/>
  <c r="AY397" i="9"/>
  <c r="AZ397" i="9"/>
  <c r="BA397" i="9"/>
  <c r="BB397" i="9"/>
  <c r="BC397" i="9"/>
  <c r="AJ398" i="9"/>
  <c r="AK398" i="9"/>
  <c r="AL398" i="9"/>
  <c r="AM398" i="9"/>
  <c r="AN398" i="9"/>
  <c r="AO398" i="9"/>
  <c r="AP398" i="9"/>
  <c r="AQ398" i="9"/>
  <c r="AR398" i="9"/>
  <c r="AS398" i="9"/>
  <c r="AT398" i="9"/>
  <c r="AU398" i="9"/>
  <c r="AV398" i="9"/>
  <c r="AW398" i="9"/>
  <c r="AX398" i="9"/>
  <c r="AY398" i="9"/>
  <c r="AZ398" i="9"/>
  <c r="BA398" i="9"/>
  <c r="BB398" i="9"/>
  <c r="BC398" i="9"/>
  <c r="AJ399" i="9"/>
  <c r="AK399" i="9"/>
  <c r="AL399" i="9"/>
  <c r="AM399" i="9"/>
  <c r="AN399" i="9"/>
  <c r="AO399" i="9"/>
  <c r="AP399" i="9"/>
  <c r="AQ399" i="9"/>
  <c r="AR399" i="9"/>
  <c r="AS399" i="9"/>
  <c r="AT399" i="9"/>
  <c r="AU399" i="9"/>
  <c r="AV399" i="9"/>
  <c r="AW399" i="9"/>
  <c r="AX399" i="9"/>
  <c r="AY399" i="9"/>
  <c r="AZ399" i="9"/>
  <c r="BA399" i="9"/>
  <c r="BB399" i="9"/>
  <c r="BC399" i="9"/>
  <c r="AJ400" i="9"/>
  <c r="AK400" i="9"/>
  <c r="AL400" i="9"/>
  <c r="AM400" i="9"/>
  <c r="AN400" i="9"/>
  <c r="AO400" i="9"/>
  <c r="AP400" i="9"/>
  <c r="AQ400" i="9"/>
  <c r="AR400" i="9"/>
  <c r="AS400" i="9"/>
  <c r="AT400" i="9"/>
  <c r="AU400" i="9"/>
  <c r="AV400" i="9"/>
  <c r="AW400" i="9"/>
  <c r="AX400" i="9"/>
  <c r="AY400" i="9"/>
  <c r="AZ400" i="9"/>
  <c r="BA400" i="9"/>
  <c r="BB400" i="9"/>
  <c r="BC400" i="9"/>
  <c r="AJ401" i="9"/>
  <c r="AK401" i="9"/>
  <c r="AL401" i="9"/>
  <c r="AM401" i="9"/>
  <c r="AN401" i="9"/>
  <c r="AO401" i="9"/>
  <c r="AP401" i="9"/>
  <c r="AQ401" i="9"/>
  <c r="AR401" i="9"/>
  <c r="AS401" i="9"/>
  <c r="AT401" i="9"/>
  <c r="AU401" i="9"/>
  <c r="AV401" i="9"/>
  <c r="AW401" i="9"/>
  <c r="AX401" i="9"/>
  <c r="AY401" i="9"/>
  <c r="AZ401" i="9"/>
  <c r="BA401" i="9"/>
  <c r="BB401" i="9"/>
  <c r="BC401" i="9"/>
  <c r="AJ402" i="9"/>
  <c r="AK402" i="9"/>
  <c r="AL402" i="9"/>
  <c r="AM402" i="9"/>
  <c r="AN402" i="9"/>
  <c r="AO402" i="9"/>
  <c r="AP402" i="9"/>
  <c r="AQ402" i="9"/>
  <c r="AR402" i="9"/>
  <c r="AS402" i="9"/>
  <c r="AT402" i="9"/>
  <c r="AU402" i="9"/>
  <c r="AV402" i="9"/>
  <c r="AW402" i="9"/>
  <c r="AX402" i="9"/>
  <c r="AY402" i="9"/>
  <c r="AZ402" i="9"/>
  <c r="BA402" i="9"/>
  <c r="BB402" i="9"/>
  <c r="BC402" i="9"/>
  <c r="AJ403" i="9"/>
  <c r="AK403" i="9"/>
  <c r="AL403" i="9"/>
  <c r="AM403" i="9"/>
  <c r="AN403" i="9"/>
  <c r="AO403" i="9"/>
  <c r="AP403" i="9"/>
  <c r="AQ403" i="9"/>
  <c r="AR403" i="9"/>
  <c r="AS403" i="9"/>
  <c r="AT403" i="9"/>
  <c r="AU403" i="9"/>
  <c r="AV403" i="9"/>
  <c r="AW403" i="9"/>
  <c r="AX403" i="9"/>
  <c r="AY403" i="9"/>
  <c r="AZ403" i="9"/>
  <c r="BA403" i="9"/>
  <c r="BB403" i="9"/>
  <c r="BC403" i="9"/>
  <c r="AJ404" i="9"/>
  <c r="AK404" i="9"/>
  <c r="AL404" i="9"/>
  <c r="AM404" i="9"/>
  <c r="AN404" i="9"/>
  <c r="AO404" i="9"/>
  <c r="AP404" i="9"/>
  <c r="AQ404" i="9"/>
  <c r="AR404" i="9"/>
  <c r="AS404" i="9"/>
  <c r="AT404" i="9"/>
  <c r="AU404" i="9"/>
  <c r="AV404" i="9"/>
  <c r="AW404" i="9"/>
  <c r="AX404" i="9"/>
  <c r="AY404" i="9"/>
  <c r="AZ404" i="9"/>
  <c r="BA404" i="9"/>
  <c r="BB404" i="9"/>
  <c r="BC404" i="9"/>
  <c r="AJ405" i="9"/>
  <c r="AK405" i="9"/>
  <c r="AL405" i="9"/>
  <c r="AM405" i="9"/>
  <c r="AN405" i="9"/>
  <c r="AO405" i="9"/>
  <c r="AP405" i="9"/>
  <c r="AQ405" i="9"/>
  <c r="AR405" i="9"/>
  <c r="AS405" i="9"/>
  <c r="AT405" i="9"/>
  <c r="AU405" i="9"/>
  <c r="AV405" i="9"/>
  <c r="AW405" i="9"/>
  <c r="AX405" i="9"/>
  <c r="AY405" i="9"/>
  <c r="AZ405" i="9"/>
  <c r="BA405" i="9"/>
  <c r="BB405" i="9"/>
  <c r="BC405" i="9"/>
  <c r="AJ406" i="9"/>
  <c r="AK406" i="9"/>
  <c r="AL406" i="9"/>
  <c r="AM406" i="9"/>
  <c r="AN406" i="9"/>
  <c r="AO406" i="9"/>
  <c r="AP406" i="9"/>
  <c r="AQ406" i="9"/>
  <c r="AR406" i="9"/>
  <c r="AS406" i="9"/>
  <c r="AT406" i="9"/>
  <c r="AU406" i="9"/>
  <c r="AV406" i="9"/>
  <c r="AW406" i="9"/>
  <c r="AX406" i="9"/>
  <c r="AY406" i="9"/>
  <c r="AZ406" i="9"/>
  <c r="BA406" i="9"/>
  <c r="BB406" i="9"/>
  <c r="BC406" i="9"/>
  <c r="AJ407" i="9"/>
  <c r="AK407" i="9"/>
  <c r="AL407" i="9"/>
  <c r="AM407" i="9"/>
  <c r="AN407" i="9"/>
  <c r="AO407" i="9"/>
  <c r="AP407" i="9"/>
  <c r="AQ407" i="9"/>
  <c r="AR407" i="9"/>
  <c r="AS407" i="9"/>
  <c r="AT407" i="9"/>
  <c r="AU407" i="9"/>
  <c r="AV407" i="9"/>
  <c r="AW407" i="9"/>
  <c r="AX407" i="9"/>
  <c r="AY407" i="9"/>
  <c r="AZ407" i="9"/>
  <c r="BA407" i="9"/>
  <c r="BB407" i="9"/>
  <c r="BC407" i="9"/>
  <c r="AJ408" i="9"/>
  <c r="AK408" i="9"/>
  <c r="AL408" i="9"/>
  <c r="AM408" i="9"/>
  <c r="AN408" i="9"/>
  <c r="AO408" i="9"/>
  <c r="AP408" i="9"/>
  <c r="AQ408" i="9"/>
  <c r="AR408" i="9"/>
  <c r="AS408" i="9"/>
  <c r="AT408" i="9"/>
  <c r="AU408" i="9"/>
  <c r="AV408" i="9"/>
  <c r="AW408" i="9"/>
  <c r="AX408" i="9"/>
  <c r="AY408" i="9"/>
  <c r="AZ408" i="9"/>
  <c r="BA408" i="9"/>
  <c r="BB408" i="9"/>
  <c r="BC408" i="9"/>
  <c r="AJ409" i="9"/>
  <c r="AK409" i="9"/>
  <c r="AL409" i="9"/>
  <c r="AM409" i="9"/>
  <c r="AN409" i="9"/>
  <c r="AO409" i="9"/>
  <c r="AP409" i="9"/>
  <c r="AQ409" i="9"/>
  <c r="AR409" i="9"/>
  <c r="AS409" i="9"/>
  <c r="AT409" i="9"/>
  <c r="AU409" i="9"/>
  <c r="AV409" i="9"/>
  <c r="AW409" i="9"/>
  <c r="AX409" i="9"/>
  <c r="AY409" i="9"/>
  <c r="AZ409" i="9"/>
  <c r="BA409" i="9"/>
  <c r="BB409" i="9"/>
  <c r="BC409" i="9"/>
  <c r="AJ390" i="9"/>
  <c r="AJ410" i="9"/>
  <c r="AK390" i="9"/>
  <c r="AK410" i="9"/>
  <c r="AL390" i="9"/>
  <c r="AL410" i="9"/>
  <c r="AM390" i="9"/>
  <c r="AM410" i="9"/>
  <c r="AN390" i="9"/>
  <c r="AN410" i="9"/>
  <c r="AO390" i="9"/>
  <c r="AO410" i="9"/>
  <c r="AP390" i="9"/>
  <c r="AP410" i="9"/>
  <c r="AQ390" i="9"/>
  <c r="AQ410" i="9"/>
  <c r="AR390" i="9"/>
  <c r="AR410" i="9"/>
  <c r="AS390" i="9"/>
  <c r="AS410" i="9"/>
  <c r="AT390" i="9"/>
  <c r="AT410" i="9"/>
  <c r="AU390" i="9"/>
  <c r="AU410" i="9"/>
  <c r="AV390" i="9"/>
  <c r="AV410" i="9"/>
  <c r="AW390" i="9"/>
  <c r="AW410" i="9"/>
  <c r="AX390" i="9"/>
  <c r="AX410" i="9"/>
  <c r="AY390" i="9"/>
  <c r="AY410" i="9"/>
  <c r="AZ390" i="9"/>
  <c r="AZ410" i="9"/>
  <c r="BA390" i="9"/>
  <c r="BA410" i="9"/>
  <c r="BB390" i="9"/>
  <c r="BB410" i="9"/>
  <c r="BC390" i="9"/>
  <c r="BC410" i="9"/>
  <c r="E140" i="12" a="1"/>
  <c r="F140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0" i="12"/>
  <c r="T140" i="12"/>
  <c r="U140" i="12"/>
  <c r="V140" i="12"/>
  <c r="W140" i="12"/>
  <c r="X140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R141" i="12"/>
  <c r="S141" i="12"/>
  <c r="T141" i="12"/>
  <c r="U141" i="12"/>
  <c r="V141" i="12"/>
  <c r="W141" i="12"/>
  <c r="X141" i="12"/>
  <c r="E142" i="12"/>
  <c r="F142" i="12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E143" i="12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W143" i="12"/>
  <c r="X143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E154" i="12"/>
  <c r="F154" i="12"/>
  <c r="G154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W154" i="12"/>
  <c r="X154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E156" i="12"/>
  <c r="F156" i="12"/>
  <c r="G156" i="12"/>
  <c r="H156" i="12"/>
  <c r="I156" i="12"/>
  <c r="J156" i="12"/>
  <c r="K156" i="12"/>
  <c r="L156" i="12"/>
  <c r="M156" i="12"/>
  <c r="N156" i="12"/>
  <c r="O156" i="12"/>
  <c r="P156" i="12"/>
  <c r="Q156" i="12"/>
  <c r="R156" i="12"/>
  <c r="S156" i="12"/>
  <c r="T156" i="12"/>
  <c r="U156" i="12"/>
  <c r="V156" i="12"/>
  <c r="W156" i="12"/>
  <c r="X156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W158" i="12"/>
  <c r="X158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E140" i="12"/>
  <c r="E206" i="12" a="1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Z206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Z207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Z208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Z209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Z210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Z211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Z212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Z213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Z214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Z215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Z216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Z217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Z218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Z219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Z220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Z221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Z222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Z223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Z224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Z225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E229" i="12" a="1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Z229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T230" i="12"/>
  <c r="U230" i="12"/>
  <c r="V230" i="12"/>
  <c r="W230" i="12"/>
  <c r="X230" i="12"/>
  <c r="Z230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Z231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T232" i="12"/>
  <c r="U232" i="12"/>
  <c r="V232" i="12"/>
  <c r="W232" i="12"/>
  <c r="X232" i="12"/>
  <c r="Z232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Z233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T234" i="12"/>
  <c r="U234" i="12"/>
  <c r="V234" i="12"/>
  <c r="W234" i="12"/>
  <c r="X234" i="12"/>
  <c r="Z234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Z235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T236" i="12"/>
  <c r="U236" i="12"/>
  <c r="V236" i="12"/>
  <c r="W236" i="12"/>
  <c r="X236" i="12"/>
  <c r="Z236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T237" i="12"/>
  <c r="U237" i="12"/>
  <c r="V237" i="12"/>
  <c r="W237" i="12"/>
  <c r="X237" i="12"/>
  <c r="Z237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Z238" i="12"/>
  <c r="E239" i="12"/>
  <c r="F239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Z239" i="12"/>
  <c r="E240" i="12"/>
  <c r="F240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Z240" i="12"/>
  <c r="E241" i="12"/>
  <c r="F241" i="12"/>
  <c r="G241" i="12"/>
  <c r="H241" i="12"/>
  <c r="I241" i="12"/>
  <c r="J241" i="12"/>
  <c r="K241" i="12"/>
  <c r="L241" i="12"/>
  <c r="M241" i="12"/>
  <c r="N241" i="12"/>
  <c r="O241" i="12"/>
  <c r="P241" i="12"/>
  <c r="Q241" i="12"/>
  <c r="R241" i="12"/>
  <c r="S241" i="12"/>
  <c r="T241" i="12"/>
  <c r="U241" i="12"/>
  <c r="V241" i="12"/>
  <c r="W241" i="12"/>
  <c r="X241" i="12"/>
  <c r="Z241" i="12"/>
  <c r="E242" i="12"/>
  <c r="F242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Z242" i="12"/>
  <c r="E243" i="12"/>
  <c r="F243" i="12"/>
  <c r="G243" i="12"/>
  <c r="H243" i="12"/>
  <c r="I243" i="12"/>
  <c r="J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Z243" i="12"/>
  <c r="E244" i="12"/>
  <c r="F244" i="12"/>
  <c r="G244" i="12"/>
  <c r="H244" i="12"/>
  <c r="I244" i="12"/>
  <c r="J244" i="12"/>
  <c r="K244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Z244" i="12"/>
  <c r="E245" i="12"/>
  <c r="F245" i="12"/>
  <c r="G245" i="12"/>
  <c r="H245" i="12"/>
  <c r="I245" i="12"/>
  <c r="J245" i="12"/>
  <c r="K245" i="12"/>
  <c r="L245" i="12"/>
  <c r="M245" i="12"/>
  <c r="N245" i="12"/>
  <c r="O245" i="12"/>
  <c r="P245" i="12"/>
  <c r="Q245" i="12"/>
  <c r="R245" i="12"/>
  <c r="S245" i="12"/>
  <c r="T245" i="12"/>
  <c r="U245" i="12"/>
  <c r="V245" i="12"/>
  <c r="W245" i="12"/>
  <c r="X245" i="12"/>
  <c r="Z245" i="12"/>
  <c r="E246" i="12"/>
  <c r="F246" i="12"/>
  <c r="G246" i="12"/>
  <c r="H246" i="12"/>
  <c r="I246" i="12"/>
  <c r="J246" i="12"/>
  <c r="K246" i="12"/>
  <c r="L246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Z246" i="12"/>
  <c r="E247" i="12"/>
  <c r="F247" i="12"/>
  <c r="G247" i="12"/>
  <c r="H247" i="12"/>
  <c r="I247" i="12"/>
  <c r="J247" i="12"/>
  <c r="K247" i="12"/>
  <c r="L247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Z247" i="12"/>
  <c r="E248" i="12"/>
  <c r="F248" i="12"/>
  <c r="G248" i="12"/>
  <c r="H248" i="12"/>
  <c r="I248" i="12"/>
  <c r="J248" i="12"/>
  <c r="K248" i="12"/>
  <c r="L248" i="12"/>
  <c r="M248" i="12"/>
  <c r="N248" i="12"/>
  <c r="O248" i="12"/>
  <c r="P248" i="12"/>
  <c r="Q248" i="12"/>
  <c r="R248" i="12"/>
  <c r="S248" i="12"/>
  <c r="T248" i="12"/>
  <c r="U248" i="12"/>
  <c r="V248" i="12"/>
  <c r="W248" i="12"/>
  <c r="X248" i="12"/>
  <c r="Z248" i="12"/>
  <c r="E249" i="12"/>
  <c r="F249" i="12"/>
  <c r="G249" i="12"/>
  <c r="H249" i="12"/>
  <c r="I249" i="12"/>
  <c r="J249" i="12"/>
  <c r="K249" i="12"/>
  <c r="L249" i="12"/>
  <c r="M249" i="12"/>
  <c r="N249" i="12"/>
  <c r="O249" i="12"/>
  <c r="P249" i="12"/>
  <c r="Q249" i="12"/>
  <c r="R249" i="12"/>
  <c r="S249" i="12"/>
  <c r="T249" i="12"/>
  <c r="U249" i="12"/>
  <c r="V249" i="12"/>
  <c r="W249" i="12"/>
  <c r="X249" i="12"/>
  <c r="AJ252" i="12" a="1"/>
  <c r="AJ252" i="12"/>
  <c r="AJ253" i="12"/>
  <c r="AJ254" i="12"/>
  <c r="AJ255" i="12"/>
  <c r="AJ256" i="12"/>
  <c r="AJ257" i="12"/>
  <c r="AJ258" i="12"/>
  <c r="AJ259" i="12"/>
  <c r="AJ260" i="12"/>
  <c r="AJ261" i="12"/>
  <c r="AJ262" i="12"/>
  <c r="AJ263" i="12"/>
  <c r="AJ264" i="12"/>
  <c r="AJ265" i="12"/>
  <c r="AJ266" i="12"/>
  <c r="AJ267" i="12"/>
  <c r="AJ268" i="12"/>
  <c r="AJ269" i="12"/>
  <c r="AJ270" i="12"/>
  <c r="AJ271" i="12"/>
  <c r="AJ272" i="12"/>
  <c r="AK252" i="12"/>
  <c r="AK253" i="12"/>
  <c r="AK254" i="12"/>
  <c r="AK255" i="12"/>
  <c r="AK256" i="12"/>
  <c r="AK257" i="12"/>
  <c r="AK258" i="12"/>
  <c r="AK259" i="12"/>
  <c r="AK260" i="12"/>
  <c r="AK261" i="12"/>
  <c r="AK262" i="12"/>
  <c r="AK263" i="12"/>
  <c r="AK264" i="12"/>
  <c r="AK265" i="12"/>
  <c r="AK266" i="12"/>
  <c r="AK267" i="12"/>
  <c r="AK268" i="12"/>
  <c r="AK269" i="12"/>
  <c r="AK270" i="12"/>
  <c r="AK271" i="12"/>
  <c r="AK272" i="12"/>
  <c r="AL252" i="12"/>
  <c r="AL253" i="12"/>
  <c r="AL254" i="12"/>
  <c r="AL255" i="12"/>
  <c r="AL256" i="12"/>
  <c r="AL257" i="12"/>
  <c r="AL258" i="12"/>
  <c r="AL259" i="12"/>
  <c r="AL260" i="12"/>
  <c r="AL261" i="12"/>
  <c r="AL262" i="12"/>
  <c r="AL263" i="12"/>
  <c r="AL264" i="12"/>
  <c r="AL265" i="12"/>
  <c r="AL266" i="12"/>
  <c r="AL267" i="12"/>
  <c r="AL268" i="12"/>
  <c r="AL269" i="12"/>
  <c r="AL270" i="12"/>
  <c r="AL271" i="12"/>
  <c r="AL272" i="12"/>
  <c r="AM252" i="12"/>
  <c r="AM253" i="12"/>
  <c r="AM254" i="12"/>
  <c r="AM255" i="12"/>
  <c r="AM256" i="12"/>
  <c r="AM257" i="12"/>
  <c r="AM258" i="12"/>
  <c r="AM259" i="12"/>
  <c r="AM260" i="12"/>
  <c r="AM261" i="12"/>
  <c r="AM262" i="12"/>
  <c r="AM263" i="12"/>
  <c r="AM264" i="12"/>
  <c r="AM265" i="12"/>
  <c r="AM266" i="12"/>
  <c r="AM267" i="12"/>
  <c r="AM268" i="12"/>
  <c r="AM269" i="12"/>
  <c r="AM270" i="12"/>
  <c r="AM271" i="12"/>
  <c r="AM272" i="12"/>
  <c r="AN252" i="12"/>
  <c r="AN253" i="12"/>
  <c r="AN254" i="12"/>
  <c r="AN255" i="12"/>
  <c r="AN256" i="12"/>
  <c r="AN257" i="12"/>
  <c r="AN258" i="12"/>
  <c r="AN259" i="12"/>
  <c r="AN260" i="12"/>
  <c r="AN261" i="12"/>
  <c r="AN262" i="12"/>
  <c r="AN263" i="12"/>
  <c r="AN264" i="12"/>
  <c r="AN265" i="12"/>
  <c r="AN266" i="12"/>
  <c r="AN267" i="12"/>
  <c r="AN268" i="12"/>
  <c r="AN269" i="12"/>
  <c r="AN270" i="12"/>
  <c r="AN271" i="12"/>
  <c r="AN272" i="12"/>
  <c r="AO252" i="12"/>
  <c r="AO253" i="12"/>
  <c r="AO254" i="12"/>
  <c r="AO255" i="12"/>
  <c r="AO256" i="12"/>
  <c r="AO257" i="12"/>
  <c r="AO258" i="12"/>
  <c r="AO259" i="12"/>
  <c r="AO260" i="12"/>
  <c r="AO261" i="12"/>
  <c r="AO262" i="12"/>
  <c r="AO263" i="12"/>
  <c r="AO264" i="12"/>
  <c r="AO265" i="12"/>
  <c r="AO266" i="12"/>
  <c r="AO267" i="12"/>
  <c r="AO268" i="12"/>
  <c r="AO269" i="12"/>
  <c r="AO270" i="12"/>
  <c r="AO271" i="12"/>
  <c r="AO272" i="12"/>
  <c r="AP252" i="12"/>
  <c r="AP253" i="12"/>
  <c r="AP254" i="12"/>
  <c r="AP255" i="12"/>
  <c r="AP256" i="12"/>
  <c r="AP257" i="12"/>
  <c r="AP258" i="12"/>
  <c r="AP259" i="12"/>
  <c r="AP260" i="12"/>
  <c r="AP261" i="12"/>
  <c r="AP262" i="12"/>
  <c r="AP263" i="12"/>
  <c r="AP264" i="12"/>
  <c r="AP265" i="12"/>
  <c r="AP266" i="12"/>
  <c r="AP267" i="12"/>
  <c r="AP268" i="12"/>
  <c r="AP269" i="12"/>
  <c r="AP270" i="12"/>
  <c r="AP271" i="12"/>
  <c r="AP272" i="12"/>
  <c r="AQ252" i="12"/>
  <c r="AQ253" i="12"/>
  <c r="AQ254" i="12"/>
  <c r="AQ255" i="12"/>
  <c r="AQ256" i="12"/>
  <c r="AQ257" i="12"/>
  <c r="AQ258" i="12"/>
  <c r="AQ259" i="12"/>
  <c r="AQ260" i="12"/>
  <c r="AQ261" i="12"/>
  <c r="AQ262" i="12"/>
  <c r="AQ263" i="12"/>
  <c r="AQ264" i="12"/>
  <c r="AQ265" i="12"/>
  <c r="AQ266" i="12"/>
  <c r="AQ267" i="12"/>
  <c r="AQ268" i="12"/>
  <c r="AQ269" i="12"/>
  <c r="AQ270" i="12"/>
  <c r="AQ271" i="12"/>
  <c r="AQ272" i="12"/>
  <c r="AR252" i="12"/>
  <c r="AR253" i="12"/>
  <c r="AR254" i="12"/>
  <c r="AR255" i="12"/>
  <c r="AR256" i="12"/>
  <c r="AR257" i="12"/>
  <c r="AR258" i="12"/>
  <c r="AR259" i="12"/>
  <c r="AR260" i="12"/>
  <c r="AR261" i="12"/>
  <c r="AR262" i="12"/>
  <c r="AR263" i="12"/>
  <c r="AR264" i="12"/>
  <c r="AR265" i="12"/>
  <c r="AR266" i="12"/>
  <c r="AR267" i="12"/>
  <c r="AR268" i="12"/>
  <c r="AR269" i="12"/>
  <c r="AR270" i="12"/>
  <c r="AR271" i="12"/>
  <c r="AR272" i="12"/>
  <c r="AS252" i="12"/>
  <c r="AS253" i="12"/>
  <c r="AS254" i="12"/>
  <c r="AS255" i="12"/>
  <c r="AS256" i="12"/>
  <c r="AS257" i="12"/>
  <c r="AS258" i="12"/>
  <c r="AS259" i="12"/>
  <c r="AS260" i="12"/>
  <c r="AS261" i="12"/>
  <c r="AS262" i="12"/>
  <c r="AS263" i="12"/>
  <c r="AS264" i="12"/>
  <c r="AS265" i="12"/>
  <c r="AS266" i="12"/>
  <c r="AS267" i="12"/>
  <c r="AS268" i="12"/>
  <c r="AS269" i="12"/>
  <c r="AS270" i="12"/>
  <c r="AS271" i="12"/>
  <c r="AS272" i="12"/>
  <c r="AT252" i="12"/>
  <c r="AT253" i="12"/>
  <c r="AT254" i="12"/>
  <c r="AT255" i="12"/>
  <c r="AT256" i="12"/>
  <c r="AT257" i="12"/>
  <c r="AT258" i="12"/>
  <c r="AT259" i="12"/>
  <c r="AT260" i="12"/>
  <c r="AT261" i="12"/>
  <c r="AT262" i="12"/>
  <c r="AT263" i="12"/>
  <c r="AT264" i="12"/>
  <c r="AT265" i="12"/>
  <c r="AT266" i="12"/>
  <c r="AT267" i="12"/>
  <c r="AT268" i="12"/>
  <c r="AT269" i="12"/>
  <c r="AT270" i="12"/>
  <c r="AT271" i="12"/>
  <c r="AT272" i="12"/>
  <c r="AU252" i="12"/>
  <c r="AU253" i="12"/>
  <c r="AU254" i="12"/>
  <c r="AU255" i="12"/>
  <c r="AU256" i="12"/>
  <c r="AU257" i="12"/>
  <c r="AU258" i="12"/>
  <c r="AU259" i="12"/>
  <c r="AU260" i="12"/>
  <c r="AU261" i="12"/>
  <c r="AU262" i="12"/>
  <c r="AU263" i="12"/>
  <c r="AU264" i="12"/>
  <c r="AU265" i="12"/>
  <c r="AU266" i="12"/>
  <c r="AU267" i="12"/>
  <c r="AU268" i="12"/>
  <c r="AU269" i="12"/>
  <c r="AU270" i="12"/>
  <c r="AU271" i="12"/>
  <c r="AU272" i="12"/>
  <c r="AV252" i="12"/>
  <c r="AV253" i="12"/>
  <c r="AV254" i="12"/>
  <c r="AV255" i="12"/>
  <c r="AV256" i="12"/>
  <c r="AV257" i="12"/>
  <c r="AV258" i="12"/>
  <c r="AV259" i="12"/>
  <c r="AV260" i="12"/>
  <c r="AV261" i="12"/>
  <c r="AV262" i="12"/>
  <c r="AV263" i="12"/>
  <c r="AV264" i="12"/>
  <c r="AV265" i="12"/>
  <c r="AV266" i="12"/>
  <c r="AV267" i="12"/>
  <c r="AV268" i="12"/>
  <c r="AV269" i="12"/>
  <c r="AV270" i="12"/>
  <c r="AV271" i="12"/>
  <c r="AV272" i="12"/>
  <c r="AW252" i="12"/>
  <c r="AW253" i="12"/>
  <c r="AW254" i="12"/>
  <c r="AW255" i="12"/>
  <c r="AW256" i="12"/>
  <c r="AW257" i="12"/>
  <c r="AW258" i="12"/>
  <c r="AW259" i="12"/>
  <c r="AW260" i="12"/>
  <c r="AW261" i="12"/>
  <c r="AW262" i="12"/>
  <c r="AW263" i="12"/>
  <c r="AW264" i="12"/>
  <c r="AW265" i="12"/>
  <c r="AW266" i="12"/>
  <c r="AW267" i="12"/>
  <c r="AW268" i="12"/>
  <c r="AW269" i="12"/>
  <c r="AW270" i="12"/>
  <c r="AW271" i="12"/>
  <c r="AW272" i="12"/>
  <c r="AX252" i="12"/>
  <c r="AX253" i="12"/>
  <c r="AX254" i="12"/>
  <c r="AX255" i="12"/>
  <c r="AX256" i="12"/>
  <c r="AX257" i="12"/>
  <c r="AX258" i="12"/>
  <c r="AX259" i="12"/>
  <c r="AX260" i="12"/>
  <c r="AX261" i="12"/>
  <c r="AX262" i="12"/>
  <c r="AX263" i="12"/>
  <c r="AX264" i="12"/>
  <c r="AX265" i="12"/>
  <c r="AX266" i="12"/>
  <c r="AX267" i="12"/>
  <c r="AX268" i="12"/>
  <c r="AX269" i="12"/>
  <c r="AX270" i="12"/>
  <c r="AX271" i="12"/>
  <c r="AX272" i="12"/>
  <c r="AY252" i="12"/>
  <c r="AY253" i="12"/>
  <c r="AY254" i="12"/>
  <c r="AY255" i="12"/>
  <c r="AY256" i="12"/>
  <c r="AY257" i="12"/>
  <c r="AY258" i="12"/>
  <c r="AY259" i="12"/>
  <c r="AY260" i="12"/>
  <c r="AY261" i="12"/>
  <c r="AY262" i="12"/>
  <c r="AY263" i="12"/>
  <c r="AY264" i="12"/>
  <c r="AY265" i="12"/>
  <c r="AY266" i="12"/>
  <c r="AY267" i="12"/>
  <c r="AY268" i="12"/>
  <c r="AY269" i="12"/>
  <c r="AY270" i="12"/>
  <c r="AY271" i="12"/>
  <c r="AY272" i="12"/>
  <c r="AZ252" i="12"/>
  <c r="AZ253" i="12"/>
  <c r="AZ254" i="12"/>
  <c r="AZ255" i="12"/>
  <c r="AZ256" i="12"/>
  <c r="AZ257" i="12"/>
  <c r="AZ258" i="12"/>
  <c r="AZ259" i="12"/>
  <c r="AZ260" i="12"/>
  <c r="AZ261" i="12"/>
  <c r="AZ262" i="12"/>
  <c r="AZ263" i="12"/>
  <c r="AZ264" i="12"/>
  <c r="AZ265" i="12"/>
  <c r="AZ266" i="12"/>
  <c r="AZ267" i="12"/>
  <c r="AZ268" i="12"/>
  <c r="AZ269" i="12"/>
  <c r="AZ270" i="12"/>
  <c r="AZ271" i="12"/>
  <c r="AZ272" i="12"/>
  <c r="BA252" i="12"/>
  <c r="BA253" i="12"/>
  <c r="BA254" i="12"/>
  <c r="BA255" i="12"/>
  <c r="BA256" i="12"/>
  <c r="BA257" i="12"/>
  <c r="BA258" i="12"/>
  <c r="BA259" i="12"/>
  <c r="BA260" i="12"/>
  <c r="BA261" i="12"/>
  <c r="BA262" i="12"/>
  <c r="BA263" i="12"/>
  <c r="BA264" i="12"/>
  <c r="BA265" i="12"/>
  <c r="BA266" i="12"/>
  <c r="BA267" i="12"/>
  <c r="BA268" i="12"/>
  <c r="BA269" i="12"/>
  <c r="BA270" i="12"/>
  <c r="BA271" i="12"/>
  <c r="BA272" i="12"/>
  <c r="BB252" i="12"/>
  <c r="BB253" i="12"/>
  <c r="BB254" i="12"/>
  <c r="BB255" i="12"/>
  <c r="BB256" i="12"/>
  <c r="BB257" i="12"/>
  <c r="BB258" i="12"/>
  <c r="BB259" i="12"/>
  <c r="BB260" i="12"/>
  <c r="BB261" i="12"/>
  <c r="BB262" i="12"/>
  <c r="BB263" i="12"/>
  <c r="BB264" i="12"/>
  <c r="BB265" i="12"/>
  <c r="BB266" i="12"/>
  <c r="BB267" i="12"/>
  <c r="BB268" i="12"/>
  <c r="BB269" i="12"/>
  <c r="BB270" i="12"/>
  <c r="BB271" i="12"/>
  <c r="BB272" i="12"/>
  <c r="BC271" i="12"/>
  <c r="BC270" i="12"/>
  <c r="BC269" i="12"/>
  <c r="BC268" i="12"/>
  <c r="BC267" i="12"/>
  <c r="BC266" i="12"/>
  <c r="BC265" i="12"/>
  <c r="BC264" i="12"/>
  <c r="BC263" i="12"/>
  <c r="BC262" i="12"/>
  <c r="BC261" i="12"/>
  <c r="BC260" i="12"/>
  <c r="BC259" i="12"/>
  <c r="BC258" i="12"/>
  <c r="BC257" i="12"/>
  <c r="BC256" i="12"/>
  <c r="BC255" i="12"/>
  <c r="BC254" i="12"/>
  <c r="BC253" i="12"/>
  <c r="BC252" i="12"/>
  <c r="BC272" i="12"/>
  <c r="AJ275" i="12" a="1"/>
  <c r="AJ275" i="12"/>
  <c r="AJ276" i="12"/>
  <c r="AJ277" i="12"/>
  <c r="AJ278" i="12"/>
  <c r="AJ279" i="12"/>
  <c r="AJ280" i="12"/>
  <c r="AJ281" i="12"/>
  <c r="AJ282" i="12"/>
  <c r="AJ283" i="12"/>
  <c r="AJ284" i="12"/>
  <c r="AJ285" i="12"/>
  <c r="AJ286" i="12"/>
  <c r="AJ287" i="12"/>
  <c r="AJ288" i="12"/>
  <c r="AJ289" i="12"/>
  <c r="AJ290" i="12"/>
  <c r="AJ291" i="12"/>
  <c r="AJ292" i="12"/>
  <c r="AJ293" i="12"/>
  <c r="AJ294" i="12"/>
  <c r="AJ295" i="12"/>
  <c r="AK275" i="12"/>
  <c r="AK276" i="12"/>
  <c r="AK277" i="12"/>
  <c r="AK278" i="12"/>
  <c r="AK279" i="12"/>
  <c r="AK280" i="12"/>
  <c r="AK281" i="12"/>
  <c r="AK282" i="12"/>
  <c r="AK283" i="12"/>
  <c r="AK284" i="12"/>
  <c r="AK285" i="12"/>
  <c r="AK286" i="12"/>
  <c r="AK287" i="12"/>
  <c r="AK288" i="12"/>
  <c r="AK289" i="12"/>
  <c r="AK290" i="12"/>
  <c r="AK291" i="12"/>
  <c r="AK292" i="12"/>
  <c r="AK293" i="12"/>
  <c r="AK294" i="12"/>
  <c r="AK295" i="12"/>
  <c r="AL275" i="12"/>
  <c r="AL276" i="12"/>
  <c r="AL277" i="12"/>
  <c r="AL278" i="12"/>
  <c r="AL279" i="12"/>
  <c r="AL280" i="12"/>
  <c r="AL281" i="12"/>
  <c r="AL282" i="12"/>
  <c r="AL283" i="12"/>
  <c r="AL284" i="12"/>
  <c r="AL285" i="12"/>
  <c r="AL286" i="12"/>
  <c r="AL287" i="12"/>
  <c r="AL288" i="12"/>
  <c r="AL289" i="12"/>
  <c r="AL290" i="12"/>
  <c r="AL291" i="12"/>
  <c r="AL292" i="12"/>
  <c r="AL293" i="12"/>
  <c r="AL294" i="12"/>
  <c r="AL295" i="12"/>
  <c r="AM275" i="12"/>
  <c r="AM276" i="12"/>
  <c r="AM277" i="12"/>
  <c r="AM278" i="12"/>
  <c r="AM279" i="12"/>
  <c r="AM280" i="12"/>
  <c r="AM281" i="12"/>
  <c r="AM282" i="12"/>
  <c r="AM283" i="12"/>
  <c r="AM284" i="12"/>
  <c r="AM285" i="12"/>
  <c r="AM286" i="12"/>
  <c r="AM287" i="12"/>
  <c r="AM288" i="12"/>
  <c r="AM289" i="12"/>
  <c r="AM290" i="12"/>
  <c r="AM291" i="12"/>
  <c r="AM292" i="12"/>
  <c r="AM293" i="12"/>
  <c r="AM294" i="12"/>
  <c r="AM295" i="12"/>
  <c r="AN275" i="12"/>
  <c r="AN276" i="12"/>
  <c r="AN277" i="12"/>
  <c r="AN278" i="12"/>
  <c r="AN279" i="12"/>
  <c r="AN280" i="12"/>
  <c r="AN281" i="12"/>
  <c r="AN282" i="12"/>
  <c r="AN283" i="12"/>
  <c r="AN284" i="12"/>
  <c r="AN285" i="12"/>
  <c r="AN286" i="12"/>
  <c r="AN287" i="12"/>
  <c r="AN288" i="12"/>
  <c r="AN289" i="12"/>
  <c r="AN290" i="12"/>
  <c r="AN291" i="12"/>
  <c r="AN292" i="12"/>
  <c r="AN293" i="12"/>
  <c r="AN294" i="12"/>
  <c r="AN295" i="12"/>
  <c r="AO275" i="12"/>
  <c r="AO276" i="12"/>
  <c r="AO277" i="12"/>
  <c r="AO278" i="12"/>
  <c r="AO279" i="12"/>
  <c r="AO280" i="12"/>
  <c r="AO281" i="12"/>
  <c r="AO282" i="12"/>
  <c r="AO283" i="12"/>
  <c r="AO284" i="12"/>
  <c r="AO285" i="12"/>
  <c r="AO286" i="12"/>
  <c r="AO287" i="12"/>
  <c r="AO288" i="12"/>
  <c r="AO289" i="12"/>
  <c r="AO290" i="12"/>
  <c r="AO291" i="12"/>
  <c r="AO292" i="12"/>
  <c r="AO293" i="12"/>
  <c r="AO294" i="12"/>
  <c r="AO295" i="12"/>
  <c r="AP275" i="12"/>
  <c r="AP276" i="12"/>
  <c r="AP277" i="12"/>
  <c r="AP278" i="12"/>
  <c r="AP279" i="12"/>
  <c r="AP280" i="12"/>
  <c r="AP281" i="12"/>
  <c r="AP282" i="12"/>
  <c r="AP283" i="12"/>
  <c r="AP284" i="12"/>
  <c r="AP285" i="12"/>
  <c r="AP286" i="12"/>
  <c r="AP287" i="12"/>
  <c r="AP288" i="12"/>
  <c r="AP289" i="12"/>
  <c r="AP290" i="12"/>
  <c r="AP291" i="12"/>
  <c r="AP292" i="12"/>
  <c r="AP293" i="12"/>
  <c r="AP294" i="12"/>
  <c r="AP295" i="12"/>
  <c r="AQ275" i="12"/>
  <c r="AQ276" i="12"/>
  <c r="AQ277" i="12"/>
  <c r="AQ278" i="12"/>
  <c r="AQ279" i="12"/>
  <c r="AQ280" i="12"/>
  <c r="AQ281" i="12"/>
  <c r="AQ282" i="12"/>
  <c r="AQ283" i="12"/>
  <c r="AQ284" i="12"/>
  <c r="AQ285" i="12"/>
  <c r="AQ286" i="12"/>
  <c r="AQ287" i="12"/>
  <c r="AQ288" i="12"/>
  <c r="AQ289" i="12"/>
  <c r="AQ290" i="12"/>
  <c r="AQ291" i="12"/>
  <c r="AQ292" i="12"/>
  <c r="AQ293" i="12"/>
  <c r="AQ294" i="12"/>
  <c r="AQ295" i="12"/>
  <c r="AR275" i="12"/>
  <c r="AR276" i="12"/>
  <c r="AR277" i="12"/>
  <c r="AR278" i="12"/>
  <c r="AR279" i="12"/>
  <c r="AR280" i="12"/>
  <c r="AR281" i="12"/>
  <c r="AR282" i="12"/>
  <c r="AR283" i="12"/>
  <c r="AR284" i="12"/>
  <c r="AR285" i="12"/>
  <c r="AR286" i="12"/>
  <c r="AR287" i="12"/>
  <c r="AR288" i="12"/>
  <c r="AR289" i="12"/>
  <c r="AR290" i="12"/>
  <c r="AR291" i="12"/>
  <c r="AR292" i="12"/>
  <c r="AR293" i="12"/>
  <c r="AR294" i="12"/>
  <c r="AR295" i="12"/>
  <c r="AS275" i="12"/>
  <c r="AS276" i="12"/>
  <c r="AS277" i="12"/>
  <c r="AS278" i="12"/>
  <c r="AS279" i="12"/>
  <c r="AS280" i="12"/>
  <c r="AS281" i="12"/>
  <c r="AS282" i="12"/>
  <c r="AS283" i="12"/>
  <c r="AS284" i="12"/>
  <c r="AS285" i="12"/>
  <c r="AS286" i="12"/>
  <c r="AS287" i="12"/>
  <c r="AS288" i="12"/>
  <c r="AS289" i="12"/>
  <c r="AS290" i="12"/>
  <c r="AS291" i="12"/>
  <c r="AS292" i="12"/>
  <c r="AS293" i="12"/>
  <c r="AS294" i="12"/>
  <c r="AS295" i="12"/>
  <c r="AT275" i="12"/>
  <c r="AT276" i="12"/>
  <c r="AT277" i="12"/>
  <c r="AT278" i="12"/>
  <c r="AT279" i="12"/>
  <c r="AT280" i="12"/>
  <c r="AT281" i="12"/>
  <c r="AT282" i="12"/>
  <c r="AT283" i="12"/>
  <c r="AT284" i="12"/>
  <c r="AT285" i="12"/>
  <c r="AT286" i="12"/>
  <c r="AT287" i="12"/>
  <c r="AT288" i="12"/>
  <c r="AT289" i="12"/>
  <c r="AT290" i="12"/>
  <c r="AT291" i="12"/>
  <c r="AT292" i="12"/>
  <c r="AT293" i="12"/>
  <c r="AT294" i="12"/>
  <c r="AT295" i="12"/>
  <c r="AU275" i="12"/>
  <c r="AU276" i="12"/>
  <c r="AU277" i="12"/>
  <c r="AU278" i="12"/>
  <c r="AU279" i="12"/>
  <c r="AU280" i="12"/>
  <c r="AU281" i="12"/>
  <c r="AU282" i="12"/>
  <c r="AU283" i="12"/>
  <c r="AU284" i="12"/>
  <c r="AU285" i="12"/>
  <c r="AU286" i="12"/>
  <c r="AU287" i="12"/>
  <c r="AU288" i="12"/>
  <c r="AU289" i="12"/>
  <c r="AU290" i="12"/>
  <c r="AU291" i="12"/>
  <c r="AU292" i="12"/>
  <c r="AU293" i="12"/>
  <c r="AU294" i="12"/>
  <c r="AU295" i="12"/>
  <c r="AV275" i="12"/>
  <c r="AV276" i="12"/>
  <c r="AV277" i="12"/>
  <c r="AV278" i="12"/>
  <c r="AV279" i="12"/>
  <c r="AV280" i="12"/>
  <c r="AV281" i="12"/>
  <c r="AV282" i="12"/>
  <c r="AV283" i="12"/>
  <c r="AV284" i="12"/>
  <c r="AV285" i="12"/>
  <c r="AV286" i="12"/>
  <c r="AV287" i="12"/>
  <c r="AV288" i="12"/>
  <c r="AV289" i="12"/>
  <c r="AV290" i="12"/>
  <c r="AV291" i="12"/>
  <c r="AV292" i="12"/>
  <c r="AV293" i="12"/>
  <c r="AV294" i="12"/>
  <c r="AV295" i="12"/>
  <c r="AW275" i="12"/>
  <c r="AW276" i="12"/>
  <c r="AW277" i="12"/>
  <c r="AW278" i="12"/>
  <c r="AW279" i="12"/>
  <c r="AW280" i="12"/>
  <c r="AW281" i="12"/>
  <c r="AW282" i="12"/>
  <c r="AW283" i="12"/>
  <c r="AW284" i="12"/>
  <c r="AW285" i="12"/>
  <c r="AW286" i="12"/>
  <c r="AW287" i="12"/>
  <c r="AW288" i="12"/>
  <c r="AW289" i="12"/>
  <c r="AW290" i="12"/>
  <c r="AW291" i="12"/>
  <c r="AW292" i="12"/>
  <c r="AW293" i="12"/>
  <c r="AW294" i="12"/>
  <c r="AW295" i="12"/>
  <c r="AX275" i="12"/>
  <c r="AX276" i="12"/>
  <c r="AX277" i="12"/>
  <c r="AX278" i="12"/>
  <c r="AX279" i="12"/>
  <c r="AX280" i="12"/>
  <c r="AX281" i="12"/>
  <c r="AX282" i="12"/>
  <c r="AX283" i="12"/>
  <c r="AX284" i="12"/>
  <c r="AX285" i="12"/>
  <c r="AX286" i="12"/>
  <c r="AX287" i="12"/>
  <c r="AX288" i="12"/>
  <c r="AX289" i="12"/>
  <c r="AX290" i="12"/>
  <c r="AX291" i="12"/>
  <c r="AX292" i="12"/>
  <c r="AX293" i="12"/>
  <c r="AX294" i="12"/>
  <c r="AX295" i="12"/>
  <c r="AY275" i="12"/>
  <c r="AY276" i="12"/>
  <c r="AY277" i="12"/>
  <c r="AY278" i="12"/>
  <c r="AY279" i="12"/>
  <c r="AY280" i="12"/>
  <c r="AY281" i="12"/>
  <c r="AY282" i="12"/>
  <c r="AY283" i="12"/>
  <c r="AY284" i="12"/>
  <c r="AY285" i="12"/>
  <c r="AY286" i="12"/>
  <c r="AY287" i="12"/>
  <c r="AY288" i="12"/>
  <c r="AY289" i="12"/>
  <c r="AY290" i="12"/>
  <c r="AY291" i="12"/>
  <c r="AY292" i="12"/>
  <c r="AY293" i="12"/>
  <c r="AY294" i="12"/>
  <c r="AY295" i="12"/>
  <c r="AZ275" i="12"/>
  <c r="AZ276" i="12"/>
  <c r="AZ277" i="12"/>
  <c r="AZ278" i="12"/>
  <c r="AZ279" i="12"/>
  <c r="AZ280" i="12"/>
  <c r="AZ281" i="12"/>
  <c r="AZ282" i="12"/>
  <c r="AZ283" i="12"/>
  <c r="AZ284" i="12"/>
  <c r="AZ285" i="12"/>
  <c r="AZ286" i="12"/>
  <c r="AZ287" i="12"/>
  <c r="AZ288" i="12"/>
  <c r="AZ289" i="12"/>
  <c r="AZ290" i="12"/>
  <c r="AZ291" i="12"/>
  <c r="AZ292" i="12"/>
  <c r="AZ293" i="12"/>
  <c r="AZ294" i="12"/>
  <c r="AZ295" i="12"/>
  <c r="BA275" i="12"/>
  <c r="BA276" i="12"/>
  <c r="BA277" i="12"/>
  <c r="BA278" i="12"/>
  <c r="BA279" i="12"/>
  <c r="BA280" i="12"/>
  <c r="BA281" i="12"/>
  <c r="BA282" i="12"/>
  <c r="BA283" i="12"/>
  <c r="BA284" i="12"/>
  <c r="BA285" i="12"/>
  <c r="BA286" i="12"/>
  <c r="BA287" i="12"/>
  <c r="BA288" i="12"/>
  <c r="BA289" i="12"/>
  <c r="BA290" i="12"/>
  <c r="BA291" i="12"/>
  <c r="BA292" i="12"/>
  <c r="BA293" i="12"/>
  <c r="BA294" i="12"/>
  <c r="BA295" i="12"/>
  <c r="BB275" i="12"/>
  <c r="BB276" i="12"/>
  <c r="BB277" i="12"/>
  <c r="BB278" i="12"/>
  <c r="BB279" i="12"/>
  <c r="BB280" i="12"/>
  <c r="BB281" i="12"/>
  <c r="BB282" i="12"/>
  <c r="BB283" i="12"/>
  <c r="BB284" i="12"/>
  <c r="BB285" i="12"/>
  <c r="BB286" i="12"/>
  <c r="BB287" i="12"/>
  <c r="BB288" i="12"/>
  <c r="BB289" i="12"/>
  <c r="BB290" i="12"/>
  <c r="BB291" i="12"/>
  <c r="BB292" i="12"/>
  <c r="BB293" i="12"/>
  <c r="BB294" i="12"/>
  <c r="BB295" i="12"/>
  <c r="BC294" i="12"/>
  <c r="BC293" i="12"/>
  <c r="BC292" i="12"/>
  <c r="BC291" i="12"/>
  <c r="BC290" i="12"/>
  <c r="BC289" i="12"/>
  <c r="BC288" i="12"/>
  <c r="BC287" i="12"/>
  <c r="BC286" i="12"/>
  <c r="BC285" i="12"/>
  <c r="BC284" i="12"/>
  <c r="BC283" i="12"/>
  <c r="BC282" i="12"/>
  <c r="BC281" i="12"/>
  <c r="BC280" i="12"/>
  <c r="BC279" i="12"/>
  <c r="BC278" i="12"/>
  <c r="BC277" i="12"/>
  <c r="BC276" i="12"/>
  <c r="BC275" i="12"/>
  <c r="BC295" i="12"/>
  <c r="AJ298" i="12" a="1"/>
  <c r="AJ298" i="12"/>
  <c r="AJ299" i="12"/>
  <c r="AJ300" i="12"/>
  <c r="AJ301" i="12"/>
  <c r="AJ302" i="12"/>
  <c r="AJ303" i="12"/>
  <c r="AJ304" i="12"/>
  <c r="AJ305" i="12"/>
  <c r="AJ306" i="12"/>
  <c r="AJ307" i="12"/>
  <c r="AJ308" i="12"/>
  <c r="AJ309" i="12"/>
  <c r="AJ310" i="12"/>
  <c r="AJ311" i="12"/>
  <c r="AJ312" i="12"/>
  <c r="AJ313" i="12"/>
  <c r="AJ314" i="12"/>
  <c r="AJ315" i="12"/>
  <c r="AJ316" i="12"/>
  <c r="AJ317" i="12"/>
  <c r="AJ318" i="12"/>
  <c r="AK298" i="12"/>
  <c r="AK299" i="12"/>
  <c r="AK300" i="12"/>
  <c r="AK301" i="12"/>
  <c r="AK302" i="12"/>
  <c r="AK303" i="12"/>
  <c r="AK304" i="12"/>
  <c r="AK305" i="12"/>
  <c r="AK306" i="12"/>
  <c r="AK307" i="12"/>
  <c r="AK308" i="12"/>
  <c r="AK309" i="12"/>
  <c r="AK310" i="12"/>
  <c r="AK311" i="12"/>
  <c r="AK312" i="12"/>
  <c r="AK313" i="12"/>
  <c r="AK314" i="12"/>
  <c r="AK315" i="12"/>
  <c r="AK316" i="12"/>
  <c r="AK317" i="12"/>
  <c r="AK318" i="12"/>
  <c r="AL298" i="12"/>
  <c r="AL299" i="12"/>
  <c r="AL300" i="12"/>
  <c r="AL301" i="12"/>
  <c r="AL302" i="12"/>
  <c r="AL303" i="12"/>
  <c r="AL304" i="12"/>
  <c r="AL305" i="12"/>
  <c r="AL306" i="12"/>
  <c r="AL307" i="12"/>
  <c r="AL308" i="12"/>
  <c r="AL309" i="12"/>
  <c r="AL310" i="12"/>
  <c r="AL311" i="12"/>
  <c r="AL312" i="12"/>
  <c r="AL313" i="12"/>
  <c r="AL314" i="12"/>
  <c r="AL315" i="12"/>
  <c r="AL316" i="12"/>
  <c r="AL317" i="12"/>
  <c r="AL318" i="12"/>
  <c r="AM298" i="12"/>
  <c r="AM299" i="12"/>
  <c r="AM300" i="12"/>
  <c r="AM301" i="12"/>
  <c r="AM302" i="12"/>
  <c r="AM303" i="12"/>
  <c r="AM304" i="12"/>
  <c r="AM305" i="12"/>
  <c r="AM306" i="12"/>
  <c r="AM307" i="12"/>
  <c r="AM308" i="12"/>
  <c r="AM309" i="12"/>
  <c r="AM310" i="12"/>
  <c r="AM311" i="12"/>
  <c r="AM312" i="12"/>
  <c r="AM313" i="12"/>
  <c r="AM314" i="12"/>
  <c r="AM315" i="12"/>
  <c r="AM316" i="12"/>
  <c r="AM317" i="12"/>
  <c r="AM318" i="12"/>
  <c r="AN298" i="12"/>
  <c r="AN299" i="12"/>
  <c r="AN300" i="12"/>
  <c r="AN301" i="12"/>
  <c r="AN302" i="12"/>
  <c r="AN303" i="12"/>
  <c r="AN304" i="12"/>
  <c r="AN305" i="12"/>
  <c r="AN306" i="12"/>
  <c r="AN307" i="12"/>
  <c r="AN308" i="12"/>
  <c r="AN309" i="12"/>
  <c r="AN310" i="12"/>
  <c r="AN311" i="12"/>
  <c r="AN312" i="12"/>
  <c r="AN313" i="12"/>
  <c r="AN314" i="12"/>
  <c r="AN315" i="12"/>
  <c r="AN316" i="12"/>
  <c r="AN317" i="12"/>
  <c r="AN318" i="12"/>
  <c r="AO298" i="12"/>
  <c r="AO299" i="12"/>
  <c r="AO300" i="12"/>
  <c r="AO301" i="12"/>
  <c r="AO302" i="12"/>
  <c r="AO303" i="12"/>
  <c r="AO304" i="12"/>
  <c r="AO305" i="12"/>
  <c r="AO306" i="12"/>
  <c r="AO307" i="12"/>
  <c r="AO308" i="12"/>
  <c r="AO309" i="12"/>
  <c r="AO310" i="12"/>
  <c r="AO311" i="12"/>
  <c r="AO312" i="12"/>
  <c r="AO313" i="12"/>
  <c r="AO314" i="12"/>
  <c r="AO315" i="12"/>
  <c r="AO316" i="12"/>
  <c r="AO317" i="12"/>
  <c r="AO318" i="12"/>
  <c r="AP298" i="12"/>
  <c r="AP299" i="12"/>
  <c r="AP300" i="12"/>
  <c r="AP301" i="12"/>
  <c r="AP302" i="12"/>
  <c r="AP303" i="12"/>
  <c r="AP304" i="12"/>
  <c r="AP305" i="12"/>
  <c r="AP306" i="12"/>
  <c r="AP307" i="12"/>
  <c r="AP308" i="12"/>
  <c r="AP309" i="12"/>
  <c r="AP310" i="12"/>
  <c r="AP311" i="12"/>
  <c r="AP312" i="12"/>
  <c r="AP313" i="12"/>
  <c r="AP314" i="12"/>
  <c r="AP315" i="12"/>
  <c r="AP316" i="12"/>
  <c r="AP317" i="12"/>
  <c r="AP318" i="12"/>
  <c r="AQ298" i="12"/>
  <c r="AQ299" i="12"/>
  <c r="AQ300" i="12"/>
  <c r="AQ301" i="12"/>
  <c r="AQ302" i="12"/>
  <c r="AQ303" i="12"/>
  <c r="AQ304" i="12"/>
  <c r="AQ305" i="12"/>
  <c r="AQ306" i="12"/>
  <c r="AQ307" i="12"/>
  <c r="AQ308" i="12"/>
  <c r="AQ309" i="12"/>
  <c r="AQ310" i="12"/>
  <c r="AQ311" i="12"/>
  <c r="AQ312" i="12"/>
  <c r="AQ313" i="12"/>
  <c r="AQ314" i="12"/>
  <c r="AQ315" i="12"/>
  <c r="AQ316" i="12"/>
  <c r="AQ317" i="12"/>
  <c r="AQ318" i="12"/>
  <c r="AR298" i="12"/>
  <c r="AR299" i="12"/>
  <c r="AR300" i="12"/>
  <c r="AR301" i="12"/>
  <c r="AR302" i="12"/>
  <c r="AR303" i="12"/>
  <c r="AR304" i="12"/>
  <c r="AR305" i="12"/>
  <c r="AR306" i="12"/>
  <c r="AR307" i="12"/>
  <c r="AR308" i="12"/>
  <c r="AR309" i="12"/>
  <c r="AR310" i="12"/>
  <c r="AR311" i="12"/>
  <c r="AR312" i="12"/>
  <c r="AR313" i="12"/>
  <c r="AR314" i="12"/>
  <c r="AR315" i="12"/>
  <c r="AR316" i="12"/>
  <c r="AR317" i="12"/>
  <c r="AR318" i="12"/>
  <c r="AS298" i="12"/>
  <c r="AS299" i="12"/>
  <c r="AS300" i="12"/>
  <c r="AS301" i="12"/>
  <c r="AS302" i="12"/>
  <c r="AS303" i="12"/>
  <c r="AS304" i="12"/>
  <c r="AS305" i="12"/>
  <c r="AS306" i="12"/>
  <c r="AS307" i="12"/>
  <c r="AS308" i="12"/>
  <c r="AS309" i="12"/>
  <c r="AS310" i="12"/>
  <c r="AS311" i="12"/>
  <c r="AS312" i="12"/>
  <c r="AS313" i="12"/>
  <c r="AS314" i="12"/>
  <c r="AS315" i="12"/>
  <c r="AS316" i="12"/>
  <c r="AS317" i="12"/>
  <c r="AS318" i="12"/>
  <c r="AT298" i="12"/>
  <c r="AT299" i="12"/>
  <c r="AT300" i="12"/>
  <c r="AT301" i="12"/>
  <c r="AT302" i="12"/>
  <c r="AT303" i="12"/>
  <c r="AT304" i="12"/>
  <c r="AT305" i="12"/>
  <c r="AT306" i="12"/>
  <c r="AT307" i="12"/>
  <c r="AT308" i="12"/>
  <c r="AT309" i="12"/>
  <c r="AT310" i="12"/>
  <c r="AT311" i="12"/>
  <c r="AT312" i="12"/>
  <c r="AT313" i="12"/>
  <c r="AT314" i="12"/>
  <c r="AT315" i="12"/>
  <c r="AT316" i="12"/>
  <c r="AT317" i="12"/>
  <c r="AT318" i="12"/>
  <c r="AU298" i="12"/>
  <c r="AU299" i="12"/>
  <c r="AU300" i="12"/>
  <c r="AU301" i="12"/>
  <c r="AU302" i="12"/>
  <c r="AU303" i="12"/>
  <c r="AU304" i="12"/>
  <c r="AU305" i="12"/>
  <c r="AU306" i="12"/>
  <c r="AU307" i="12"/>
  <c r="AU308" i="12"/>
  <c r="AU309" i="12"/>
  <c r="AU310" i="12"/>
  <c r="AU311" i="12"/>
  <c r="AU312" i="12"/>
  <c r="AU313" i="12"/>
  <c r="AU314" i="12"/>
  <c r="AU315" i="12"/>
  <c r="AU316" i="12"/>
  <c r="AU317" i="12"/>
  <c r="AU318" i="12"/>
  <c r="AV298" i="12"/>
  <c r="AV299" i="12"/>
  <c r="AV300" i="12"/>
  <c r="AV301" i="12"/>
  <c r="AV302" i="12"/>
  <c r="AV303" i="12"/>
  <c r="AV304" i="12"/>
  <c r="AV305" i="12"/>
  <c r="AV306" i="12"/>
  <c r="AV307" i="12"/>
  <c r="AV308" i="12"/>
  <c r="AV309" i="12"/>
  <c r="AV310" i="12"/>
  <c r="AV311" i="12"/>
  <c r="AV312" i="12"/>
  <c r="AV313" i="12"/>
  <c r="AV314" i="12"/>
  <c r="AV315" i="12"/>
  <c r="AV316" i="12"/>
  <c r="AV317" i="12"/>
  <c r="AV318" i="12"/>
  <c r="AW298" i="12"/>
  <c r="AW299" i="12"/>
  <c r="AW300" i="12"/>
  <c r="AW301" i="12"/>
  <c r="AW302" i="12"/>
  <c r="AW303" i="12"/>
  <c r="AW304" i="12"/>
  <c r="AW305" i="12"/>
  <c r="AW306" i="12"/>
  <c r="AW307" i="12"/>
  <c r="AW308" i="12"/>
  <c r="AW309" i="12"/>
  <c r="AW310" i="12"/>
  <c r="AW311" i="12"/>
  <c r="AW312" i="12"/>
  <c r="AW313" i="12"/>
  <c r="AW314" i="12"/>
  <c r="AW315" i="12"/>
  <c r="AW316" i="12"/>
  <c r="AW317" i="12"/>
  <c r="AW318" i="12"/>
  <c r="AX298" i="12"/>
  <c r="AX299" i="12"/>
  <c r="AX300" i="12"/>
  <c r="AX301" i="12"/>
  <c r="AX302" i="12"/>
  <c r="AX303" i="12"/>
  <c r="AX304" i="12"/>
  <c r="AX305" i="12"/>
  <c r="AX306" i="12"/>
  <c r="AX307" i="12"/>
  <c r="AX308" i="12"/>
  <c r="AX309" i="12"/>
  <c r="AX310" i="12"/>
  <c r="AX311" i="12"/>
  <c r="AX312" i="12"/>
  <c r="AX313" i="12"/>
  <c r="AX314" i="12"/>
  <c r="AX315" i="12"/>
  <c r="AX316" i="12"/>
  <c r="AX317" i="12"/>
  <c r="AX318" i="12"/>
  <c r="AY298" i="12"/>
  <c r="AY299" i="12"/>
  <c r="AY300" i="12"/>
  <c r="AY301" i="12"/>
  <c r="AY302" i="12"/>
  <c r="AY303" i="12"/>
  <c r="AY304" i="12"/>
  <c r="AY305" i="12"/>
  <c r="AY306" i="12"/>
  <c r="AY307" i="12"/>
  <c r="AY308" i="12"/>
  <c r="AY309" i="12"/>
  <c r="AY310" i="12"/>
  <c r="AY311" i="12"/>
  <c r="AY312" i="12"/>
  <c r="AY313" i="12"/>
  <c r="AY314" i="12"/>
  <c r="AY315" i="12"/>
  <c r="AY316" i="12"/>
  <c r="AY317" i="12"/>
  <c r="AY318" i="12"/>
  <c r="AZ298" i="12"/>
  <c r="AZ299" i="12"/>
  <c r="AZ300" i="12"/>
  <c r="AZ301" i="12"/>
  <c r="AZ302" i="12"/>
  <c r="AZ303" i="12"/>
  <c r="AZ304" i="12"/>
  <c r="AZ305" i="12"/>
  <c r="AZ306" i="12"/>
  <c r="AZ307" i="12"/>
  <c r="AZ308" i="12"/>
  <c r="AZ309" i="12"/>
  <c r="AZ310" i="12"/>
  <c r="AZ311" i="12"/>
  <c r="AZ312" i="12"/>
  <c r="AZ313" i="12"/>
  <c r="AZ314" i="12"/>
  <c r="AZ315" i="12"/>
  <c r="AZ316" i="12"/>
  <c r="AZ317" i="12"/>
  <c r="AZ318" i="12"/>
  <c r="BA298" i="12"/>
  <c r="BA299" i="12"/>
  <c r="BA300" i="12"/>
  <c r="BA301" i="12"/>
  <c r="BA302" i="12"/>
  <c r="BA303" i="12"/>
  <c r="BA304" i="12"/>
  <c r="BA305" i="12"/>
  <c r="BA306" i="12"/>
  <c r="BA307" i="12"/>
  <c r="BA308" i="12"/>
  <c r="BA309" i="12"/>
  <c r="BA310" i="12"/>
  <c r="BA311" i="12"/>
  <c r="BA312" i="12"/>
  <c r="BA313" i="12"/>
  <c r="BA314" i="12"/>
  <c r="BA315" i="12"/>
  <c r="BA316" i="12"/>
  <c r="BA317" i="12"/>
  <c r="BA318" i="12"/>
  <c r="BB298" i="12"/>
  <c r="BB299" i="12"/>
  <c r="BB300" i="12"/>
  <c r="BB301" i="12"/>
  <c r="BB302" i="12"/>
  <c r="BB303" i="12"/>
  <c r="BB304" i="12"/>
  <c r="BB305" i="12"/>
  <c r="BB306" i="12"/>
  <c r="BB307" i="12"/>
  <c r="BB308" i="12"/>
  <c r="BB309" i="12"/>
  <c r="BB310" i="12"/>
  <c r="BB311" i="12"/>
  <c r="BB312" i="12"/>
  <c r="BB313" i="12"/>
  <c r="BB314" i="12"/>
  <c r="BB315" i="12"/>
  <c r="BB316" i="12"/>
  <c r="BB317" i="12"/>
  <c r="BB318" i="12"/>
  <c r="BC317" i="12"/>
  <c r="BC316" i="12"/>
  <c r="BC315" i="12"/>
  <c r="BC314" i="12"/>
  <c r="BC313" i="12"/>
  <c r="BC312" i="12"/>
  <c r="BC311" i="12"/>
  <c r="BC310" i="12"/>
  <c r="BC309" i="12"/>
  <c r="BC308" i="12"/>
  <c r="BC307" i="12"/>
  <c r="BC306" i="12"/>
  <c r="BC305" i="12"/>
  <c r="BC304" i="12"/>
  <c r="BC303" i="12"/>
  <c r="BC302" i="12"/>
  <c r="BC301" i="12"/>
  <c r="BC300" i="12"/>
  <c r="BC299" i="12"/>
  <c r="BC298" i="12"/>
  <c r="BC318" i="12"/>
  <c r="AJ321" i="12" a="1"/>
  <c r="AJ321" i="12"/>
  <c r="AJ322" i="12"/>
  <c r="AJ323" i="12"/>
  <c r="AJ324" i="12"/>
  <c r="AJ325" i="12"/>
  <c r="AJ326" i="12"/>
  <c r="AJ327" i="12"/>
  <c r="AJ328" i="12"/>
  <c r="AJ329" i="12"/>
  <c r="AJ330" i="12"/>
  <c r="AJ331" i="12"/>
  <c r="AJ332" i="12"/>
  <c r="AJ333" i="12"/>
  <c r="AJ334" i="12"/>
  <c r="AJ335" i="12"/>
  <c r="AJ336" i="12"/>
  <c r="AJ337" i="12"/>
  <c r="AJ338" i="12"/>
  <c r="AJ339" i="12"/>
  <c r="AJ340" i="12"/>
  <c r="AJ341" i="12"/>
  <c r="AK321" i="12"/>
  <c r="AK322" i="12"/>
  <c r="AK323" i="12"/>
  <c r="AK324" i="12"/>
  <c r="AK325" i="12"/>
  <c r="AK326" i="12"/>
  <c r="AK327" i="12"/>
  <c r="AK328" i="12"/>
  <c r="AK329" i="12"/>
  <c r="AK330" i="12"/>
  <c r="AK331" i="12"/>
  <c r="AK332" i="12"/>
  <c r="AK333" i="12"/>
  <c r="AK334" i="12"/>
  <c r="AK335" i="12"/>
  <c r="AK336" i="12"/>
  <c r="AK337" i="12"/>
  <c r="AK338" i="12"/>
  <c r="AK339" i="12"/>
  <c r="AK340" i="12"/>
  <c r="AK341" i="12"/>
  <c r="AL321" i="12"/>
  <c r="AL322" i="12"/>
  <c r="AL323" i="12"/>
  <c r="AL324" i="12"/>
  <c r="AL325" i="12"/>
  <c r="AL326" i="12"/>
  <c r="AL327" i="12"/>
  <c r="AL328" i="12"/>
  <c r="AL329" i="12"/>
  <c r="AL330" i="12"/>
  <c r="AL331" i="12"/>
  <c r="AL332" i="12"/>
  <c r="AL333" i="12"/>
  <c r="AL334" i="12"/>
  <c r="AL335" i="12"/>
  <c r="AL336" i="12"/>
  <c r="AL337" i="12"/>
  <c r="AL338" i="12"/>
  <c r="AL339" i="12"/>
  <c r="AL340" i="12"/>
  <c r="AL341" i="12"/>
  <c r="AM321" i="12"/>
  <c r="AM322" i="12"/>
  <c r="AM323" i="12"/>
  <c r="AM324" i="12"/>
  <c r="AM325" i="12"/>
  <c r="AM326" i="12"/>
  <c r="AM327" i="12"/>
  <c r="AM328" i="12"/>
  <c r="AM329" i="12"/>
  <c r="AM330" i="12"/>
  <c r="AM331" i="12"/>
  <c r="AM332" i="12"/>
  <c r="AM333" i="12"/>
  <c r="AM334" i="12"/>
  <c r="AM335" i="12"/>
  <c r="AM336" i="12"/>
  <c r="AM337" i="12"/>
  <c r="AM338" i="12"/>
  <c r="AM339" i="12"/>
  <c r="AM340" i="12"/>
  <c r="AM341" i="12"/>
  <c r="AN321" i="12"/>
  <c r="AN322" i="12"/>
  <c r="AN323" i="12"/>
  <c r="AN324" i="12"/>
  <c r="AN325" i="12"/>
  <c r="AN326" i="12"/>
  <c r="AN327" i="12"/>
  <c r="AN328" i="12"/>
  <c r="AN329" i="12"/>
  <c r="AN330" i="12"/>
  <c r="AN331" i="12"/>
  <c r="AN332" i="12"/>
  <c r="AN333" i="12"/>
  <c r="AN334" i="12"/>
  <c r="AN335" i="12"/>
  <c r="AN336" i="12"/>
  <c r="AN337" i="12"/>
  <c r="AN338" i="12"/>
  <c r="AN339" i="12"/>
  <c r="AN340" i="12"/>
  <c r="AN341" i="12"/>
  <c r="AO321" i="12"/>
  <c r="AO322" i="12"/>
  <c r="AO323" i="12"/>
  <c r="AO324" i="12"/>
  <c r="AO325" i="12"/>
  <c r="AO326" i="12"/>
  <c r="AO327" i="12"/>
  <c r="AO328" i="12"/>
  <c r="AO329" i="12"/>
  <c r="AO330" i="12"/>
  <c r="AO331" i="12"/>
  <c r="AO332" i="12"/>
  <c r="AO333" i="12"/>
  <c r="AO334" i="12"/>
  <c r="AO335" i="12"/>
  <c r="AO336" i="12"/>
  <c r="AO337" i="12"/>
  <c r="AO338" i="12"/>
  <c r="AO339" i="12"/>
  <c r="AO340" i="12"/>
  <c r="AO341" i="12"/>
  <c r="AP321" i="12"/>
  <c r="AP322" i="12"/>
  <c r="AP323" i="12"/>
  <c r="AP324" i="12"/>
  <c r="AP325" i="12"/>
  <c r="AP326" i="12"/>
  <c r="AP327" i="12"/>
  <c r="AP328" i="12"/>
  <c r="AP329" i="12"/>
  <c r="AP330" i="12"/>
  <c r="AP331" i="12"/>
  <c r="AP332" i="12"/>
  <c r="AP333" i="12"/>
  <c r="AP334" i="12"/>
  <c r="AP335" i="12"/>
  <c r="AP336" i="12"/>
  <c r="AP337" i="12"/>
  <c r="AP338" i="12"/>
  <c r="AP339" i="12"/>
  <c r="AP340" i="12"/>
  <c r="AP341" i="12"/>
  <c r="AQ321" i="12"/>
  <c r="AQ322" i="12"/>
  <c r="AQ323" i="12"/>
  <c r="AQ324" i="12"/>
  <c r="AQ325" i="12"/>
  <c r="AQ326" i="12"/>
  <c r="AQ327" i="12"/>
  <c r="AQ328" i="12"/>
  <c r="AQ329" i="12"/>
  <c r="AQ330" i="12"/>
  <c r="AQ331" i="12"/>
  <c r="AQ332" i="12"/>
  <c r="AQ333" i="12"/>
  <c r="AQ334" i="12"/>
  <c r="AQ335" i="12"/>
  <c r="AQ336" i="12"/>
  <c r="AQ337" i="12"/>
  <c r="AQ338" i="12"/>
  <c r="AQ339" i="12"/>
  <c r="AQ340" i="12"/>
  <c r="AQ341" i="12"/>
  <c r="AR321" i="12"/>
  <c r="AR322" i="12"/>
  <c r="AR323" i="12"/>
  <c r="AR324" i="12"/>
  <c r="AR325" i="12"/>
  <c r="AR326" i="12"/>
  <c r="AR327" i="12"/>
  <c r="AR328" i="12"/>
  <c r="AR329" i="12"/>
  <c r="AR330" i="12"/>
  <c r="AR331" i="12"/>
  <c r="AR332" i="12"/>
  <c r="AR333" i="12"/>
  <c r="AR334" i="12"/>
  <c r="AR335" i="12"/>
  <c r="AR336" i="12"/>
  <c r="AR337" i="12"/>
  <c r="AR338" i="12"/>
  <c r="AR339" i="12"/>
  <c r="AR340" i="12"/>
  <c r="AR341" i="12"/>
  <c r="AS321" i="12"/>
  <c r="AS322" i="12"/>
  <c r="AS323" i="12"/>
  <c r="AS324" i="12"/>
  <c r="AS325" i="12"/>
  <c r="AS326" i="12"/>
  <c r="AS327" i="12"/>
  <c r="AS328" i="12"/>
  <c r="AS329" i="12"/>
  <c r="AS330" i="12"/>
  <c r="AS331" i="12"/>
  <c r="AS332" i="12"/>
  <c r="AS333" i="12"/>
  <c r="AS334" i="12"/>
  <c r="AS335" i="12"/>
  <c r="AS336" i="12"/>
  <c r="AS337" i="12"/>
  <c r="AS338" i="12"/>
  <c r="AS339" i="12"/>
  <c r="AS340" i="12"/>
  <c r="AS341" i="12"/>
  <c r="AT321" i="12"/>
  <c r="AT322" i="12"/>
  <c r="AT323" i="12"/>
  <c r="AT324" i="12"/>
  <c r="AT325" i="12"/>
  <c r="AT326" i="12"/>
  <c r="AT327" i="12"/>
  <c r="AT328" i="12"/>
  <c r="AT329" i="12"/>
  <c r="AT330" i="12"/>
  <c r="AT331" i="12"/>
  <c r="AT332" i="12"/>
  <c r="AT333" i="12"/>
  <c r="AT334" i="12"/>
  <c r="AT335" i="12"/>
  <c r="AT336" i="12"/>
  <c r="AT337" i="12"/>
  <c r="AT338" i="12"/>
  <c r="AT339" i="12"/>
  <c r="AT340" i="12"/>
  <c r="AT341" i="12"/>
  <c r="AU321" i="12"/>
  <c r="AU322" i="12"/>
  <c r="AU323" i="12"/>
  <c r="AU324" i="12"/>
  <c r="AU325" i="12"/>
  <c r="AU326" i="12"/>
  <c r="AU327" i="12"/>
  <c r="AU328" i="12"/>
  <c r="AU329" i="12"/>
  <c r="AU330" i="12"/>
  <c r="AU331" i="12"/>
  <c r="AU332" i="12"/>
  <c r="AU333" i="12"/>
  <c r="AU334" i="12"/>
  <c r="AU335" i="12"/>
  <c r="AU336" i="12"/>
  <c r="AU337" i="12"/>
  <c r="AU338" i="12"/>
  <c r="AU339" i="12"/>
  <c r="AU340" i="12"/>
  <c r="AU341" i="12"/>
  <c r="AV321" i="12"/>
  <c r="AV322" i="12"/>
  <c r="AV323" i="12"/>
  <c r="AV324" i="12"/>
  <c r="AV325" i="12"/>
  <c r="AV326" i="12"/>
  <c r="AV327" i="12"/>
  <c r="AV328" i="12"/>
  <c r="AV329" i="12"/>
  <c r="AV330" i="12"/>
  <c r="AV331" i="12"/>
  <c r="AV332" i="12"/>
  <c r="AV333" i="12"/>
  <c r="AV334" i="12"/>
  <c r="AV335" i="12"/>
  <c r="AV336" i="12"/>
  <c r="AV337" i="12"/>
  <c r="AV338" i="12"/>
  <c r="AV339" i="12"/>
  <c r="AV340" i="12"/>
  <c r="AV341" i="12"/>
  <c r="AW321" i="12"/>
  <c r="AW322" i="12"/>
  <c r="AW323" i="12"/>
  <c r="AW324" i="12"/>
  <c r="AW325" i="12"/>
  <c r="AW326" i="12"/>
  <c r="AW327" i="12"/>
  <c r="AW328" i="12"/>
  <c r="AW329" i="12"/>
  <c r="AW330" i="12"/>
  <c r="AW331" i="12"/>
  <c r="AW332" i="12"/>
  <c r="AW333" i="12"/>
  <c r="AW334" i="12"/>
  <c r="AW335" i="12"/>
  <c r="AW336" i="12"/>
  <c r="AW337" i="12"/>
  <c r="AW338" i="12"/>
  <c r="AW339" i="12"/>
  <c r="AW340" i="12"/>
  <c r="AW341" i="12"/>
  <c r="AX321" i="12"/>
  <c r="AX322" i="12"/>
  <c r="AX323" i="12"/>
  <c r="AX324" i="12"/>
  <c r="AX325" i="12"/>
  <c r="AX326" i="12"/>
  <c r="AX327" i="12"/>
  <c r="AX328" i="12"/>
  <c r="AX329" i="12"/>
  <c r="AX330" i="12"/>
  <c r="AX331" i="12"/>
  <c r="AX332" i="12"/>
  <c r="AX333" i="12"/>
  <c r="AX334" i="12"/>
  <c r="AX335" i="12"/>
  <c r="AX336" i="12"/>
  <c r="AX337" i="12"/>
  <c r="AX338" i="12"/>
  <c r="AX339" i="12"/>
  <c r="AX340" i="12"/>
  <c r="AX341" i="12"/>
  <c r="AY321" i="12"/>
  <c r="AY322" i="12"/>
  <c r="AY323" i="12"/>
  <c r="AY324" i="12"/>
  <c r="AY325" i="12"/>
  <c r="AY326" i="12"/>
  <c r="AY327" i="12"/>
  <c r="AY328" i="12"/>
  <c r="AY329" i="12"/>
  <c r="AY330" i="12"/>
  <c r="AY331" i="12"/>
  <c r="AY332" i="12"/>
  <c r="AY333" i="12"/>
  <c r="AY334" i="12"/>
  <c r="AY335" i="12"/>
  <c r="AY336" i="12"/>
  <c r="AY337" i="12"/>
  <c r="AY338" i="12"/>
  <c r="AY339" i="12"/>
  <c r="AY340" i="12"/>
  <c r="AY341" i="12"/>
  <c r="AZ321" i="12"/>
  <c r="AZ322" i="12"/>
  <c r="AZ323" i="12"/>
  <c r="AZ324" i="12"/>
  <c r="AZ325" i="12"/>
  <c r="AZ326" i="12"/>
  <c r="AZ327" i="12"/>
  <c r="AZ328" i="12"/>
  <c r="AZ329" i="12"/>
  <c r="AZ330" i="12"/>
  <c r="AZ331" i="12"/>
  <c r="AZ332" i="12"/>
  <c r="AZ333" i="12"/>
  <c r="AZ334" i="12"/>
  <c r="AZ335" i="12"/>
  <c r="AZ336" i="12"/>
  <c r="AZ337" i="12"/>
  <c r="AZ338" i="12"/>
  <c r="AZ339" i="12"/>
  <c r="AZ340" i="12"/>
  <c r="AZ341" i="12"/>
  <c r="BA321" i="12"/>
  <c r="BA322" i="12"/>
  <c r="BA323" i="12"/>
  <c r="BA324" i="12"/>
  <c r="BA325" i="12"/>
  <c r="BA326" i="12"/>
  <c r="BA327" i="12"/>
  <c r="BA328" i="12"/>
  <c r="BA329" i="12"/>
  <c r="BA330" i="12"/>
  <c r="BA331" i="12"/>
  <c r="BA332" i="12"/>
  <c r="BA333" i="12"/>
  <c r="BA334" i="12"/>
  <c r="BA335" i="12"/>
  <c r="BA336" i="12"/>
  <c r="BA337" i="12"/>
  <c r="BA338" i="12"/>
  <c r="BA339" i="12"/>
  <c r="BA340" i="12"/>
  <c r="BA341" i="12"/>
  <c r="BB321" i="12"/>
  <c r="BB322" i="12"/>
  <c r="BB323" i="12"/>
  <c r="BB324" i="12"/>
  <c r="BB325" i="12"/>
  <c r="BB326" i="12"/>
  <c r="BB327" i="12"/>
  <c r="BB328" i="12"/>
  <c r="BB329" i="12"/>
  <c r="BB330" i="12"/>
  <c r="BB331" i="12"/>
  <c r="BB332" i="12"/>
  <c r="BB333" i="12"/>
  <c r="BB334" i="12"/>
  <c r="BB335" i="12"/>
  <c r="BB336" i="12"/>
  <c r="BB337" i="12"/>
  <c r="BB338" i="12"/>
  <c r="BB339" i="12"/>
  <c r="BB340" i="12"/>
  <c r="BB341" i="12"/>
  <c r="BC340" i="12"/>
  <c r="BC339" i="12"/>
  <c r="BC338" i="12"/>
  <c r="BC337" i="12"/>
  <c r="BC336" i="12"/>
  <c r="BC335" i="12"/>
  <c r="BC334" i="12"/>
  <c r="BC333" i="12"/>
  <c r="BC332" i="12"/>
  <c r="BC331" i="12"/>
  <c r="BC330" i="12"/>
  <c r="BC329" i="12"/>
  <c r="BC328" i="12"/>
  <c r="BC327" i="12"/>
  <c r="BC326" i="12"/>
  <c r="BC325" i="12"/>
  <c r="BC324" i="12"/>
  <c r="BC323" i="12"/>
  <c r="BC322" i="12"/>
  <c r="BC321" i="12"/>
  <c r="BC341" i="12"/>
  <c r="AJ344" i="12" a="1"/>
  <c r="AJ344" i="12"/>
  <c r="AJ345" i="12"/>
  <c r="AJ346" i="12"/>
  <c r="AJ347" i="12"/>
  <c r="AJ348" i="12"/>
  <c r="AJ349" i="12"/>
  <c r="AJ350" i="12"/>
  <c r="AJ351" i="12"/>
  <c r="AJ352" i="12"/>
  <c r="AJ353" i="12"/>
  <c r="AJ354" i="12"/>
  <c r="AJ355" i="12"/>
  <c r="AJ356" i="12"/>
  <c r="AJ357" i="12"/>
  <c r="AJ358" i="12"/>
  <c r="AJ359" i="12"/>
  <c r="AJ360" i="12"/>
  <c r="AJ361" i="12"/>
  <c r="AJ362" i="12"/>
  <c r="AJ363" i="12"/>
  <c r="AJ364" i="12"/>
  <c r="AK344" i="12"/>
  <c r="AK345" i="12"/>
  <c r="AK346" i="12"/>
  <c r="AK347" i="12"/>
  <c r="AK348" i="12"/>
  <c r="AK349" i="12"/>
  <c r="AK350" i="12"/>
  <c r="AK351" i="12"/>
  <c r="AK352" i="12"/>
  <c r="AK353" i="12"/>
  <c r="AK354" i="12"/>
  <c r="AK355" i="12"/>
  <c r="AK356" i="12"/>
  <c r="AK357" i="12"/>
  <c r="AK358" i="12"/>
  <c r="AK359" i="12"/>
  <c r="AK360" i="12"/>
  <c r="AK361" i="12"/>
  <c r="AK362" i="12"/>
  <c r="AK363" i="12"/>
  <c r="AK364" i="12"/>
  <c r="AL344" i="12"/>
  <c r="AL345" i="12"/>
  <c r="AL346" i="12"/>
  <c r="AL347" i="12"/>
  <c r="AL348" i="12"/>
  <c r="AL349" i="12"/>
  <c r="AL350" i="12"/>
  <c r="AL351" i="12"/>
  <c r="AL352" i="12"/>
  <c r="AL353" i="12"/>
  <c r="AL354" i="12"/>
  <c r="AL355" i="12"/>
  <c r="AL356" i="12"/>
  <c r="AL357" i="12"/>
  <c r="AL358" i="12"/>
  <c r="AL359" i="12"/>
  <c r="AL360" i="12"/>
  <c r="AL361" i="12"/>
  <c r="AL362" i="12"/>
  <c r="AL363" i="12"/>
  <c r="AL364" i="12"/>
  <c r="AM344" i="12"/>
  <c r="AM345" i="12"/>
  <c r="AM346" i="12"/>
  <c r="AM347" i="12"/>
  <c r="AM348" i="12"/>
  <c r="AM349" i="12"/>
  <c r="AM350" i="12"/>
  <c r="AM351" i="12"/>
  <c r="AM352" i="12"/>
  <c r="AM353" i="12"/>
  <c r="AM354" i="12"/>
  <c r="AM355" i="12"/>
  <c r="AM356" i="12"/>
  <c r="AM357" i="12"/>
  <c r="AM358" i="12"/>
  <c r="AM359" i="12"/>
  <c r="AM360" i="12"/>
  <c r="AM361" i="12"/>
  <c r="AM362" i="12"/>
  <c r="AM363" i="12"/>
  <c r="AM364" i="12"/>
  <c r="AN344" i="12"/>
  <c r="AN345" i="12"/>
  <c r="AN346" i="12"/>
  <c r="AN347" i="12"/>
  <c r="AN348" i="12"/>
  <c r="AN349" i="12"/>
  <c r="AN350" i="12"/>
  <c r="AN351" i="12"/>
  <c r="AN352" i="12"/>
  <c r="AN353" i="12"/>
  <c r="AN354" i="12"/>
  <c r="AN355" i="12"/>
  <c r="AN356" i="12"/>
  <c r="AN357" i="12"/>
  <c r="AN358" i="12"/>
  <c r="AN359" i="12"/>
  <c r="AN360" i="12"/>
  <c r="AN361" i="12"/>
  <c r="AN362" i="12"/>
  <c r="AN363" i="12"/>
  <c r="AN364" i="12"/>
  <c r="AO344" i="12"/>
  <c r="AO345" i="12"/>
  <c r="AO346" i="12"/>
  <c r="AO347" i="12"/>
  <c r="AO348" i="12"/>
  <c r="AO349" i="12"/>
  <c r="AO350" i="12"/>
  <c r="AO351" i="12"/>
  <c r="AO352" i="12"/>
  <c r="AO353" i="12"/>
  <c r="AO354" i="12"/>
  <c r="AO355" i="12"/>
  <c r="AO356" i="12"/>
  <c r="AO357" i="12"/>
  <c r="AO358" i="12"/>
  <c r="AO359" i="12"/>
  <c r="AO360" i="12"/>
  <c r="AO361" i="12"/>
  <c r="AO362" i="12"/>
  <c r="AO363" i="12"/>
  <c r="AO364" i="12"/>
  <c r="AP344" i="12"/>
  <c r="AP345" i="12"/>
  <c r="AP346" i="12"/>
  <c r="AP347" i="12"/>
  <c r="AP348" i="12"/>
  <c r="AP349" i="12"/>
  <c r="AP350" i="12"/>
  <c r="AP351" i="12"/>
  <c r="AP352" i="12"/>
  <c r="AP353" i="12"/>
  <c r="AP354" i="12"/>
  <c r="AP355" i="12"/>
  <c r="AP356" i="12"/>
  <c r="AP357" i="12"/>
  <c r="AP358" i="12"/>
  <c r="AP359" i="12"/>
  <c r="AP360" i="12"/>
  <c r="AP361" i="12"/>
  <c r="AP362" i="12"/>
  <c r="AP363" i="12"/>
  <c r="AP364" i="12"/>
  <c r="AQ344" i="12"/>
  <c r="AQ345" i="12"/>
  <c r="AQ346" i="12"/>
  <c r="AQ347" i="12"/>
  <c r="AQ348" i="12"/>
  <c r="AQ349" i="12"/>
  <c r="AQ350" i="12"/>
  <c r="AQ351" i="12"/>
  <c r="AQ352" i="12"/>
  <c r="AQ353" i="12"/>
  <c r="AQ354" i="12"/>
  <c r="AQ355" i="12"/>
  <c r="AQ356" i="12"/>
  <c r="AQ357" i="12"/>
  <c r="AQ358" i="12"/>
  <c r="AQ359" i="12"/>
  <c r="AQ360" i="12"/>
  <c r="AQ361" i="12"/>
  <c r="AQ362" i="12"/>
  <c r="AQ363" i="12"/>
  <c r="AQ364" i="12"/>
  <c r="AR344" i="12"/>
  <c r="AR345" i="12"/>
  <c r="AR346" i="12"/>
  <c r="AR347" i="12"/>
  <c r="AR348" i="12"/>
  <c r="AR349" i="12"/>
  <c r="AR350" i="12"/>
  <c r="AR351" i="12"/>
  <c r="AR352" i="12"/>
  <c r="AR353" i="12"/>
  <c r="AR354" i="12"/>
  <c r="AR355" i="12"/>
  <c r="AR356" i="12"/>
  <c r="AR357" i="12"/>
  <c r="AR358" i="12"/>
  <c r="AR359" i="12"/>
  <c r="AR360" i="12"/>
  <c r="AR361" i="12"/>
  <c r="AR362" i="12"/>
  <c r="AR363" i="12"/>
  <c r="AR364" i="12"/>
  <c r="AS344" i="12"/>
  <c r="AS345" i="12"/>
  <c r="AS346" i="12"/>
  <c r="AS347" i="12"/>
  <c r="AS348" i="12"/>
  <c r="AS349" i="12"/>
  <c r="AS350" i="12"/>
  <c r="AS351" i="12"/>
  <c r="AS352" i="12"/>
  <c r="AS353" i="12"/>
  <c r="AS354" i="12"/>
  <c r="AS355" i="12"/>
  <c r="AS356" i="12"/>
  <c r="AS357" i="12"/>
  <c r="AS358" i="12"/>
  <c r="AS359" i="12"/>
  <c r="AS360" i="12"/>
  <c r="AS361" i="12"/>
  <c r="AS362" i="12"/>
  <c r="AS363" i="12"/>
  <c r="AS364" i="12"/>
  <c r="AT344" i="12"/>
  <c r="AT345" i="12"/>
  <c r="AT346" i="12"/>
  <c r="AT347" i="12"/>
  <c r="AT348" i="12"/>
  <c r="AT349" i="12"/>
  <c r="AT350" i="12"/>
  <c r="AT351" i="12"/>
  <c r="AT352" i="12"/>
  <c r="AT353" i="12"/>
  <c r="AT354" i="12"/>
  <c r="AT355" i="12"/>
  <c r="AT356" i="12"/>
  <c r="AT357" i="12"/>
  <c r="AT358" i="12"/>
  <c r="AT359" i="12"/>
  <c r="AT360" i="12"/>
  <c r="AT361" i="12"/>
  <c r="AT362" i="12"/>
  <c r="AT363" i="12"/>
  <c r="AT364" i="12"/>
  <c r="AU344" i="12"/>
  <c r="AU345" i="12"/>
  <c r="AU346" i="12"/>
  <c r="AU347" i="12"/>
  <c r="AU348" i="12"/>
  <c r="AU349" i="12"/>
  <c r="AU350" i="12"/>
  <c r="AU351" i="12"/>
  <c r="AU352" i="12"/>
  <c r="AU353" i="12"/>
  <c r="AU354" i="12"/>
  <c r="AU355" i="12"/>
  <c r="AU356" i="12"/>
  <c r="AU357" i="12"/>
  <c r="AU358" i="12"/>
  <c r="AU359" i="12"/>
  <c r="AU360" i="12"/>
  <c r="AU361" i="12"/>
  <c r="AU362" i="12"/>
  <c r="AU363" i="12"/>
  <c r="AU364" i="12"/>
  <c r="AV344" i="12"/>
  <c r="AV345" i="12"/>
  <c r="AV346" i="12"/>
  <c r="AV347" i="12"/>
  <c r="AV348" i="12"/>
  <c r="AV349" i="12"/>
  <c r="AV350" i="12"/>
  <c r="AV351" i="12"/>
  <c r="AV352" i="12"/>
  <c r="AV353" i="12"/>
  <c r="AV354" i="12"/>
  <c r="AV355" i="12"/>
  <c r="AV356" i="12"/>
  <c r="AV357" i="12"/>
  <c r="AV358" i="12"/>
  <c r="AV359" i="12"/>
  <c r="AV360" i="12"/>
  <c r="AV361" i="12"/>
  <c r="AV362" i="12"/>
  <c r="AV363" i="12"/>
  <c r="AV364" i="12"/>
  <c r="AW344" i="12"/>
  <c r="AW345" i="12"/>
  <c r="AW346" i="12"/>
  <c r="AW347" i="12"/>
  <c r="AW348" i="12"/>
  <c r="AW349" i="12"/>
  <c r="AW350" i="12"/>
  <c r="AW351" i="12"/>
  <c r="AW352" i="12"/>
  <c r="AW353" i="12"/>
  <c r="AW354" i="12"/>
  <c r="AW355" i="12"/>
  <c r="AW356" i="12"/>
  <c r="AW357" i="12"/>
  <c r="AW358" i="12"/>
  <c r="AW359" i="12"/>
  <c r="AW360" i="12"/>
  <c r="AW361" i="12"/>
  <c r="AW362" i="12"/>
  <c r="AW363" i="12"/>
  <c r="AW364" i="12"/>
  <c r="AX344" i="12"/>
  <c r="AX345" i="12"/>
  <c r="AX346" i="12"/>
  <c r="AX347" i="12"/>
  <c r="AX348" i="12"/>
  <c r="AX349" i="12"/>
  <c r="AX350" i="12"/>
  <c r="AX351" i="12"/>
  <c r="AX352" i="12"/>
  <c r="AX353" i="12"/>
  <c r="AX354" i="12"/>
  <c r="AX355" i="12"/>
  <c r="AX356" i="12"/>
  <c r="AX357" i="12"/>
  <c r="AX358" i="12"/>
  <c r="AX359" i="12"/>
  <c r="AX360" i="12"/>
  <c r="AX361" i="12"/>
  <c r="AX362" i="12"/>
  <c r="AX363" i="12"/>
  <c r="AX364" i="12"/>
  <c r="AY344" i="12"/>
  <c r="AY345" i="12"/>
  <c r="AY346" i="12"/>
  <c r="AY347" i="12"/>
  <c r="AY348" i="12"/>
  <c r="AY349" i="12"/>
  <c r="AY350" i="12"/>
  <c r="AY351" i="12"/>
  <c r="AY352" i="12"/>
  <c r="AY353" i="12"/>
  <c r="AY354" i="12"/>
  <c r="AY355" i="12"/>
  <c r="AY356" i="12"/>
  <c r="AY357" i="12"/>
  <c r="AY358" i="12"/>
  <c r="AY359" i="12"/>
  <c r="AY360" i="12"/>
  <c r="AY361" i="12"/>
  <c r="AY362" i="12"/>
  <c r="AY363" i="12"/>
  <c r="AY364" i="12"/>
  <c r="AZ344" i="12"/>
  <c r="AZ345" i="12"/>
  <c r="AZ346" i="12"/>
  <c r="AZ347" i="12"/>
  <c r="AZ348" i="12"/>
  <c r="AZ349" i="12"/>
  <c r="AZ350" i="12"/>
  <c r="AZ351" i="12"/>
  <c r="AZ352" i="12"/>
  <c r="AZ353" i="12"/>
  <c r="AZ354" i="12"/>
  <c r="AZ355" i="12"/>
  <c r="AZ356" i="12"/>
  <c r="AZ357" i="12"/>
  <c r="AZ358" i="12"/>
  <c r="AZ359" i="12"/>
  <c r="AZ360" i="12"/>
  <c r="AZ361" i="12"/>
  <c r="AZ362" i="12"/>
  <c r="AZ363" i="12"/>
  <c r="AZ364" i="12"/>
  <c r="BA344" i="12"/>
  <c r="BA345" i="12"/>
  <c r="BA346" i="12"/>
  <c r="BA347" i="12"/>
  <c r="BA348" i="12"/>
  <c r="BA349" i="12"/>
  <c r="BA350" i="12"/>
  <c r="BA351" i="12"/>
  <c r="BA352" i="12"/>
  <c r="BA353" i="12"/>
  <c r="BA354" i="12"/>
  <c r="BA355" i="12"/>
  <c r="BA356" i="12"/>
  <c r="BA357" i="12"/>
  <c r="BA358" i="12"/>
  <c r="BA359" i="12"/>
  <c r="BA360" i="12"/>
  <c r="BA361" i="12"/>
  <c r="BA362" i="12"/>
  <c r="BA363" i="12"/>
  <c r="BA364" i="12"/>
  <c r="BB344" i="12"/>
  <c r="BB345" i="12"/>
  <c r="BB346" i="12"/>
  <c r="BB347" i="12"/>
  <c r="BB348" i="12"/>
  <c r="BB349" i="12"/>
  <c r="BB350" i="12"/>
  <c r="BB351" i="12"/>
  <c r="BB352" i="12"/>
  <c r="BB353" i="12"/>
  <c r="BB354" i="12"/>
  <c r="BB355" i="12"/>
  <c r="BB356" i="12"/>
  <c r="BB357" i="12"/>
  <c r="BB358" i="12"/>
  <c r="BB359" i="12"/>
  <c r="BB360" i="12"/>
  <c r="BB361" i="12"/>
  <c r="BB362" i="12"/>
  <c r="BB363" i="12"/>
  <c r="BB364" i="12"/>
  <c r="BC363" i="12"/>
  <c r="BC362" i="12"/>
  <c r="BC361" i="12"/>
  <c r="BC360" i="12"/>
  <c r="BC359" i="12"/>
  <c r="BC358" i="12"/>
  <c r="BC357" i="12"/>
  <c r="BC356" i="12"/>
  <c r="BC355" i="12"/>
  <c r="BC354" i="12"/>
  <c r="BC353" i="12"/>
  <c r="BC352" i="12"/>
  <c r="BC351" i="12"/>
  <c r="BC350" i="12"/>
  <c r="BC349" i="12"/>
  <c r="BC348" i="12"/>
  <c r="BC347" i="12"/>
  <c r="BC346" i="12"/>
  <c r="BC345" i="12"/>
  <c r="BC344" i="12"/>
  <c r="BC364" i="12"/>
  <c r="AJ367" i="12" a="1"/>
  <c r="AJ367" i="12"/>
  <c r="AJ368" i="12"/>
  <c r="AJ369" i="12"/>
  <c r="AJ370" i="12"/>
  <c r="AJ371" i="12"/>
  <c r="AJ372" i="12"/>
  <c r="AJ373" i="12"/>
  <c r="AJ374" i="12"/>
  <c r="AJ375" i="12"/>
  <c r="AJ376" i="12"/>
  <c r="AJ377" i="12"/>
  <c r="AJ378" i="12"/>
  <c r="AJ379" i="12"/>
  <c r="AJ380" i="12"/>
  <c r="AJ381" i="12"/>
  <c r="AJ382" i="12"/>
  <c r="AJ383" i="12"/>
  <c r="AJ384" i="12"/>
  <c r="AJ385" i="12"/>
  <c r="AJ386" i="12"/>
  <c r="AJ387" i="12"/>
  <c r="AK367" i="12"/>
  <c r="AK368" i="12"/>
  <c r="AK369" i="12"/>
  <c r="AK370" i="12"/>
  <c r="AK371" i="12"/>
  <c r="AK372" i="12"/>
  <c r="AK373" i="12"/>
  <c r="AK374" i="12"/>
  <c r="AK375" i="12"/>
  <c r="AK376" i="12"/>
  <c r="AK377" i="12"/>
  <c r="AK378" i="12"/>
  <c r="AK379" i="12"/>
  <c r="AK380" i="12"/>
  <c r="AK381" i="12"/>
  <c r="AK382" i="12"/>
  <c r="AK383" i="12"/>
  <c r="AK384" i="12"/>
  <c r="AK385" i="12"/>
  <c r="AK386" i="12"/>
  <c r="AK387" i="12"/>
  <c r="AL367" i="12"/>
  <c r="AL368" i="12"/>
  <c r="AL369" i="12"/>
  <c r="AL370" i="12"/>
  <c r="AL371" i="12"/>
  <c r="AL372" i="12"/>
  <c r="AL373" i="12"/>
  <c r="AL374" i="12"/>
  <c r="AL375" i="12"/>
  <c r="AL376" i="12"/>
  <c r="AL377" i="12"/>
  <c r="AL378" i="12"/>
  <c r="AL379" i="12"/>
  <c r="AL380" i="12"/>
  <c r="AL381" i="12"/>
  <c r="AL382" i="12"/>
  <c r="AL383" i="12"/>
  <c r="AL384" i="12"/>
  <c r="AL385" i="12"/>
  <c r="AL386" i="12"/>
  <c r="AL387" i="12"/>
  <c r="AM367" i="12"/>
  <c r="AM368" i="12"/>
  <c r="AM369" i="12"/>
  <c r="AM370" i="12"/>
  <c r="AM371" i="12"/>
  <c r="AM372" i="12"/>
  <c r="AM373" i="12"/>
  <c r="AM374" i="12"/>
  <c r="AM375" i="12"/>
  <c r="AM376" i="12"/>
  <c r="AM377" i="12"/>
  <c r="AM378" i="12"/>
  <c r="AM379" i="12"/>
  <c r="AM380" i="12"/>
  <c r="AM381" i="12"/>
  <c r="AM382" i="12"/>
  <c r="AM383" i="12"/>
  <c r="AM384" i="12"/>
  <c r="AM385" i="12"/>
  <c r="AM386" i="12"/>
  <c r="AM387" i="12"/>
  <c r="AN367" i="12"/>
  <c r="AN368" i="12"/>
  <c r="AN369" i="12"/>
  <c r="AN370" i="12"/>
  <c r="AN371" i="12"/>
  <c r="AN372" i="12"/>
  <c r="AN373" i="12"/>
  <c r="AN374" i="12"/>
  <c r="AN375" i="12"/>
  <c r="AN376" i="12"/>
  <c r="AN377" i="12"/>
  <c r="AN378" i="12"/>
  <c r="AN379" i="12"/>
  <c r="AN380" i="12"/>
  <c r="AN381" i="12"/>
  <c r="AN382" i="12"/>
  <c r="AN383" i="12"/>
  <c r="AN384" i="12"/>
  <c r="AN385" i="12"/>
  <c r="AN386" i="12"/>
  <c r="AN387" i="12"/>
  <c r="AO367" i="12"/>
  <c r="AO368" i="12"/>
  <c r="AO369" i="12"/>
  <c r="AO370" i="12"/>
  <c r="AO371" i="12"/>
  <c r="AO372" i="12"/>
  <c r="AO373" i="12"/>
  <c r="AO374" i="12"/>
  <c r="AO375" i="12"/>
  <c r="AO376" i="12"/>
  <c r="AO377" i="12"/>
  <c r="AO378" i="12"/>
  <c r="AO379" i="12"/>
  <c r="AO380" i="12"/>
  <c r="AO381" i="12"/>
  <c r="AO382" i="12"/>
  <c r="AO383" i="12"/>
  <c r="AO384" i="12"/>
  <c r="AO385" i="12"/>
  <c r="AO386" i="12"/>
  <c r="AO387" i="12"/>
  <c r="AP367" i="12"/>
  <c r="AP368" i="12"/>
  <c r="AP369" i="12"/>
  <c r="AP370" i="12"/>
  <c r="AP371" i="12"/>
  <c r="AP372" i="12"/>
  <c r="AP373" i="12"/>
  <c r="AP374" i="12"/>
  <c r="AP375" i="12"/>
  <c r="AP376" i="12"/>
  <c r="AP377" i="12"/>
  <c r="AP378" i="12"/>
  <c r="AP379" i="12"/>
  <c r="AP380" i="12"/>
  <c r="AP381" i="12"/>
  <c r="AP382" i="12"/>
  <c r="AP383" i="12"/>
  <c r="AP384" i="12"/>
  <c r="AP385" i="12"/>
  <c r="AP386" i="12"/>
  <c r="AP387" i="12"/>
  <c r="AQ367" i="12"/>
  <c r="AQ368" i="12"/>
  <c r="AQ369" i="12"/>
  <c r="AQ370" i="12"/>
  <c r="AQ371" i="12"/>
  <c r="AQ372" i="12"/>
  <c r="AQ373" i="12"/>
  <c r="AQ374" i="12"/>
  <c r="AQ375" i="12"/>
  <c r="AQ376" i="12"/>
  <c r="AQ377" i="12"/>
  <c r="AQ378" i="12"/>
  <c r="AQ379" i="12"/>
  <c r="AQ380" i="12"/>
  <c r="AQ381" i="12"/>
  <c r="AQ382" i="12"/>
  <c r="AQ383" i="12"/>
  <c r="AQ384" i="12"/>
  <c r="AQ385" i="12"/>
  <c r="AQ386" i="12"/>
  <c r="AQ387" i="12"/>
  <c r="AR367" i="12"/>
  <c r="AR368" i="12"/>
  <c r="AR369" i="12"/>
  <c r="AR370" i="12"/>
  <c r="AR371" i="12"/>
  <c r="AR372" i="12"/>
  <c r="AR373" i="12"/>
  <c r="AR374" i="12"/>
  <c r="AR375" i="12"/>
  <c r="AR376" i="12"/>
  <c r="AR377" i="12"/>
  <c r="AR378" i="12"/>
  <c r="AR379" i="12"/>
  <c r="AR380" i="12"/>
  <c r="AR381" i="12"/>
  <c r="AR382" i="12"/>
  <c r="AR383" i="12"/>
  <c r="AR384" i="12"/>
  <c r="AR385" i="12"/>
  <c r="AR386" i="12"/>
  <c r="AR387" i="12"/>
  <c r="AS367" i="12"/>
  <c r="AS368" i="12"/>
  <c r="AS369" i="12"/>
  <c r="AS370" i="12"/>
  <c r="AS371" i="12"/>
  <c r="AS372" i="12"/>
  <c r="AS373" i="12"/>
  <c r="AS374" i="12"/>
  <c r="AS375" i="12"/>
  <c r="AS376" i="12"/>
  <c r="AS377" i="12"/>
  <c r="AS378" i="12"/>
  <c r="AS379" i="12"/>
  <c r="AS380" i="12"/>
  <c r="AS381" i="12"/>
  <c r="AS382" i="12"/>
  <c r="AS383" i="12"/>
  <c r="AS384" i="12"/>
  <c r="AS385" i="12"/>
  <c r="AS386" i="12"/>
  <c r="AS387" i="12"/>
  <c r="AT367" i="12"/>
  <c r="AT368" i="12"/>
  <c r="AT369" i="12"/>
  <c r="AT370" i="12"/>
  <c r="AT371" i="12"/>
  <c r="AT372" i="12"/>
  <c r="AT373" i="12"/>
  <c r="AT374" i="12"/>
  <c r="AT375" i="12"/>
  <c r="AT376" i="12"/>
  <c r="AT377" i="12"/>
  <c r="AT378" i="12"/>
  <c r="AT379" i="12"/>
  <c r="AT380" i="12"/>
  <c r="AT381" i="12"/>
  <c r="AT382" i="12"/>
  <c r="AT383" i="12"/>
  <c r="AT384" i="12"/>
  <c r="AT385" i="12"/>
  <c r="AT386" i="12"/>
  <c r="AT387" i="12"/>
  <c r="AU367" i="12"/>
  <c r="AU368" i="12"/>
  <c r="AU369" i="12"/>
  <c r="AU370" i="12"/>
  <c r="AU371" i="12"/>
  <c r="AU372" i="12"/>
  <c r="AU373" i="12"/>
  <c r="AU374" i="12"/>
  <c r="AU375" i="12"/>
  <c r="AU376" i="12"/>
  <c r="AU377" i="12"/>
  <c r="AU378" i="12"/>
  <c r="AU379" i="12"/>
  <c r="AU380" i="12"/>
  <c r="AU381" i="12"/>
  <c r="AU382" i="12"/>
  <c r="AU383" i="12"/>
  <c r="AU384" i="12"/>
  <c r="AU385" i="12"/>
  <c r="AU386" i="12"/>
  <c r="AU387" i="12"/>
  <c r="AV367" i="12"/>
  <c r="AV368" i="12"/>
  <c r="AV369" i="12"/>
  <c r="AV370" i="12"/>
  <c r="AV371" i="12"/>
  <c r="AV372" i="12"/>
  <c r="AV373" i="12"/>
  <c r="AV374" i="12"/>
  <c r="AV375" i="12"/>
  <c r="AV376" i="12"/>
  <c r="AV377" i="12"/>
  <c r="AV378" i="12"/>
  <c r="AV379" i="12"/>
  <c r="AV380" i="12"/>
  <c r="AV381" i="12"/>
  <c r="AV382" i="12"/>
  <c r="AV383" i="12"/>
  <c r="AV384" i="12"/>
  <c r="AV385" i="12"/>
  <c r="AV386" i="12"/>
  <c r="AV387" i="12"/>
  <c r="AW367" i="12"/>
  <c r="AW368" i="12"/>
  <c r="AW369" i="12"/>
  <c r="AW370" i="12"/>
  <c r="AW371" i="12"/>
  <c r="AW372" i="12"/>
  <c r="AW373" i="12"/>
  <c r="AW374" i="12"/>
  <c r="AW375" i="12"/>
  <c r="AW376" i="12"/>
  <c r="AW377" i="12"/>
  <c r="AW378" i="12"/>
  <c r="AW379" i="12"/>
  <c r="AW380" i="12"/>
  <c r="AW381" i="12"/>
  <c r="AW382" i="12"/>
  <c r="AW383" i="12"/>
  <c r="AW384" i="12"/>
  <c r="AW385" i="12"/>
  <c r="AW386" i="12"/>
  <c r="AW387" i="12"/>
  <c r="AX367" i="12"/>
  <c r="AX368" i="12"/>
  <c r="AX369" i="12"/>
  <c r="AX370" i="12"/>
  <c r="AX371" i="12"/>
  <c r="AX372" i="12"/>
  <c r="AX373" i="12"/>
  <c r="AX374" i="12"/>
  <c r="AX375" i="12"/>
  <c r="AX376" i="12"/>
  <c r="AX377" i="12"/>
  <c r="AX378" i="12"/>
  <c r="AX379" i="12"/>
  <c r="AX380" i="12"/>
  <c r="AX381" i="12"/>
  <c r="AX382" i="12"/>
  <c r="AX383" i="12"/>
  <c r="AX384" i="12"/>
  <c r="AX385" i="12"/>
  <c r="AX386" i="12"/>
  <c r="AX387" i="12"/>
  <c r="AY367" i="12"/>
  <c r="AY368" i="12"/>
  <c r="AY369" i="12"/>
  <c r="AY370" i="12"/>
  <c r="AY371" i="12"/>
  <c r="AY372" i="12"/>
  <c r="AY373" i="12"/>
  <c r="AY374" i="12"/>
  <c r="AY375" i="12"/>
  <c r="AY376" i="12"/>
  <c r="AY377" i="12"/>
  <c r="AY378" i="12"/>
  <c r="AY379" i="12"/>
  <c r="AY380" i="12"/>
  <c r="AY381" i="12"/>
  <c r="AY382" i="12"/>
  <c r="AY383" i="12"/>
  <c r="AY384" i="12"/>
  <c r="AY385" i="12"/>
  <c r="AY386" i="12"/>
  <c r="AY387" i="12"/>
  <c r="AZ367" i="12"/>
  <c r="AZ368" i="12"/>
  <c r="AZ369" i="12"/>
  <c r="AZ370" i="12"/>
  <c r="AZ371" i="12"/>
  <c r="AZ372" i="12"/>
  <c r="AZ373" i="12"/>
  <c r="AZ374" i="12"/>
  <c r="AZ375" i="12"/>
  <c r="AZ376" i="12"/>
  <c r="AZ377" i="12"/>
  <c r="AZ378" i="12"/>
  <c r="AZ379" i="12"/>
  <c r="AZ380" i="12"/>
  <c r="AZ381" i="12"/>
  <c r="AZ382" i="12"/>
  <c r="AZ383" i="12"/>
  <c r="AZ384" i="12"/>
  <c r="AZ385" i="12"/>
  <c r="AZ386" i="12"/>
  <c r="AZ387" i="12"/>
  <c r="BA367" i="12"/>
  <c r="BA368" i="12"/>
  <c r="BA369" i="12"/>
  <c r="BA370" i="12"/>
  <c r="BA371" i="12"/>
  <c r="BA372" i="12"/>
  <c r="BA373" i="12"/>
  <c r="BA374" i="12"/>
  <c r="BA375" i="12"/>
  <c r="BA376" i="12"/>
  <c r="BA377" i="12"/>
  <c r="BA378" i="12"/>
  <c r="BA379" i="12"/>
  <c r="BA380" i="12"/>
  <c r="BA381" i="12"/>
  <c r="BA382" i="12"/>
  <c r="BA383" i="12"/>
  <c r="BA384" i="12"/>
  <c r="BA385" i="12"/>
  <c r="BA386" i="12"/>
  <c r="BA387" i="12"/>
  <c r="BB367" i="12"/>
  <c r="BB368" i="12"/>
  <c r="BB369" i="12"/>
  <c r="BB370" i="12"/>
  <c r="BB371" i="12"/>
  <c r="BB372" i="12"/>
  <c r="BB373" i="12"/>
  <c r="BB374" i="12"/>
  <c r="BB375" i="12"/>
  <c r="BB376" i="12"/>
  <c r="BB377" i="12"/>
  <c r="BB378" i="12"/>
  <c r="BB379" i="12"/>
  <c r="BB380" i="12"/>
  <c r="BB381" i="12"/>
  <c r="BB382" i="12"/>
  <c r="BB383" i="12"/>
  <c r="BB384" i="12"/>
  <c r="BB385" i="12"/>
  <c r="BB386" i="12"/>
  <c r="BB387" i="12"/>
  <c r="BC386" i="12"/>
  <c r="BC385" i="12"/>
  <c r="BC384" i="12"/>
  <c r="BC383" i="12"/>
  <c r="BC382" i="12"/>
  <c r="BC381" i="12"/>
  <c r="BC380" i="12"/>
  <c r="BC379" i="12"/>
  <c r="BC378" i="12"/>
  <c r="BC377" i="12"/>
  <c r="BC376" i="12"/>
  <c r="BC375" i="12"/>
  <c r="BC374" i="12"/>
  <c r="BC373" i="12"/>
  <c r="BC372" i="12"/>
  <c r="BC371" i="12"/>
  <c r="BC370" i="12"/>
  <c r="BC369" i="12"/>
  <c r="BC368" i="12"/>
  <c r="BC367" i="12"/>
  <c r="BC387" i="12"/>
  <c r="E411" i="12" a="1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O411" i="12"/>
  <c r="O412" i="12"/>
  <c r="O413" i="12"/>
  <c r="O414" i="12"/>
  <c r="O415" i="12"/>
  <c r="O416" i="12"/>
  <c r="O417" i="12"/>
  <c r="O418" i="12"/>
  <c r="O419" i="12"/>
  <c r="O420" i="12"/>
  <c r="O421" i="12"/>
  <c r="O422" i="12"/>
  <c r="O423" i="12"/>
  <c r="O424" i="12"/>
  <c r="O425" i="12"/>
  <c r="O426" i="12"/>
  <c r="O427" i="12"/>
  <c r="O428" i="12"/>
  <c r="O429" i="12"/>
  <c r="O430" i="12"/>
  <c r="O431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Q411" i="12"/>
  <c r="Q412" i="12"/>
  <c r="Q413" i="12"/>
  <c r="Q414" i="12"/>
  <c r="Q415" i="12"/>
  <c r="Q416" i="12"/>
  <c r="Q417" i="12"/>
  <c r="Q418" i="12"/>
  <c r="Q419" i="12"/>
  <c r="Q420" i="12"/>
  <c r="Q421" i="12"/>
  <c r="Q422" i="12"/>
  <c r="Q423" i="12"/>
  <c r="Q424" i="12"/>
  <c r="Q425" i="12"/>
  <c r="Q426" i="12"/>
  <c r="Q427" i="12"/>
  <c r="Q428" i="12"/>
  <c r="Q429" i="12"/>
  <c r="Q430" i="12"/>
  <c r="Q431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S411" i="12"/>
  <c r="S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U411" i="12"/>
  <c r="U412" i="12"/>
  <c r="U413" i="12"/>
  <c r="U414" i="12"/>
  <c r="U415" i="12"/>
  <c r="U416" i="12"/>
  <c r="U417" i="12"/>
  <c r="U418" i="12"/>
  <c r="U419" i="12"/>
  <c r="U420" i="12"/>
  <c r="U421" i="12"/>
  <c r="U422" i="12"/>
  <c r="U423" i="12"/>
  <c r="U424" i="12"/>
  <c r="U425" i="12"/>
  <c r="U426" i="12"/>
  <c r="U427" i="12"/>
  <c r="U428" i="12"/>
  <c r="U429" i="12"/>
  <c r="U430" i="12"/>
  <c r="U431" i="12"/>
  <c r="V411" i="12"/>
  <c r="V412" i="12"/>
  <c r="V413" i="12"/>
  <c r="V414" i="12"/>
  <c r="V415" i="12"/>
  <c r="V416" i="12"/>
  <c r="V417" i="12"/>
  <c r="V418" i="12"/>
  <c r="V419" i="12"/>
  <c r="V420" i="12"/>
  <c r="V421" i="12"/>
  <c r="V422" i="12"/>
  <c r="V423" i="12"/>
  <c r="V424" i="12"/>
  <c r="V425" i="12"/>
  <c r="V426" i="12"/>
  <c r="V427" i="12"/>
  <c r="V428" i="12"/>
  <c r="V429" i="12"/>
  <c r="V430" i="12"/>
  <c r="V431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X411" i="12"/>
  <c r="X412" i="12"/>
  <c r="X413" i="12"/>
  <c r="X414" i="12"/>
  <c r="X415" i="12"/>
  <c r="X416" i="12"/>
  <c r="X417" i="12"/>
  <c r="X418" i="12"/>
  <c r="X419" i="12"/>
  <c r="X420" i="12"/>
  <c r="X421" i="12"/>
  <c r="X422" i="12"/>
  <c r="X423" i="12"/>
  <c r="X424" i="12"/>
  <c r="X425" i="12"/>
  <c r="X426" i="12"/>
  <c r="X427" i="12"/>
  <c r="X428" i="12"/>
  <c r="X429" i="12"/>
  <c r="X430" i="12"/>
  <c r="X431" i="12"/>
  <c r="Y411" i="12"/>
  <c r="Y412" i="12"/>
  <c r="Y413" i="12"/>
  <c r="Y414" i="12"/>
  <c r="Y415" i="12"/>
  <c r="Y416" i="12"/>
  <c r="Y417" i="12"/>
  <c r="Y418" i="12"/>
  <c r="Y419" i="12"/>
  <c r="Y420" i="12"/>
  <c r="Y421" i="12"/>
  <c r="Y422" i="12"/>
  <c r="Y423" i="12"/>
  <c r="Y424" i="12"/>
  <c r="Y425" i="12"/>
  <c r="Y426" i="12"/>
  <c r="Y427" i="12"/>
  <c r="Y428" i="12"/>
  <c r="Y429" i="12"/>
  <c r="Y430" i="12"/>
  <c r="Y431" i="12"/>
  <c r="Z411" i="12"/>
  <c r="Z412" i="12"/>
  <c r="Z413" i="12"/>
  <c r="Z414" i="12"/>
  <c r="Z415" i="12"/>
  <c r="Z416" i="12"/>
  <c r="Z417" i="12"/>
  <c r="Z418" i="12"/>
  <c r="Z419" i="12"/>
  <c r="Z420" i="12"/>
  <c r="Z421" i="12"/>
  <c r="Z422" i="12"/>
  <c r="Z423" i="12"/>
  <c r="Z424" i="12"/>
  <c r="Z425" i="12"/>
  <c r="Z426" i="12"/>
  <c r="Z427" i="12"/>
  <c r="Z428" i="12"/>
  <c r="Z429" i="12"/>
  <c r="Z430" i="12"/>
  <c r="Z431" i="12"/>
  <c r="AA411" i="12"/>
  <c r="AA412" i="12"/>
  <c r="AA413" i="12"/>
  <c r="AA414" i="12"/>
  <c r="AA415" i="12"/>
  <c r="AA416" i="12"/>
  <c r="AA417" i="12"/>
  <c r="AA418" i="12"/>
  <c r="AA419" i="12"/>
  <c r="AA420" i="12"/>
  <c r="AA421" i="12"/>
  <c r="AA422" i="12"/>
  <c r="AA423" i="12"/>
  <c r="AA424" i="12"/>
  <c r="AA425" i="12"/>
  <c r="AA426" i="12"/>
  <c r="AA427" i="12"/>
  <c r="AA428" i="12"/>
  <c r="AA429" i="12"/>
  <c r="AA430" i="12"/>
  <c r="AA431" i="12"/>
  <c r="AB411" i="12"/>
  <c r="AB412" i="12"/>
  <c r="AB413" i="12"/>
  <c r="AB414" i="12"/>
  <c r="AB415" i="12"/>
  <c r="AB416" i="12"/>
  <c r="AB417" i="12"/>
  <c r="AB418" i="12"/>
  <c r="AB419" i="12"/>
  <c r="AB420" i="12"/>
  <c r="AB421" i="12"/>
  <c r="AB422" i="12"/>
  <c r="AB423" i="12"/>
  <c r="AB424" i="12"/>
  <c r="AB425" i="12"/>
  <c r="AB426" i="12"/>
  <c r="AB427" i="12"/>
  <c r="AB428" i="12"/>
  <c r="AB429" i="12"/>
  <c r="AB430" i="12"/>
  <c r="AB431" i="12"/>
  <c r="AC411" i="12"/>
  <c r="AC412" i="12"/>
  <c r="AC413" i="12"/>
  <c r="AC414" i="12"/>
  <c r="AC415" i="12"/>
  <c r="AC416" i="12"/>
  <c r="AC417" i="12"/>
  <c r="AC418" i="12"/>
  <c r="AC419" i="12"/>
  <c r="AC420" i="12"/>
  <c r="AC421" i="12"/>
  <c r="AC422" i="12"/>
  <c r="AC423" i="12"/>
  <c r="AC424" i="12"/>
  <c r="AC425" i="12"/>
  <c r="AC426" i="12"/>
  <c r="AC427" i="12"/>
  <c r="AC428" i="12"/>
  <c r="AC429" i="12"/>
  <c r="AC430" i="12"/>
  <c r="AC431" i="12"/>
  <c r="AD411" i="12"/>
  <c r="AD412" i="12"/>
  <c r="AD413" i="12"/>
  <c r="AD414" i="12"/>
  <c r="AD415" i="12"/>
  <c r="AD416" i="12"/>
  <c r="AD417" i="12"/>
  <c r="AD418" i="12"/>
  <c r="AD419" i="12"/>
  <c r="AD420" i="12"/>
  <c r="AD421" i="12"/>
  <c r="AD422" i="12"/>
  <c r="AD423" i="12"/>
  <c r="AD424" i="12"/>
  <c r="AD425" i="12"/>
  <c r="AD426" i="12"/>
  <c r="AD427" i="12"/>
  <c r="AD428" i="12"/>
  <c r="AD429" i="12"/>
  <c r="AD430" i="12"/>
  <c r="AD431" i="12"/>
  <c r="AE411" i="12"/>
  <c r="AE412" i="12"/>
  <c r="AE413" i="12"/>
  <c r="AE414" i="12"/>
  <c r="AE415" i="12"/>
  <c r="AE416" i="12"/>
  <c r="AE417" i="12"/>
  <c r="AE418" i="12"/>
  <c r="AE419" i="12"/>
  <c r="AE420" i="12"/>
  <c r="AE421" i="12"/>
  <c r="AE422" i="12"/>
  <c r="AE423" i="12"/>
  <c r="AE424" i="12"/>
  <c r="AE425" i="12"/>
  <c r="AE426" i="12"/>
  <c r="AE427" i="12"/>
  <c r="AE428" i="12"/>
  <c r="AE429" i="12"/>
  <c r="AE430" i="12"/>
  <c r="AE431" i="12"/>
  <c r="AF411" i="12"/>
  <c r="AF412" i="12"/>
  <c r="AF413" i="12"/>
  <c r="AF414" i="12"/>
  <c r="AF415" i="12"/>
  <c r="AF416" i="12"/>
  <c r="AF417" i="12"/>
  <c r="AF418" i="12"/>
  <c r="AF419" i="12"/>
  <c r="AF420" i="12"/>
  <c r="AF421" i="12"/>
  <c r="AF422" i="12"/>
  <c r="AF423" i="12"/>
  <c r="AF424" i="12"/>
  <c r="AF425" i="12"/>
  <c r="AF426" i="12"/>
  <c r="AF427" i="12"/>
  <c r="AF428" i="12"/>
  <c r="AF429" i="12"/>
  <c r="AF430" i="12"/>
  <c r="AF431" i="12"/>
  <c r="AG411" i="12"/>
  <c r="AG412" i="12"/>
  <c r="AG413" i="12"/>
  <c r="AG414" i="12"/>
  <c r="AG415" i="12"/>
  <c r="AG416" i="12"/>
  <c r="AG417" i="12"/>
  <c r="AG418" i="12"/>
  <c r="AG419" i="12"/>
  <c r="AG420" i="12"/>
  <c r="AG421" i="12"/>
  <c r="AG422" i="12"/>
  <c r="AG423" i="12"/>
  <c r="AG424" i="12"/>
  <c r="AG425" i="12"/>
  <c r="AG426" i="12"/>
  <c r="AG427" i="12"/>
  <c r="AG428" i="12"/>
  <c r="AG429" i="12"/>
  <c r="AG430" i="12"/>
  <c r="AG431" i="12"/>
  <c r="AH411" i="12"/>
  <c r="AH412" i="12"/>
  <c r="AH413" i="12"/>
  <c r="AH414" i="12"/>
  <c r="AH415" i="12"/>
  <c r="AH416" i="12"/>
  <c r="AH417" i="12"/>
  <c r="AH418" i="12"/>
  <c r="AH419" i="12"/>
  <c r="AH420" i="12"/>
  <c r="AH421" i="12"/>
  <c r="AH422" i="12"/>
  <c r="AH423" i="12"/>
  <c r="AH424" i="12"/>
  <c r="AH425" i="12"/>
  <c r="AH426" i="12"/>
  <c r="AH427" i="12"/>
  <c r="AH428" i="12"/>
  <c r="AH429" i="12"/>
  <c r="AH430" i="12"/>
  <c r="AH431" i="12"/>
  <c r="AI411" i="12"/>
  <c r="AI412" i="12"/>
  <c r="AI413" i="12"/>
  <c r="AI414" i="12"/>
  <c r="AI415" i="12"/>
  <c r="AI416" i="12"/>
  <c r="AI417" i="12"/>
  <c r="AI418" i="12"/>
  <c r="AI419" i="12"/>
  <c r="AI420" i="12"/>
  <c r="AI421" i="12"/>
  <c r="AI422" i="12"/>
  <c r="AI423" i="12"/>
  <c r="AI424" i="12"/>
  <c r="AI425" i="12"/>
  <c r="AI426" i="12"/>
  <c r="AI427" i="12"/>
  <c r="AI428" i="12"/>
  <c r="AI429" i="12"/>
  <c r="AI430" i="12"/>
  <c r="AI431" i="12"/>
  <c r="AJ411" i="12"/>
  <c r="AJ412" i="12"/>
  <c r="AJ413" i="12"/>
  <c r="AJ414" i="12"/>
  <c r="AJ415" i="12"/>
  <c r="AJ416" i="12"/>
  <c r="AJ417" i="12"/>
  <c r="AJ418" i="12"/>
  <c r="AJ419" i="12"/>
  <c r="AJ420" i="12"/>
  <c r="AJ421" i="12"/>
  <c r="AJ422" i="12"/>
  <c r="AJ423" i="12"/>
  <c r="AJ424" i="12"/>
  <c r="AJ425" i="12"/>
  <c r="AJ426" i="12"/>
  <c r="AJ427" i="12"/>
  <c r="AJ428" i="12"/>
  <c r="AJ429" i="12"/>
  <c r="AJ430" i="12"/>
  <c r="AJ431" i="12"/>
  <c r="AK411" i="12"/>
  <c r="AK412" i="12"/>
  <c r="AK413" i="12"/>
  <c r="AK414" i="12"/>
  <c r="AK415" i="12"/>
  <c r="AK416" i="12"/>
  <c r="AK417" i="12"/>
  <c r="AK418" i="12"/>
  <c r="AK419" i="12"/>
  <c r="AK420" i="12"/>
  <c r="AK421" i="12"/>
  <c r="AK422" i="12"/>
  <c r="AK423" i="12"/>
  <c r="AK424" i="12"/>
  <c r="AK425" i="12"/>
  <c r="AK426" i="12"/>
  <c r="AK427" i="12"/>
  <c r="AK428" i="12"/>
  <c r="AK429" i="12"/>
  <c r="AK430" i="12"/>
  <c r="AK431" i="12"/>
  <c r="AL411" i="12"/>
  <c r="AL412" i="12"/>
  <c r="AL413" i="12"/>
  <c r="AL414" i="12"/>
  <c r="AL415" i="12"/>
  <c r="AL416" i="12"/>
  <c r="AL417" i="12"/>
  <c r="AL418" i="12"/>
  <c r="AL419" i="12"/>
  <c r="AL420" i="12"/>
  <c r="AL421" i="12"/>
  <c r="AL422" i="12"/>
  <c r="AL423" i="12"/>
  <c r="AL424" i="12"/>
  <c r="AL425" i="12"/>
  <c r="AL426" i="12"/>
  <c r="AL427" i="12"/>
  <c r="AL428" i="12"/>
  <c r="AL429" i="12"/>
  <c r="AL430" i="12"/>
  <c r="AL431" i="12"/>
  <c r="AM411" i="12"/>
  <c r="AM412" i="12"/>
  <c r="AM413" i="12"/>
  <c r="AM414" i="12"/>
  <c r="AM415" i="12"/>
  <c r="AM416" i="12"/>
  <c r="AM417" i="12"/>
  <c r="AM418" i="12"/>
  <c r="AM419" i="12"/>
  <c r="AM420" i="12"/>
  <c r="AM421" i="12"/>
  <c r="AM422" i="12"/>
  <c r="AM423" i="12"/>
  <c r="AM424" i="12"/>
  <c r="AM425" i="12"/>
  <c r="AM426" i="12"/>
  <c r="AM427" i="12"/>
  <c r="AM428" i="12"/>
  <c r="AM429" i="12"/>
  <c r="AM430" i="12"/>
  <c r="AM431" i="12"/>
  <c r="AN411" i="12"/>
  <c r="AN412" i="12"/>
  <c r="AN413" i="12"/>
  <c r="AN414" i="12"/>
  <c r="AN415" i="12"/>
  <c r="AN416" i="12"/>
  <c r="AN417" i="12"/>
  <c r="AN418" i="12"/>
  <c r="AN419" i="12"/>
  <c r="AN420" i="12"/>
  <c r="AN421" i="12"/>
  <c r="AN422" i="12"/>
  <c r="AN423" i="12"/>
  <c r="AN424" i="12"/>
  <c r="AN425" i="12"/>
  <c r="AN426" i="12"/>
  <c r="AN427" i="12"/>
  <c r="AN428" i="12"/>
  <c r="AN429" i="12"/>
  <c r="AN430" i="12"/>
  <c r="AN431" i="12"/>
  <c r="AO411" i="12"/>
  <c r="AO412" i="12"/>
  <c r="AO413" i="12"/>
  <c r="AO414" i="12"/>
  <c r="AO415" i="12"/>
  <c r="AO416" i="12"/>
  <c r="AO417" i="12"/>
  <c r="AO418" i="12"/>
  <c r="AO419" i="12"/>
  <c r="AO420" i="12"/>
  <c r="AO421" i="12"/>
  <c r="AO422" i="12"/>
  <c r="AO423" i="12"/>
  <c r="AO424" i="12"/>
  <c r="AO425" i="12"/>
  <c r="AO426" i="12"/>
  <c r="AO427" i="12"/>
  <c r="AO428" i="12"/>
  <c r="AO429" i="12"/>
  <c r="AO430" i="12"/>
  <c r="AO431" i="12"/>
  <c r="AP411" i="12"/>
  <c r="AP412" i="12"/>
  <c r="AP413" i="12"/>
  <c r="AP414" i="12"/>
  <c r="AP415" i="12"/>
  <c r="AP416" i="12"/>
  <c r="AP417" i="12"/>
  <c r="AP418" i="12"/>
  <c r="AP419" i="12"/>
  <c r="AP420" i="12"/>
  <c r="AP421" i="12"/>
  <c r="AP422" i="12"/>
  <c r="AP423" i="12"/>
  <c r="AP424" i="12"/>
  <c r="AP425" i="12"/>
  <c r="AP426" i="12"/>
  <c r="AP427" i="12"/>
  <c r="AP428" i="12"/>
  <c r="AP429" i="12"/>
  <c r="AP430" i="12"/>
  <c r="AP431" i="12"/>
  <c r="AQ411" i="12"/>
  <c r="AQ412" i="12"/>
  <c r="AQ413" i="12"/>
  <c r="AQ414" i="12"/>
  <c r="AQ415" i="12"/>
  <c r="AQ416" i="12"/>
  <c r="AQ417" i="12"/>
  <c r="AQ418" i="12"/>
  <c r="AQ419" i="12"/>
  <c r="AQ420" i="12"/>
  <c r="AQ421" i="12"/>
  <c r="AQ422" i="12"/>
  <c r="AQ423" i="12"/>
  <c r="AQ424" i="12"/>
  <c r="AQ425" i="12"/>
  <c r="AQ426" i="12"/>
  <c r="AQ427" i="12"/>
  <c r="AQ428" i="12"/>
  <c r="AQ429" i="12"/>
  <c r="AQ430" i="12"/>
  <c r="AQ431" i="12"/>
  <c r="AR430" i="12"/>
  <c r="AR429" i="12"/>
  <c r="AR428" i="12"/>
  <c r="AR427" i="12"/>
  <c r="AR426" i="12"/>
  <c r="AR425" i="12"/>
  <c r="AR424" i="12"/>
  <c r="AR423" i="12"/>
  <c r="AR422" i="12"/>
  <c r="AR421" i="12"/>
  <c r="AR420" i="12"/>
  <c r="AR419" i="12"/>
  <c r="AR418" i="12"/>
  <c r="AR417" i="12"/>
  <c r="AR416" i="12"/>
  <c r="AR415" i="12"/>
  <c r="AR414" i="12"/>
  <c r="AR413" i="12"/>
  <c r="AR412" i="12"/>
  <c r="AR411" i="12"/>
  <c r="AR431" i="12"/>
  <c r="AP36" i="7" a="1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AN55" i="7"/>
  <c r="AK5" i="8" a="1"/>
  <c r="AK24" i="8"/>
  <c r="AJ55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AN54" i="7"/>
  <c r="AK23" i="8"/>
  <c r="AJ54" i="7"/>
  <c r="AN53" i="7"/>
  <c r="AK22" i="8"/>
  <c r="AJ53" i="7"/>
  <c r="AN52" i="7"/>
  <c r="AK21" i="8"/>
  <c r="AJ52" i="7"/>
  <c r="AN51" i="7"/>
  <c r="AK20" i="8"/>
  <c r="AJ51" i="7"/>
  <c r="AN50" i="7"/>
  <c r="AK19" i="8"/>
  <c r="AJ50" i="7"/>
  <c r="AN49" i="7"/>
  <c r="AK18" i="8"/>
  <c r="AJ49" i="7"/>
  <c r="AN48" i="7"/>
  <c r="AK17" i="8"/>
  <c r="AJ48" i="7"/>
  <c r="AN47" i="7"/>
  <c r="AK16" i="8"/>
  <c r="AJ47" i="7"/>
  <c r="AN46" i="7"/>
  <c r="AK15" i="8"/>
  <c r="AJ46" i="7"/>
  <c r="AN45" i="7"/>
  <c r="AK14" i="8"/>
  <c r="AJ45" i="7"/>
  <c r="AN44" i="7"/>
  <c r="AK13" i="8"/>
  <c r="AJ44" i="7"/>
  <c r="AN43" i="7"/>
  <c r="AK12" i="8"/>
  <c r="AJ43" i="7"/>
  <c r="AN42" i="7"/>
  <c r="AK11" i="8"/>
  <c r="AJ42" i="7"/>
  <c r="AN41" i="7"/>
  <c r="AK10" i="8"/>
  <c r="AJ41" i="7"/>
  <c r="AN40" i="7"/>
  <c r="AK9" i="8"/>
  <c r="AJ40" i="7"/>
  <c r="AN39" i="7"/>
  <c r="AK8" i="8"/>
  <c r="AJ39" i="7"/>
  <c r="AN38" i="7"/>
  <c r="AK7" i="8"/>
  <c r="AJ38" i="7"/>
  <c r="AN37" i="7"/>
  <c r="AK6" i="8"/>
  <c r="AJ37" i="7"/>
  <c r="AN36" i="7"/>
  <c r="AK5" i="8"/>
  <c r="AJ36" i="7"/>
  <c r="AP6" i="7" a="1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AN25" i="7"/>
  <c r="AJ5" i="8" a="1"/>
  <c r="AJ24" i="8"/>
  <c r="AJ25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AN24" i="7"/>
  <c r="AJ23" i="8"/>
  <c r="AJ24" i="7"/>
  <c r="AN23" i="7"/>
  <c r="AJ22" i="8"/>
  <c r="AJ23" i="7"/>
  <c r="AN22" i="7"/>
  <c r="AJ21" i="8"/>
  <c r="AJ22" i="7"/>
  <c r="AN21" i="7"/>
  <c r="AJ20" i="8"/>
  <c r="AJ21" i="7"/>
  <c r="AN20" i="7"/>
  <c r="AJ19" i="8"/>
  <c r="AJ20" i="7"/>
  <c r="AN19" i="7"/>
  <c r="AJ18" i="8"/>
  <c r="AJ19" i="7"/>
  <c r="AN18" i="7"/>
  <c r="AJ17" i="8"/>
  <c r="AJ18" i="7"/>
  <c r="AN17" i="7"/>
  <c r="AJ16" i="8"/>
  <c r="AJ17" i="7"/>
  <c r="AN16" i="7"/>
  <c r="AJ15" i="8"/>
  <c r="AJ16" i="7"/>
  <c r="AN15" i="7"/>
  <c r="AJ14" i="8"/>
  <c r="AJ15" i="7"/>
  <c r="AN14" i="7"/>
  <c r="AJ13" i="8"/>
  <c r="AJ14" i="7"/>
  <c r="AN13" i="7"/>
  <c r="AJ12" i="8"/>
  <c r="AJ13" i="7"/>
  <c r="AN12" i="7"/>
  <c r="AJ11" i="8"/>
  <c r="AJ12" i="7"/>
  <c r="AN11" i="7"/>
  <c r="AJ10" i="8"/>
  <c r="AJ11" i="7"/>
  <c r="AN10" i="7"/>
  <c r="AJ9" i="8"/>
  <c r="AJ10" i="7"/>
  <c r="AN9" i="7"/>
  <c r="AJ8" i="8"/>
  <c r="AJ9" i="7"/>
  <c r="AN8" i="7"/>
  <c r="AJ7" i="8"/>
  <c r="AJ8" i="7"/>
  <c r="AN7" i="7"/>
  <c r="AJ6" i="8"/>
  <c r="AJ7" i="7"/>
  <c r="AN6" i="7"/>
  <c r="AJ5" i="8"/>
  <c r="AJ6" i="7"/>
  <c r="AJ5" i="12" a="1"/>
  <c r="AJ24" i="12"/>
  <c r="AA248" i="12"/>
  <c r="AJ23" i="12"/>
  <c r="AA247" i="12"/>
  <c r="AJ22" i="12"/>
  <c r="AA246" i="12"/>
  <c r="AJ21" i="12"/>
  <c r="AA245" i="12"/>
  <c r="AJ20" i="12"/>
  <c r="AA244" i="12"/>
  <c r="AJ19" i="12"/>
  <c r="AA243" i="12"/>
  <c r="AJ18" i="12"/>
  <c r="AA242" i="12"/>
  <c r="AJ17" i="12"/>
  <c r="AA241" i="12"/>
  <c r="AJ16" i="12"/>
  <c r="AA240" i="12"/>
  <c r="AJ15" i="12"/>
  <c r="AA239" i="12"/>
  <c r="AJ14" i="12"/>
  <c r="AA238" i="12"/>
  <c r="AJ13" i="12"/>
  <c r="AA237" i="12"/>
  <c r="AJ12" i="12"/>
  <c r="AA236" i="12"/>
  <c r="AJ11" i="12"/>
  <c r="AA235" i="12"/>
  <c r="AJ10" i="12"/>
  <c r="AA234" i="12"/>
  <c r="AJ9" i="12"/>
  <c r="AA233" i="12"/>
  <c r="AJ8" i="12"/>
  <c r="AA232" i="12"/>
  <c r="AJ7" i="12"/>
  <c r="AA231" i="12"/>
  <c r="AJ6" i="12"/>
  <c r="AA230" i="12"/>
  <c r="AJ5" i="12"/>
  <c r="AA229" i="12"/>
  <c r="AK5" i="12" a="1"/>
  <c r="AK24" i="12"/>
  <c r="AA225" i="12"/>
  <c r="AK23" i="12"/>
  <c r="AA224" i="12"/>
  <c r="AK22" i="12"/>
  <c r="AA223" i="12"/>
  <c r="AK21" i="12"/>
  <c r="AA222" i="12"/>
  <c r="AK20" i="12"/>
  <c r="AA221" i="12"/>
  <c r="AK19" i="12"/>
  <c r="AA220" i="12"/>
  <c r="AK18" i="12"/>
  <c r="AA219" i="12"/>
  <c r="AK17" i="12"/>
  <c r="AA218" i="12"/>
  <c r="AK16" i="12"/>
  <c r="AA217" i="12"/>
  <c r="AK15" i="12"/>
  <c r="AA216" i="12"/>
  <c r="AK14" i="12"/>
  <c r="AA215" i="12"/>
  <c r="AK13" i="12"/>
  <c r="AA214" i="12"/>
  <c r="AK12" i="12"/>
  <c r="AA213" i="12"/>
  <c r="AK11" i="12"/>
  <c r="AA212" i="12"/>
  <c r="AK10" i="12"/>
  <c r="AA211" i="12"/>
  <c r="AK9" i="12"/>
  <c r="AA210" i="12"/>
  <c r="AK8" i="12"/>
  <c r="AA209" i="12"/>
  <c r="AK7" i="12"/>
  <c r="AA208" i="12"/>
  <c r="AK6" i="12"/>
  <c r="AA207" i="12"/>
  <c r="AK5" i="12"/>
  <c r="AA206" i="12"/>
  <c r="AO5" i="12" a="1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6" i="12"/>
  <c r="AN5" i="12" a="1"/>
  <c r="AN5" i="12"/>
  <c r="AN6" i="12"/>
  <c r="AN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6" i="12"/>
  <c r="AM5" i="12" a="1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6" i="12"/>
  <c r="AL5" i="12" a="1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6" i="12"/>
  <c r="AK26" i="12"/>
  <c r="AJ26" i="12"/>
  <c r="AV24" i="12"/>
  <c r="AU24" i="12"/>
  <c r="AP24" i="12"/>
  <c r="AV23" i="12"/>
  <c r="AU23" i="12"/>
  <c r="AP23" i="12"/>
  <c r="AV22" i="12"/>
  <c r="AU22" i="12"/>
  <c r="AP22" i="12"/>
  <c r="AV21" i="12"/>
  <c r="AU21" i="12"/>
  <c r="AP21" i="12"/>
  <c r="AV20" i="12"/>
  <c r="AU20" i="12"/>
  <c r="AP20" i="12"/>
  <c r="AV19" i="12"/>
  <c r="AU19" i="12"/>
  <c r="AP19" i="12"/>
  <c r="AV18" i="12"/>
  <c r="AU18" i="12"/>
  <c r="AP18" i="12"/>
  <c r="AV17" i="12"/>
  <c r="AU17" i="12"/>
  <c r="AP17" i="12"/>
  <c r="AV16" i="12"/>
  <c r="AU16" i="12"/>
  <c r="AP16" i="12"/>
  <c r="AV15" i="12"/>
  <c r="AU15" i="12"/>
  <c r="AP15" i="12"/>
  <c r="AV14" i="12"/>
  <c r="AU14" i="12"/>
  <c r="AP14" i="12"/>
  <c r="AV13" i="12"/>
  <c r="AU13" i="12"/>
  <c r="AP13" i="12"/>
  <c r="AV12" i="12"/>
  <c r="AU12" i="12"/>
  <c r="AP12" i="12"/>
  <c r="AV11" i="12"/>
  <c r="AU11" i="12"/>
  <c r="AP11" i="12"/>
  <c r="AV10" i="12"/>
  <c r="AU10" i="12"/>
  <c r="AP10" i="12"/>
  <c r="AV9" i="12"/>
  <c r="AU9" i="12"/>
  <c r="AP9" i="12"/>
  <c r="AV8" i="12"/>
  <c r="AU8" i="12"/>
  <c r="AP8" i="12"/>
  <c r="AV7" i="12"/>
  <c r="AU7" i="12"/>
  <c r="AP7" i="12"/>
  <c r="AV6" i="12"/>
  <c r="AU6" i="12"/>
  <c r="AP6" i="12"/>
  <c r="AV5" i="12"/>
  <c r="AU5" i="12"/>
  <c r="AP5" i="12"/>
  <c r="AJ5" i="9" a="1"/>
  <c r="AJ24" i="9"/>
  <c r="AA248" i="9"/>
  <c r="AJ23" i="9"/>
  <c r="AA247" i="9"/>
  <c r="AJ22" i="9"/>
  <c r="AA246" i="9"/>
  <c r="AJ21" i="9"/>
  <c r="AA245" i="9"/>
  <c r="AJ20" i="9"/>
  <c r="AA244" i="9"/>
  <c r="AJ19" i="9"/>
  <c r="AA243" i="9"/>
  <c r="AJ18" i="9"/>
  <c r="AA242" i="9"/>
  <c r="AJ17" i="9"/>
  <c r="AA241" i="9"/>
  <c r="AJ16" i="9"/>
  <c r="AA240" i="9"/>
  <c r="AJ15" i="9"/>
  <c r="AA239" i="9"/>
  <c r="AJ14" i="9"/>
  <c r="AA238" i="9"/>
  <c r="AJ13" i="9"/>
  <c r="AA237" i="9"/>
  <c r="AJ12" i="9"/>
  <c r="AA236" i="9"/>
  <c r="AJ11" i="9"/>
  <c r="AA235" i="9"/>
  <c r="AJ10" i="9"/>
  <c r="AA234" i="9"/>
  <c r="AJ9" i="9"/>
  <c r="AA233" i="9"/>
  <c r="AJ8" i="9"/>
  <c r="AA232" i="9"/>
  <c r="AJ7" i="9"/>
  <c r="AA231" i="9"/>
  <c r="AJ6" i="9"/>
  <c r="AA230" i="9"/>
  <c r="AJ5" i="9"/>
  <c r="AA229" i="9"/>
  <c r="AK5" i="9" a="1"/>
  <c r="AK24" i="9"/>
  <c r="AA225" i="9"/>
  <c r="AK23" i="9"/>
  <c r="AA224" i="9"/>
  <c r="AK22" i="9"/>
  <c r="AA223" i="9"/>
  <c r="AK21" i="9"/>
  <c r="AA222" i="9"/>
  <c r="AK20" i="9"/>
  <c r="AA221" i="9"/>
  <c r="AK19" i="9"/>
  <c r="AA220" i="9"/>
  <c r="AK18" i="9"/>
  <c r="AA219" i="9"/>
  <c r="AK17" i="9"/>
  <c r="AA218" i="9"/>
  <c r="AK16" i="9"/>
  <c r="AA217" i="9"/>
  <c r="AK15" i="9"/>
  <c r="AA216" i="9"/>
  <c r="AK14" i="9"/>
  <c r="AA215" i="9"/>
  <c r="AK13" i="9"/>
  <c r="AA214" i="9"/>
  <c r="AK12" i="9"/>
  <c r="AA213" i="9"/>
  <c r="AK11" i="9"/>
  <c r="AA212" i="9"/>
  <c r="AK10" i="9"/>
  <c r="AA211" i="9"/>
  <c r="AK9" i="9"/>
  <c r="AA210" i="9"/>
  <c r="AK8" i="9"/>
  <c r="AA209" i="9"/>
  <c r="AK7" i="9"/>
  <c r="AA208" i="9"/>
  <c r="AK6" i="9"/>
  <c r="AA207" i="9"/>
  <c r="AK5" i="9"/>
  <c r="AA206" i="9"/>
  <c r="AK28" i="9"/>
  <c r="AO5" i="9" a="1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6" i="9"/>
  <c r="AN5" i="9" a="1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6" i="9"/>
  <c r="AM5" i="9" a="1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6" i="9"/>
  <c r="AL5" i="9" a="1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6" i="9"/>
  <c r="AK26" i="9"/>
  <c r="AJ26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I7" i="9"/>
  <c r="AP6" i="9"/>
  <c r="AQ5" i="9"/>
  <c r="AR5" i="9"/>
  <c r="AP5" i="9"/>
  <c r="AA248" i="8"/>
  <c r="AA247" i="8"/>
  <c r="AA246" i="8"/>
  <c r="AA245" i="8"/>
  <c r="AA244" i="8"/>
  <c r="AA243" i="8"/>
  <c r="AA242" i="8"/>
  <c r="AA241" i="8"/>
  <c r="AA240" i="8"/>
  <c r="AA239" i="8"/>
  <c r="AA238" i="8"/>
  <c r="AA237" i="8"/>
  <c r="AA236" i="8"/>
  <c r="AA235" i="8"/>
  <c r="AA234" i="8"/>
  <c r="AA233" i="8"/>
  <c r="AA232" i="8"/>
  <c r="AA231" i="8"/>
  <c r="AA230" i="8"/>
  <c r="AA229" i="8"/>
  <c r="AA225" i="8"/>
  <c r="AA224" i="8"/>
  <c r="AA223" i="8"/>
  <c r="AA222" i="8"/>
  <c r="AA221" i="8"/>
  <c r="AA220" i="8"/>
  <c r="AA219" i="8"/>
  <c r="AA218" i="8"/>
  <c r="AA217" i="8"/>
  <c r="AA216" i="8"/>
  <c r="AA215" i="8"/>
  <c r="AA214" i="8"/>
  <c r="AA213" i="8"/>
  <c r="AA212" i="8"/>
  <c r="AA211" i="8"/>
  <c r="AA210" i="8"/>
  <c r="AA209" i="8"/>
  <c r="AA208" i="8"/>
  <c r="AA207" i="8"/>
  <c r="AA206" i="8"/>
  <c r="AK28" i="8"/>
  <c r="AO5" i="8" a="1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6" i="8"/>
  <c r="AN5" i="8" a="1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6" i="8"/>
  <c r="AM5" i="8" a="1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6" i="8"/>
  <c r="AL5" i="8" a="1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6" i="8"/>
  <c r="AK26" i="8"/>
  <c r="AJ26" i="8"/>
  <c r="AP24" i="8"/>
  <c r="AP23" i="8"/>
  <c r="AP22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I7" i="8"/>
  <c r="AP6" i="8"/>
  <c r="AQ5" i="8"/>
  <c r="AR5" i="8"/>
  <c r="AP5" i="8"/>
  <c r="AM59" i="7"/>
  <c r="AP27" i="7"/>
  <c r="AQ27" i="7"/>
  <c r="AR27" i="7"/>
  <c r="AS27" i="7"/>
  <c r="AQ29" i="7"/>
  <c r="AM62" i="7"/>
  <c r="BI57" i="7"/>
  <c r="BI61" i="7"/>
  <c r="BH57" i="7"/>
  <c r="BH61" i="7"/>
  <c r="BG57" i="7"/>
  <c r="BG61" i="7"/>
  <c r="BF57" i="7"/>
  <c r="BF61" i="7"/>
  <c r="BE57" i="7"/>
  <c r="BE61" i="7"/>
  <c r="BD57" i="7"/>
  <c r="BD61" i="7"/>
  <c r="BC57" i="7"/>
  <c r="BC61" i="7"/>
  <c r="BB57" i="7"/>
  <c r="BB61" i="7"/>
  <c r="BA57" i="7"/>
  <c r="BA61" i="7"/>
  <c r="AZ57" i="7"/>
  <c r="AZ61" i="7"/>
  <c r="AY57" i="7"/>
  <c r="AY61" i="7"/>
  <c r="AX57" i="7"/>
  <c r="AX61" i="7"/>
  <c r="AW57" i="7"/>
  <c r="AW61" i="7"/>
  <c r="AV57" i="7"/>
  <c r="AV61" i="7"/>
  <c r="AU57" i="7"/>
  <c r="AU61" i="7"/>
  <c r="AT57" i="7"/>
  <c r="AT61" i="7"/>
  <c r="AS57" i="7"/>
  <c r="AS61" i="7"/>
  <c r="AR57" i="7"/>
  <c r="AR61" i="7"/>
  <c r="AQ57" i="7"/>
  <c r="AQ61" i="7"/>
  <c r="AP57" i="7"/>
  <c r="AP61" i="7"/>
  <c r="AQ59" i="7"/>
  <c r="AK37" i="7"/>
  <c r="BI27" i="7"/>
  <c r="BI31" i="7"/>
  <c r="BH27" i="7"/>
  <c r="BH31" i="7"/>
  <c r="BG27" i="7"/>
  <c r="BG31" i="7"/>
  <c r="BF27" i="7"/>
  <c r="BF31" i="7"/>
  <c r="BE27" i="7"/>
  <c r="BE31" i="7"/>
  <c r="BD27" i="7"/>
  <c r="BD31" i="7"/>
  <c r="BC27" i="7"/>
  <c r="BC31" i="7"/>
  <c r="BB27" i="7"/>
  <c r="BB31" i="7"/>
  <c r="BA27" i="7"/>
  <c r="BA31" i="7"/>
  <c r="AZ27" i="7"/>
  <c r="AZ31" i="7"/>
  <c r="AY27" i="7"/>
  <c r="AY31" i="7"/>
  <c r="AX27" i="7"/>
  <c r="AX31" i="7"/>
  <c r="AW27" i="7"/>
  <c r="AW31" i="7"/>
  <c r="AV27" i="7"/>
  <c r="AV31" i="7"/>
  <c r="AU27" i="7"/>
  <c r="AU31" i="7"/>
  <c r="AT27" i="7"/>
  <c r="AT31" i="7"/>
  <c r="AS31" i="7"/>
  <c r="AR31" i="7"/>
  <c r="AQ31" i="7"/>
  <c r="AP31" i="7"/>
  <c r="AM29" i="7"/>
  <c r="BP6" i="7" a="1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7" i="7"/>
  <c r="CI28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7" i="7"/>
  <c r="CH28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7" i="7"/>
  <c r="CG28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7" i="7"/>
  <c r="CF28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7" i="7"/>
  <c r="CE28" i="7"/>
  <c r="CD6" i="7"/>
  <c r="CD7" i="7"/>
  <c r="CD8" i="7"/>
  <c r="CD9" i="7"/>
  <c r="CD10" i="7"/>
  <c r="CD11" i="7"/>
  <c r="CD12" i="7"/>
  <c r="CD13" i="7"/>
  <c r="CD14" i="7"/>
  <c r="CD15" i="7"/>
  <c r="CD16" i="7"/>
  <c r="CD17" i="7"/>
  <c r="CD18" i="7"/>
  <c r="CD19" i="7"/>
  <c r="CD20" i="7"/>
  <c r="CD21" i="7"/>
  <c r="CD22" i="7"/>
  <c r="CD23" i="7"/>
  <c r="CD24" i="7"/>
  <c r="CD25" i="7"/>
  <c r="CD27" i="7"/>
  <c r="CD28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7" i="7"/>
  <c r="CC28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7" i="7"/>
  <c r="CB28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7" i="7"/>
  <c r="CA28" i="7"/>
  <c r="BZ6" i="7"/>
  <c r="BZ7" i="7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7" i="7"/>
  <c r="BZ28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7" i="7"/>
  <c r="BY28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7" i="7"/>
  <c r="BX28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7" i="7"/>
  <c r="BW28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7" i="7"/>
  <c r="BV28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7" i="7"/>
  <c r="BU28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7" i="7"/>
  <c r="BT28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7" i="7"/>
  <c r="BS28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7" i="7"/>
  <c r="BR28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7" i="7"/>
  <c r="BQ28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7" i="7"/>
  <c r="BP28" i="7"/>
  <c r="BN25" i="7"/>
  <c r="BO25" i="7"/>
  <c r="BN24" i="7"/>
  <c r="BO24" i="7"/>
  <c r="BN23" i="7"/>
  <c r="BO23" i="7"/>
  <c r="BN22" i="7"/>
  <c r="BO22" i="7"/>
  <c r="BN21" i="7"/>
  <c r="BO21" i="7"/>
  <c r="BN20" i="7"/>
  <c r="BO20" i="7"/>
  <c r="BN19" i="7"/>
  <c r="BO19" i="7"/>
  <c r="BN18" i="7"/>
  <c r="BO18" i="7"/>
  <c r="BN17" i="7"/>
  <c r="BO17" i="7"/>
  <c r="BN16" i="7"/>
  <c r="BO16" i="7"/>
  <c r="BN15" i="7"/>
  <c r="BO15" i="7"/>
  <c r="BN14" i="7"/>
  <c r="BO14" i="7"/>
  <c r="BN13" i="7"/>
  <c r="BO13" i="7"/>
  <c r="BN12" i="7"/>
  <c r="BO12" i="7"/>
  <c r="BN11" i="7"/>
  <c r="BO11" i="7"/>
  <c r="BN10" i="7"/>
  <c r="BO10" i="7"/>
  <c r="BN9" i="7"/>
  <c r="BO9" i="7"/>
  <c r="BN8" i="7"/>
  <c r="BO8" i="7"/>
  <c r="AK7" i="7"/>
  <c r="AK8" i="7"/>
  <c r="BN7" i="7"/>
  <c r="BO7" i="7"/>
  <c r="BN6" i="7"/>
  <c r="BO6" i="7"/>
  <c r="R36" i="23" l="1"/>
  <c r="W39" i="23"/>
  <c r="X45" i="23"/>
  <c r="AE43" i="23"/>
  <c r="X47" i="23" s="1"/>
  <c r="W38" i="23"/>
  <c r="W43" i="23" s="1"/>
  <c r="X43" i="23"/>
  <c r="W29" i="23"/>
  <c r="W33" i="23" s="1"/>
  <c r="X33" i="23"/>
  <c r="AE33" i="23"/>
  <c r="AB42" i="22"/>
  <c r="AB47" i="22" s="1"/>
  <c r="AC47" i="22"/>
  <c r="AC51" i="22"/>
  <c r="AB32" i="22"/>
  <c r="AB37" i="22" s="1"/>
  <c r="AC37" i="22"/>
  <c r="AG25" i="2"/>
  <c r="A15" i="2"/>
  <c r="N35" i="2"/>
  <c r="N37" i="2" s="1"/>
  <c r="N34" i="2"/>
  <c r="AG24" i="2"/>
  <c r="O35" i="2"/>
  <c r="AD45" i="2" s="1"/>
  <c r="X2" i="2"/>
  <c r="AG7" i="2"/>
  <c r="L33" i="2"/>
  <c r="AE2" i="2"/>
  <c r="S34" i="2"/>
  <c r="L35" i="2"/>
  <c r="X44" i="2"/>
  <c r="X34" i="2" s="1"/>
  <c r="R35" i="2"/>
  <c r="AI45" i="2" s="1"/>
  <c r="Z37" i="2"/>
  <c r="AC42" i="2"/>
  <c r="AG6" i="2"/>
  <c r="A19" i="2"/>
  <c r="O32" i="2"/>
  <c r="O33" i="2"/>
  <c r="AK10" i="2"/>
  <c r="P34" i="2"/>
  <c r="Q34" i="2"/>
  <c r="Q37" i="2" s="1"/>
  <c r="P32" i="2"/>
  <c r="AE42" i="2" s="1"/>
  <c r="O34" i="2"/>
  <c r="AD44" i="2" s="1"/>
  <c r="Q35" i="2"/>
  <c r="H33" i="2"/>
  <c r="AD33" i="2" s="1"/>
  <c r="AF42" i="2"/>
  <c r="AF47" i="2" s="1"/>
  <c r="AG9" i="2"/>
  <c r="A11" i="2"/>
  <c r="AI43" i="2"/>
  <c r="AI33" i="2"/>
  <c r="AF44" i="2"/>
  <c r="AF34" i="2"/>
  <c r="AF45" i="2"/>
  <c r="A23" i="2"/>
  <c r="E37" i="2"/>
  <c r="E40" i="2" s="1"/>
  <c r="I34" i="2"/>
  <c r="X45" i="2"/>
  <c r="X35" i="2" s="1"/>
  <c r="P33" i="2"/>
  <c r="AE32" i="2"/>
  <c r="AF43" i="2"/>
  <c r="AC43" i="2"/>
  <c r="H32" i="2"/>
  <c r="S32" i="2"/>
  <c r="L34" i="2"/>
  <c r="AJ44" i="2" s="1"/>
  <c r="R32" i="2"/>
  <c r="AI42" i="2" s="1"/>
  <c r="R34" i="2"/>
  <c r="AI44" i="2" s="1"/>
  <c r="AJ22" i="2"/>
  <c r="AF32" i="2"/>
  <c r="J37" i="2"/>
  <c r="J40" i="2" s="1"/>
  <c r="H2" i="2"/>
  <c r="L32" i="2"/>
  <c r="L37" i="2" s="1"/>
  <c r="L40" i="2" s="1"/>
  <c r="P2" i="2"/>
  <c r="T2" i="2"/>
  <c r="S33" i="2"/>
  <c r="AJ43" i="2" s="1"/>
  <c r="AG8" i="2"/>
  <c r="S35" i="2"/>
  <c r="AJ35" i="2" s="1"/>
  <c r="AJ14" i="2"/>
  <c r="AC33" i="2"/>
  <c r="AJ32" i="2"/>
  <c r="Y47" i="2"/>
  <c r="U32" i="2"/>
  <c r="AI34" i="2"/>
  <c r="AE35" i="2"/>
  <c r="AC32" i="2"/>
  <c r="AI32" i="2"/>
  <c r="AJ33" i="2"/>
  <c r="P35" i="2"/>
  <c r="X43" i="2"/>
  <c r="X33" i="2" s="1"/>
  <c r="AF2" i="2"/>
  <c r="AC35" i="2"/>
  <c r="K37" i="2"/>
  <c r="K40" i="2" s="1"/>
  <c r="G37" i="2"/>
  <c r="G40" i="2" s="1"/>
  <c r="AC44" i="2"/>
  <c r="I33" i="2"/>
  <c r="U33" i="2" s="1"/>
  <c r="X42" i="2"/>
  <c r="Z42" i="2" s="1"/>
  <c r="AD2" i="2"/>
  <c r="AC45" i="2" l="1"/>
  <c r="Z44" i="2"/>
  <c r="U34" i="2"/>
  <c r="AD43" i="2"/>
  <c r="AJ34" i="2"/>
  <c r="A27" i="2"/>
  <c r="AJ27" i="2" s="1"/>
  <c r="AI37" i="2"/>
  <c r="AI47" i="2"/>
  <c r="O37" i="2"/>
  <c r="Z45" i="2"/>
  <c r="U35" i="2"/>
  <c r="AJ42" i="2"/>
  <c r="S37" i="2"/>
  <c r="S40" i="2" s="1"/>
  <c r="AJ45" i="2"/>
  <c r="AF37" i="2"/>
  <c r="R37" i="2"/>
  <c r="AJ37" i="2"/>
  <c r="AB2" i="2"/>
  <c r="H37" i="2"/>
  <c r="H40" i="2" s="1"/>
  <c r="AD32" i="2"/>
  <c r="AD37" i="2" s="1"/>
  <c r="AE44" i="2"/>
  <c r="AB44" i="2" s="1"/>
  <c r="AE34" i="2"/>
  <c r="AB34" i="2" s="1"/>
  <c r="AB35" i="2"/>
  <c r="P37" i="2"/>
  <c r="AD42" i="2"/>
  <c r="AC37" i="2"/>
  <c r="AE45" i="2"/>
  <c r="Z43" i="2"/>
  <c r="X47" i="2"/>
  <c r="X32" i="2"/>
  <c r="X37" i="2" s="1"/>
  <c r="I37" i="2"/>
  <c r="I40" i="2" s="1"/>
  <c r="AE33" i="2"/>
  <c r="AE43" i="2"/>
  <c r="AC47" i="2"/>
  <c r="AJ47" i="2" l="1"/>
  <c r="AB45" i="2"/>
  <c r="Z47" i="2"/>
  <c r="AB32" i="2"/>
  <c r="AC51" i="2"/>
  <c r="AB42" i="2"/>
  <c r="AD47" i="2"/>
  <c r="U40" i="2"/>
  <c r="AE37" i="2"/>
  <c r="AB33" i="2"/>
  <c r="AB43" i="2"/>
  <c r="AE47" i="2"/>
  <c r="AC49" i="2"/>
  <c r="AB37" i="2" l="1"/>
  <c r="AB47" i="2"/>
</calcChain>
</file>

<file path=xl/sharedStrings.xml><?xml version="1.0" encoding="utf-8"?>
<sst xmlns="http://schemas.openxmlformats.org/spreadsheetml/2006/main" count="5856" uniqueCount="141">
  <si>
    <t>MRIO ICIO21 en 2018</t>
  </si>
  <si>
    <t>Production</t>
  </si>
  <si>
    <t>Consommations intermédiaires (TEI)</t>
  </si>
  <si>
    <t>Demande finale (FD)</t>
  </si>
  <si>
    <t>Contrôle ERE</t>
  </si>
  <si>
    <t>émissions de GES</t>
  </si>
  <si>
    <t>Emisisons EXIOBASE 3</t>
  </si>
  <si>
    <t>Format MRIO-ECOLE</t>
  </si>
  <si>
    <t>FRA</t>
  </si>
  <si>
    <t>UE_OTHERS</t>
  </si>
  <si>
    <t>USA</t>
  </si>
  <si>
    <t>CHN</t>
  </si>
  <si>
    <t>ROW</t>
  </si>
  <si>
    <t>AGR_INDU</t>
  </si>
  <si>
    <t>ENRJ</t>
  </si>
  <si>
    <t>SERV_ABRIT</t>
  </si>
  <si>
    <t>SERV_EXPO</t>
  </si>
  <si>
    <t>total</t>
  </si>
  <si>
    <t>EXPORT VERS</t>
  </si>
  <si>
    <t>Partie intérieure</t>
  </si>
  <si>
    <t>Partie importée</t>
  </si>
  <si>
    <t>CI</t>
  </si>
  <si>
    <r>
      <t xml:space="preserve">SIOT </t>
    </r>
    <r>
      <rPr>
        <sz val="11"/>
        <color rgb="FF3465A4"/>
        <rFont val="Calibri"/>
        <family val="2"/>
      </rPr>
      <t>Intérieur</t>
    </r>
  </si>
  <si>
    <t>SIOT France 2018</t>
  </si>
  <si>
    <t>Dem Fin</t>
  </si>
  <si>
    <t>Exp</t>
  </si>
  <si>
    <t>Imp</t>
  </si>
  <si>
    <t>Prod</t>
  </si>
  <si>
    <t>Ress_int</t>
  </si>
  <si>
    <t>Empl_int</t>
  </si>
  <si>
    <t>Construit à partir du MRIO</t>
  </si>
  <si>
    <t>Equilibre comptable</t>
  </si>
  <si>
    <r>
      <t xml:space="preserve">SIOT </t>
    </r>
    <r>
      <rPr>
        <sz val="11"/>
        <color rgb="FFFF0000"/>
        <rFont val="Calibri"/>
        <family val="2"/>
      </rPr>
      <t>complet</t>
    </r>
  </si>
  <si>
    <t>Imports</t>
  </si>
  <si>
    <t>Ress</t>
  </si>
  <si>
    <t>Empl</t>
  </si>
  <si>
    <t>DF</t>
  </si>
  <si>
    <t>Exports</t>
  </si>
  <si>
    <t>PIB_prix Base</t>
  </si>
  <si>
    <t>(Prod-CI)</t>
  </si>
  <si>
    <t>(DF + X – I)</t>
  </si>
  <si>
    <t>PIB_prixAcq INSEE 2018 valeur</t>
  </si>
  <si>
    <t>Coefficients techniques A = CI(i,j) / Production(,j)</t>
  </si>
  <si>
    <t>Inverse de Leontief : L = (I-A)-1</t>
  </si>
  <si>
    <t>Emissions / Production (stressor)</t>
  </si>
  <si>
    <t>E = [Emi/prod] * (I-A)-1 * [DF]</t>
  </si>
  <si>
    <t>Ei =SommeCol(  [Emi/prod] * (I-A)-1 * [diag(DF)i] )</t>
  </si>
  <si>
    <t>Ei =&lt;Emi/prod&gt; * (I-A)-1 * &lt;diag(DF)i] &gt;</t>
  </si>
  <si>
    <t>1 calcul avec [Emi/prod] matrice diagonale et [DF] la matrice n*m de demande finale</t>
  </si>
  <si>
    <t>m calculs (nb de pays) avec [Emi/prod] matrice diagonale et [diag(DF)i] la matrice diagonale avec la composante du pays i de la demande finale</t>
  </si>
  <si>
    <t>m calculs (nb de pays) avec &lt;Emi/prod&gt; vcteur ligne et &lt;diag(DF)i&gt; le vecteur colonne avec la composante du pays i de la demande finale</t>
  </si>
  <si>
    <t>TOTALE</t>
  </si>
  <si>
    <t>Provenance</t>
  </si>
  <si>
    <t>Pays</t>
  </si>
  <si>
    <t>Branche</t>
  </si>
  <si>
    <t>OTHERS</t>
  </si>
  <si>
    <t>TOTAL</t>
  </si>
  <si>
    <t>Coefficients techniques</t>
  </si>
  <si>
    <t>Tot FD</t>
  </si>
  <si>
    <t>émissions</t>
  </si>
  <si>
    <t>Calc Empreinte sous format matrice avec le total FD</t>
  </si>
  <si>
    <t>Test de calcul de l’empreinte FRA a partir de l’empreinte totale monde</t>
  </si>
  <si>
    <t>Ventilation des émissions produites par la France en fonction des pays de destination (donc sur la diagonale on a les émissions intérieures)</t>
  </si>
  <si>
    <t>Total FD</t>
  </si>
  <si>
    <t>Total</t>
  </si>
  <si>
    <t>FRA FD</t>
  </si>
  <si>
    <t>Emissions induites par la France au sein de la demande finale mondiale (qui servent directement la demande finale plutôt que la demande intermédiaire).</t>
  </si>
  <si>
    <t>Identité</t>
  </si>
  <si>
    <t>Calc Empreinte sous format matrice avec uniquement la FD FRA</t>
  </si>
  <si>
    <t>Contenu en émissions produites par la France dans la demande finale Française</t>
  </si>
  <si>
    <t>Prod diago</t>
  </si>
  <si>
    <t>Contenu en émissions Françaises induit par la demande finale Française</t>
  </si>
  <si>
    <t>Emi diago</t>
  </si>
  <si>
    <t>Emi / Prod diago</t>
  </si>
  <si>
    <t>I-A</t>
  </si>
  <si>
    <t>(I-A)-1</t>
  </si>
  <si>
    <t>Diag Ratio FRA / TOT</t>
  </si>
  <si>
    <t>Calc Empreinte Meth 1</t>
  </si>
  <si>
    <t>contrôle</t>
  </si>
  <si>
    <t>Diag FD_FRA</t>
  </si>
  <si>
    <t>Diag FD_TOT</t>
  </si>
  <si>
    <t>e/p*(I-A)-1*Fdmat_FRA</t>
  </si>
  <si>
    <t>Controle avec Méth 1</t>
  </si>
  <si>
    <t>e/p*(I-A)-1*Fdmat_TOT</t>
  </si>
  <si>
    <t>Calc Empreinte Meth composante DF diag</t>
  </si>
  <si>
    <t>Diag FRA</t>
  </si>
  <si>
    <t>Diag UE_OTHERS</t>
  </si>
  <si>
    <t>Diag USA</t>
  </si>
  <si>
    <t>Diag CHN</t>
  </si>
  <si>
    <t>Diag ROW</t>
  </si>
  <si>
    <t>Diag TOTAL</t>
  </si>
  <si>
    <t>Somme des 5 zones prises individuellement</t>
  </si>
  <si>
    <r>
      <t>Calcul de l’Empreinte en approche A</t>
    </r>
    <r>
      <rPr>
        <i/>
        <sz val="11"/>
        <color rgb="FF000000"/>
        <rFont val="Calibri"/>
        <family val="2"/>
      </rPr>
      <t xml:space="preserve"> (marge colonne) PROD</t>
    </r>
  </si>
  <si>
    <r>
      <t xml:space="preserve">Calcul de l’Empreinte en approche B </t>
    </r>
    <r>
      <rPr>
        <i/>
        <sz val="11"/>
        <color rgb="FF000000"/>
        <rFont val="Calibri"/>
        <family val="2"/>
      </rPr>
      <t>(marge ligne) CONSO</t>
    </r>
  </si>
  <si>
    <t>Emissions intérieures consommées dans le pays</t>
  </si>
  <si>
    <t>Emissions intérieures + importées arrivant directement en demande finale</t>
  </si>
  <si>
    <t>Emissions importées</t>
  </si>
  <si>
    <t>Emissions exportées</t>
  </si>
  <si>
    <t>Emissions importées transitant par les consommations intermédiaires</t>
  </si>
  <si>
    <t>ratio</t>
  </si>
  <si>
    <t>emi/prod</t>
  </si>
  <si>
    <t>output</t>
  </si>
  <si>
    <t>FRA.AGR_INDU</t>
  </si>
  <si>
    <t>FRA.ENRJ</t>
  </si>
  <si>
    <t>FRA.SERV_ABRIT</t>
  </si>
  <si>
    <t>FRA.SERV_EXPO</t>
  </si>
  <si>
    <t>UE_OTHERS.AGR_INDU</t>
  </si>
  <si>
    <t>UE_OTHERS.ENRJ</t>
  </si>
  <si>
    <t>UE_OTHERS.SERV_ABRIT</t>
  </si>
  <si>
    <t>UE_OTHERS.SERV_EXPO</t>
  </si>
  <si>
    <t>USA.AGR_INDU</t>
  </si>
  <si>
    <t>USA.ENRJ</t>
  </si>
  <si>
    <t>USA.SERV_ABRIT</t>
  </si>
  <si>
    <t>USA.SERV_EXPO</t>
  </si>
  <si>
    <t>CHN.AGR_INDU</t>
  </si>
  <si>
    <t>CHN.ENRJ</t>
  </si>
  <si>
    <t>CHN.SERV_ABRIT</t>
  </si>
  <si>
    <t>CHN.SERV_EXPO</t>
  </si>
  <si>
    <t>ROW.AGR_INDU</t>
  </si>
  <si>
    <t>ROW.ENRJ</t>
  </si>
  <si>
    <t>ROW.SERV_ABRIT</t>
  </si>
  <si>
    <t>ROW.SERV_EXPO</t>
  </si>
  <si>
    <t>emissions</t>
  </si>
  <si>
    <t>imports totales</t>
  </si>
  <si>
    <t>export totals</t>
  </si>
  <si>
    <t>RDM</t>
  </si>
  <si>
    <t>UE</t>
  </si>
  <si>
    <t>Offre</t>
  </si>
  <si>
    <t>AG_IN</t>
  </si>
  <si>
    <t>SE_AB</t>
  </si>
  <si>
    <t>SE_EX</t>
  </si>
  <si>
    <t>emploi</t>
  </si>
  <si>
    <t>TIES France 2018</t>
  </si>
  <si>
    <t>SERVI</t>
  </si>
  <si>
    <t>SERV</t>
  </si>
  <si>
    <t>Solde UE</t>
  </si>
  <si>
    <t>Solde Chine</t>
  </si>
  <si>
    <t>Solde extérieur</t>
  </si>
  <si>
    <t>PIB France</t>
  </si>
  <si>
    <t>Solde USA</t>
  </si>
  <si>
    <t>Solde RDM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</si>
</sst>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[Red]&quot;-&quot;#,##0"/>
    <numFmt numFmtId="166" formatCode="0.000"/>
    <numFmt numFmtId="167" formatCode="#,##0.000"/>
    <numFmt numFmtId="168" formatCode="#,##0.000000"/>
  </numFmts>
  <fonts count="6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3"/>
      <color rgb="FF800080"/>
      <name val="Calibri"/>
      <family val="2"/>
    </font>
    <font>
      <b/>
      <sz val="13"/>
      <color rgb="FF000000"/>
      <name val="Calibri"/>
      <family val="2"/>
    </font>
    <font>
      <i/>
      <sz val="13"/>
      <color rgb="FFC9211E"/>
      <name val="Calibri"/>
      <family val="2"/>
    </font>
    <font>
      <b/>
      <sz val="13"/>
      <color rgb="FFC9211E"/>
      <name val="Calibri"/>
      <family val="2"/>
    </font>
    <font>
      <b/>
      <sz val="11"/>
      <color rgb="FF800080"/>
      <name val="Calibri"/>
      <family val="2"/>
    </font>
    <font>
      <b/>
      <sz val="9"/>
      <color rgb="FF000000"/>
      <name val="Calibri"/>
      <family val="2"/>
    </font>
    <font>
      <i/>
      <sz val="11"/>
      <color rgb="FF800080"/>
      <name val="Calibri"/>
      <family val="2"/>
    </font>
    <font>
      <b/>
      <sz val="7"/>
      <color rgb="FF000000"/>
      <name val="Calibri"/>
      <family val="2"/>
    </font>
    <font>
      <i/>
      <sz val="11"/>
      <color rgb="FFC9211E"/>
      <name val="Calibri"/>
      <family val="2"/>
    </font>
    <font>
      <sz val="11"/>
      <color rgb="FFC9211E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9211E"/>
      <name val="Calibri"/>
      <family val="2"/>
    </font>
    <font>
      <b/>
      <sz val="11"/>
      <color rgb="FF000000"/>
      <name val="Calibri"/>
      <family val="2"/>
    </font>
    <font>
      <sz val="11"/>
      <color rgb="FF3465A4"/>
      <name val="Calibri"/>
      <family val="2"/>
    </font>
    <font>
      <b/>
      <u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i/>
      <sz val="11"/>
      <color rgb="FFFF4000"/>
      <name val="Calibri"/>
      <family val="2"/>
    </font>
    <font>
      <strike/>
      <sz val="11"/>
      <color rgb="FF000000"/>
      <name val="Calibri"/>
      <family val="2"/>
    </font>
    <font>
      <b/>
      <sz val="11"/>
      <color rgb="FF729FCF"/>
      <name val="Calibri"/>
      <family val="2"/>
    </font>
    <font>
      <i/>
      <sz val="8"/>
      <color rgb="FFFF0000"/>
      <name val="Calibri"/>
      <family val="2"/>
    </font>
    <font>
      <sz val="11"/>
      <color rgb="FF1C1C1C"/>
      <name val="Calibri"/>
      <family val="2"/>
    </font>
    <font>
      <i/>
      <sz val="11"/>
      <color rgb="FFFF0000"/>
      <name val="Calibri"/>
      <family val="2"/>
    </font>
    <font>
      <b/>
      <sz val="13"/>
      <color rgb="FFFF0000"/>
      <name val="Calibri"/>
      <family val="2"/>
    </font>
    <font>
      <b/>
      <i/>
      <sz val="11"/>
      <color rgb="FFC9211E"/>
      <name val="Calibri"/>
      <family val="2"/>
    </font>
    <font>
      <b/>
      <sz val="11"/>
      <color rgb="FFFFFFFF"/>
      <name val="Calibri"/>
      <family val="2"/>
    </font>
    <font>
      <i/>
      <sz val="11"/>
      <color rgb="FF000000"/>
      <name val="Calibri"/>
      <family val="2"/>
    </font>
    <font>
      <sz val="7"/>
      <color rgb="FF000000"/>
      <name val="Calibri"/>
      <family val="2"/>
    </font>
    <font>
      <i/>
      <sz val="7"/>
      <color rgb="FFFF0000"/>
      <name val="Calibri"/>
      <family val="2"/>
    </font>
    <font>
      <sz val="9"/>
      <color rgb="FF000000"/>
      <name val="Calibri"/>
      <family val="2"/>
    </font>
    <font>
      <b/>
      <sz val="9"/>
      <color rgb="FFC9211E"/>
      <name val="Calibri"/>
      <family val="2"/>
    </font>
    <font>
      <b/>
      <sz val="11"/>
      <color rgb="FF00A933"/>
      <name val="Calibri"/>
      <family val="2"/>
    </font>
    <font>
      <sz val="11"/>
      <color rgb="FF000000"/>
      <name val="Arial Black"/>
      <family val="2"/>
    </font>
    <font>
      <sz val="9"/>
      <color rgb="FF000000"/>
      <name val="Arial Black"/>
      <family val="2"/>
    </font>
    <font>
      <b/>
      <sz val="9"/>
      <color rgb="FF000000"/>
      <name val="Arial Black"/>
      <family val="2"/>
    </font>
    <font>
      <b/>
      <sz val="10"/>
      <color rgb="FF000000"/>
      <name val="Arial"/>
      <family val="2"/>
    </font>
    <font>
      <i/>
      <sz val="9"/>
      <color rgb="FF800080"/>
      <name val="Arial Black"/>
      <family val="2"/>
    </font>
    <font>
      <b/>
      <sz val="9"/>
      <color rgb="FFFF0000"/>
      <name val="Arial Black"/>
      <family val="2"/>
    </font>
    <font>
      <i/>
      <sz val="10"/>
      <color rgb="FF800080"/>
      <name val="Arial Black"/>
      <family val="2"/>
    </font>
    <font>
      <sz val="10"/>
      <color rgb="FF00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FF0000"/>
      <name val="Arial Black"/>
      <family val="2"/>
    </font>
    <font>
      <b/>
      <sz val="14"/>
      <color theme="1"/>
      <name val="Arial Black"/>
      <family val="2"/>
    </font>
    <font>
      <b/>
      <sz val="12"/>
      <color rgb="FFC00000"/>
      <name val="Arial Black"/>
      <family val="2"/>
    </font>
    <font>
      <sz val="12"/>
      <color rgb="FFC00000"/>
      <name val="Arial Black"/>
      <family val="2"/>
    </font>
    <font>
      <b/>
      <sz val="14"/>
      <color rgb="FFC00000"/>
      <name val="Arial Black"/>
      <family val="2"/>
    </font>
  </fonts>
  <fills count="4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8E86AE"/>
        <bgColor rgb="FF8E86AE"/>
      </patternFill>
    </fill>
    <fill>
      <patternFill patternType="solid">
        <fgColor rgb="FFB2B2B2"/>
        <bgColor rgb="FFB2B2B2"/>
      </patternFill>
    </fill>
    <fill>
      <patternFill patternType="solid">
        <fgColor rgb="FF5983B0"/>
        <bgColor rgb="FF5983B0"/>
      </patternFill>
    </fill>
    <fill>
      <patternFill patternType="solid">
        <fgColor rgb="FFD4EA6B"/>
        <bgColor rgb="FFD4EA6B"/>
      </patternFill>
    </fill>
    <fill>
      <patternFill patternType="solid">
        <fgColor rgb="FFFFFFA6"/>
        <bgColor rgb="FFFFFFA6"/>
      </patternFill>
    </fill>
    <fill>
      <patternFill patternType="solid">
        <fgColor rgb="FFFFD7D7"/>
        <bgColor rgb="FFFFD7D7"/>
      </patternFill>
    </fill>
    <fill>
      <patternFill patternType="solid">
        <fgColor rgb="FFFFB66C"/>
        <bgColor rgb="FFFFB66C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729FCF"/>
      </patternFill>
    </fill>
    <fill>
      <patternFill patternType="solid">
        <fgColor rgb="FF3FAF46"/>
        <bgColor rgb="FF3FAF46"/>
      </patternFill>
    </fill>
    <fill>
      <patternFill patternType="solid">
        <fgColor rgb="FFFF8000"/>
        <bgColor rgb="FFFF8000"/>
      </patternFill>
    </fill>
    <fill>
      <patternFill patternType="solid">
        <fgColor rgb="FFACB20C"/>
        <bgColor rgb="FFACB20C"/>
      </patternFill>
    </fill>
    <fill>
      <patternFill patternType="solid">
        <fgColor rgb="FFFFDBB6"/>
        <bgColor rgb="FFFFDBB6"/>
      </patternFill>
    </fill>
    <fill>
      <patternFill patternType="solid">
        <fgColor rgb="FF00A933"/>
        <bgColor rgb="FF00A933"/>
      </patternFill>
    </fill>
    <fill>
      <patternFill patternType="solid">
        <fgColor rgb="FFBBE33D"/>
        <bgColor rgb="FFBBE33D"/>
      </patternFill>
    </fill>
    <fill>
      <patternFill patternType="solid">
        <fgColor rgb="FF55308D"/>
        <bgColor rgb="FF55308D"/>
      </patternFill>
    </fill>
    <fill>
      <patternFill patternType="solid">
        <fgColor rgb="FFFFE1E9"/>
        <bgColor rgb="FFFFE1E9"/>
      </patternFill>
    </fill>
    <fill>
      <patternFill patternType="solid">
        <fgColor rgb="FF996699"/>
        <bgColor rgb="FF996699"/>
      </patternFill>
    </fill>
    <fill>
      <patternFill patternType="solid">
        <fgColor rgb="FF99FFFF"/>
        <bgColor rgb="FF99FFFF"/>
      </patternFill>
    </fill>
    <fill>
      <patternFill patternType="solid">
        <fgColor rgb="FFFF6666"/>
        <bgColor rgb="FFFF6666"/>
      </patternFill>
    </fill>
    <fill>
      <patternFill patternType="solid">
        <fgColor rgb="FF999966"/>
        <bgColor rgb="FF999966"/>
      </patternFill>
    </fill>
    <fill>
      <patternFill patternType="solid">
        <fgColor rgb="FFCC9900"/>
        <bgColor rgb="FFCC9900"/>
      </patternFill>
    </fill>
    <fill>
      <patternFill patternType="solid">
        <fgColor rgb="FFFF99FF"/>
        <bgColor rgb="FFFF99FF"/>
      </patternFill>
    </fill>
    <fill>
      <patternFill patternType="solid">
        <fgColor rgb="FF66FF99"/>
        <bgColor rgb="FF66FF99"/>
      </patternFill>
    </fill>
    <fill>
      <patternFill patternType="solid">
        <fgColor rgb="FFFFB6C1"/>
        <bgColor rgb="FFFFB6C1"/>
      </patternFill>
    </fill>
    <fill>
      <patternFill patternType="solid">
        <fgColor theme="4" tint="0.79998168889431442"/>
        <bgColor rgb="FF5983B0"/>
      </patternFill>
    </fill>
    <fill>
      <patternFill patternType="solid">
        <fgColor theme="4" tint="0.79998168889431442"/>
        <bgColor rgb="FF729FC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rgb="FFACB20C"/>
      </patternFill>
    </fill>
    <fill>
      <patternFill patternType="solid">
        <fgColor theme="9" tint="0.79998168889431442"/>
        <bgColor rgb="FF3FAF46"/>
      </patternFill>
    </fill>
    <fill>
      <patternFill patternType="solid">
        <fgColor theme="4" tint="0.79998168889431442"/>
        <bgColor rgb="FFFFFF38"/>
      </patternFill>
    </fill>
    <fill>
      <patternFill patternType="solid">
        <fgColor theme="7" tint="0.79998168889431442"/>
        <bgColor rgb="FFFF8000"/>
      </patternFill>
    </fill>
    <fill>
      <patternFill patternType="solid">
        <fgColor theme="0"/>
        <bgColor rgb="FFACB20C"/>
      </patternFill>
    </fill>
  </fills>
  <borders count="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60">
    <xf numFmtId="0" fontId="0" fillId="0" borderId="0" xfId="0"/>
    <xf numFmtId="0" fontId="15" fillId="9" borderId="0" xfId="0" applyFont="1" applyFill="1" applyAlignment="1">
      <alignment horizontal="left"/>
    </xf>
    <xf numFmtId="0" fontId="16" fillId="9" borderId="0" xfId="0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9" fillId="9" borderId="0" xfId="0" applyFont="1" applyFill="1" applyAlignment="1">
      <alignment horizontal="left"/>
    </xf>
    <xf numFmtId="0" fontId="0" fillId="9" borderId="0" xfId="0" applyFill="1" applyAlignment="1">
      <alignment horizontal="center"/>
    </xf>
    <xf numFmtId="0" fontId="20" fillId="9" borderId="0" xfId="0" applyFont="1" applyFill="1" applyAlignment="1">
      <alignment horizontal="center"/>
    </xf>
    <xf numFmtId="0" fontId="21" fillId="9" borderId="0" xfId="0" applyFont="1" applyFill="1" applyAlignment="1">
      <alignment horizontal="left"/>
    </xf>
    <xf numFmtId="0" fontId="22" fillId="12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22" fillId="0" borderId="0" xfId="0" applyFont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3" fontId="0" fillId="10" borderId="2" xfId="0" applyNumberFormat="1" applyFill="1" applyBorder="1"/>
    <xf numFmtId="0" fontId="0" fillId="2" borderId="0" xfId="0" applyFill="1"/>
    <xf numFmtId="3" fontId="0" fillId="9" borderId="3" xfId="0" applyNumberFormat="1" applyFill="1" applyBorder="1"/>
    <xf numFmtId="3" fontId="0" fillId="9" borderId="5" xfId="0" applyNumberFormat="1" applyFill="1" applyBorder="1"/>
    <xf numFmtId="3" fontId="0" fillId="9" borderId="4" xfId="0" applyNumberFormat="1" applyFill="1" applyBorder="1"/>
    <xf numFmtId="3" fontId="0" fillId="9" borderId="2" xfId="0" applyNumberFormat="1" applyFill="1" applyBorder="1"/>
    <xf numFmtId="0" fontId="23" fillId="9" borderId="0" xfId="0" applyFont="1" applyFill="1"/>
    <xf numFmtId="3" fontId="24" fillId="11" borderId="2" xfId="0" applyNumberFormat="1" applyFont="1" applyFill="1" applyBorder="1"/>
    <xf numFmtId="0" fontId="20" fillId="12" borderId="6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3" fontId="0" fillId="10" borderId="8" xfId="0" applyNumberFormat="1" applyFill="1" applyBorder="1"/>
    <xf numFmtId="3" fontId="0" fillId="9" borderId="6" xfId="0" applyNumberFormat="1" applyFill="1" applyBorder="1"/>
    <xf numFmtId="3" fontId="0" fillId="9" borderId="0" xfId="0" applyNumberFormat="1" applyFill="1"/>
    <xf numFmtId="3" fontId="0" fillId="9" borderId="7" xfId="0" applyNumberFormat="1" applyFill="1" applyBorder="1"/>
    <xf numFmtId="3" fontId="0" fillId="9" borderId="8" xfId="0" applyNumberFormat="1" applyFill="1" applyBorder="1"/>
    <xf numFmtId="3" fontId="24" fillId="11" borderId="8" xfId="0" applyNumberFormat="1" applyFont="1" applyFill="1" applyBorder="1"/>
    <xf numFmtId="0" fontId="20" fillId="12" borderId="9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3" fontId="0" fillId="9" borderId="9" xfId="0" applyNumberFormat="1" applyFill="1" applyBorder="1"/>
    <xf numFmtId="3" fontId="0" fillId="9" borderId="11" xfId="0" applyNumberFormat="1" applyFill="1" applyBorder="1"/>
    <xf numFmtId="3" fontId="0" fillId="9" borderId="10" xfId="0" applyNumberFormat="1" applyFill="1" applyBorder="1"/>
    <xf numFmtId="3" fontId="0" fillId="9" borderId="12" xfId="0" applyNumberFormat="1" applyFill="1" applyBorder="1"/>
    <xf numFmtId="3" fontId="24" fillId="11" borderId="12" xfId="0" applyNumberFormat="1" applyFont="1" applyFill="1" applyBorder="1"/>
    <xf numFmtId="0" fontId="20" fillId="13" borderId="3" xfId="0" applyFont="1" applyFill="1" applyBorder="1" applyAlignment="1">
      <alignment horizontal="center"/>
    </xf>
    <xf numFmtId="0" fontId="20" fillId="13" borderId="6" xfId="0" applyFont="1" applyFill="1" applyBorder="1" applyAlignment="1">
      <alignment horizontal="center"/>
    </xf>
    <xf numFmtId="0" fontId="20" fillId="13" borderId="9" xfId="0" applyFont="1" applyFill="1" applyBorder="1" applyAlignment="1">
      <alignment horizontal="center"/>
    </xf>
    <xf numFmtId="3" fontId="0" fillId="10" borderId="12" xfId="0" applyNumberFormat="1" applyFill="1" applyBorder="1"/>
    <xf numFmtId="0" fontId="20" fillId="14" borderId="6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0" fillId="15" borderId="6" xfId="0" applyFont="1" applyFill="1" applyBorder="1" applyAlignment="1">
      <alignment horizontal="center"/>
    </xf>
    <xf numFmtId="0" fontId="20" fillId="15" borderId="9" xfId="0" applyFont="1" applyFill="1" applyBorder="1" applyAlignment="1">
      <alignment horizontal="center"/>
    </xf>
    <xf numFmtId="0" fontId="20" fillId="16" borderId="6" xfId="0" applyFont="1" applyFill="1" applyBorder="1" applyAlignment="1">
      <alignment horizontal="center"/>
    </xf>
    <xf numFmtId="0" fontId="20" fillId="16" borderId="9" xfId="0" applyFont="1" applyFill="1" applyBorder="1" applyAlignment="1">
      <alignment horizontal="center"/>
    </xf>
    <xf numFmtId="3" fontId="0" fillId="2" borderId="0" xfId="0" applyNumberFormat="1" applyFill="1"/>
    <xf numFmtId="3" fontId="24" fillId="11" borderId="0" xfId="0" applyNumberFormat="1" applyFont="1" applyFill="1"/>
    <xf numFmtId="0" fontId="16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25" fillId="17" borderId="0" xfId="0" applyFont="1" applyFill="1" applyAlignment="1">
      <alignment horizontal="center"/>
    </xf>
    <xf numFmtId="3" fontId="25" fillId="17" borderId="0" xfId="0" applyNumberFormat="1" applyFont="1" applyFill="1" applyAlignment="1">
      <alignment horizontal="center"/>
    </xf>
    <xf numFmtId="3" fontId="26" fillId="17" borderId="0" xfId="0" applyNumberFormat="1" applyFont="1" applyFill="1" applyAlignment="1">
      <alignment horizontal="center"/>
    </xf>
    <xf numFmtId="0" fontId="0" fillId="17" borderId="0" xfId="0" applyFill="1"/>
    <xf numFmtId="3" fontId="26" fillId="17" borderId="0" xfId="0" applyNumberFormat="1" applyFont="1" applyFill="1"/>
    <xf numFmtId="0" fontId="29" fillId="0" borderId="0" xfId="0" applyFont="1" applyAlignment="1">
      <alignment horizontal="center"/>
    </xf>
    <xf numFmtId="0" fontId="16" fillId="9" borderId="3" xfId="0" applyFont="1" applyFill="1" applyBorder="1"/>
    <xf numFmtId="0" fontId="0" fillId="9" borderId="5" xfId="0" applyFill="1" applyBorder="1"/>
    <xf numFmtId="0" fontId="29" fillId="0" borderId="5" xfId="0" applyFont="1" applyBorder="1" applyAlignment="1">
      <alignment horizontal="center"/>
    </xf>
    <xf numFmtId="0" fontId="0" fillId="17" borderId="4" xfId="0" applyFill="1" applyBorder="1"/>
    <xf numFmtId="0" fontId="31" fillId="9" borderId="0" xfId="0" applyFont="1" applyFill="1"/>
    <xf numFmtId="0" fontId="29" fillId="9" borderId="0" xfId="0" applyFont="1" applyFill="1" applyAlignment="1">
      <alignment horizontal="center"/>
    </xf>
    <xf numFmtId="0" fontId="29" fillId="9" borderId="6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29" fillId="17" borderId="7" xfId="0" applyFont="1" applyFill="1" applyBorder="1" applyAlignment="1">
      <alignment horizontal="center"/>
    </xf>
    <xf numFmtId="0" fontId="32" fillId="9" borderId="0" xfId="0" applyFont="1" applyFill="1"/>
    <xf numFmtId="0" fontId="33" fillId="9" borderId="0" xfId="0" applyFont="1" applyFill="1"/>
    <xf numFmtId="0" fontId="0" fillId="9" borderId="6" xfId="0" applyFill="1" applyBorder="1" applyAlignment="1">
      <alignment horizontal="center"/>
    </xf>
    <xf numFmtId="0" fontId="0" fillId="17" borderId="7" xfId="0" applyFill="1" applyBorder="1"/>
    <xf numFmtId="0" fontId="20" fillId="9" borderId="4" xfId="0" applyFont="1" applyFill="1" applyBorder="1" applyAlignment="1">
      <alignment horizontal="center"/>
    </xf>
    <xf numFmtId="3" fontId="0" fillId="18" borderId="0" xfId="0" applyNumberFormat="1" applyFill="1"/>
    <xf numFmtId="3" fontId="0" fillId="17" borderId="0" xfId="0" applyNumberFormat="1" applyFill="1"/>
    <xf numFmtId="3" fontId="0" fillId="20" borderId="0" xfId="0" applyNumberFormat="1" applyFill="1"/>
    <xf numFmtId="1" fontId="0" fillId="19" borderId="0" xfId="0" applyNumberFormat="1" applyFill="1"/>
    <xf numFmtId="1" fontId="0" fillId="21" borderId="0" xfId="0" applyNumberFormat="1" applyFill="1"/>
    <xf numFmtId="1" fontId="0" fillId="22" borderId="0" xfId="0" applyNumberFormat="1" applyFill="1"/>
    <xf numFmtId="1" fontId="0" fillId="9" borderId="6" xfId="0" applyNumberFormat="1" applyFill="1" applyBorder="1"/>
    <xf numFmtId="1" fontId="0" fillId="9" borderId="3" xfId="0" applyNumberFormat="1" applyFill="1" applyBorder="1"/>
    <xf numFmtId="1" fontId="28" fillId="9" borderId="4" xfId="0" applyNumberFormat="1" applyFont="1" applyFill="1" applyBorder="1"/>
    <xf numFmtId="1" fontId="0" fillId="9" borderId="0" xfId="0" applyNumberFormat="1" applyFill="1"/>
    <xf numFmtId="1" fontId="28" fillId="9" borderId="3" xfId="0" applyNumberFormat="1" applyFont="1" applyFill="1" applyBorder="1"/>
    <xf numFmtId="1" fontId="0" fillId="17" borderId="5" xfId="0" applyNumberFormat="1" applyFill="1" applyBorder="1"/>
    <xf numFmtId="1" fontId="0" fillId="9" borderId="5" xfId="0" applyNumberFormat="1" applyFill="1" applyBorder="1"/>
    <xf numFmtId="1" fontId="0" fillId="20" borderId="5" xfId="0" applyNumberFormat="1" applyFill="1" applyBorder="1"/>
    <xf numFmtId="1" fontId="0" fillId="17" borderId="4" xfId="0" applyNumberFormat="1" applyFill="1" applyBorder="1"/>
    <xf numFmtId="0" fontId="20" fillId="9" borderId="7" xfId="0" applyFont="1" applyFill="1" applyBorder="1" applyAlignment="1">
      <alignment horizontal="center"/>
    </xf>
    <xf numFmtId="1" fontId="28" fillId="9" borderId="7" xfId="0" applyNumberFormat="1" applyFont="1" applyFill="1" applyBorder="1"/>
    <xf numFmtId="1" fontId="28" fillId="9" borderId="6" xfId="0" applyNumberFormat="1" applyFont="1" applyFill="1" applyBorder="1"/>
    <xf numFmtId="1" fontId="0" fillId="17" borderId="0" xfId="0" applyNumberFormat="1" applyFill="1"/>
    <xf numFmtId="1" fontId="0" fillId="20" borderId="0" xfId="0" applyNumberFormat="1" applyFill="1"/>
    <xf numFmtId="1" fontId="0" fillId="17" borderId="7" xfId="0" applyNumberFormat="1" applyFill="1" applyBorder="1"/>
    <xf numFmtId="0" fontId="20" fillId="9" borderId="10" xfId="0" applyFont="1" applyFill="1" applyBorder="1" applyAlignment="1">
      <alignment horizontal="center"/>
    </xf>
    <xf numFmtId="1" fontId="0" fillId="9" borderId="9" xfId="0" applyNumberFormat="1" applyFill="1" applyBorder="1"/>
    <xf numFmtId="1" fontId="28" fillId="9" borderId="10" xfId="0" applyNumberFormat="1" applyFont="1" applyFill="1" applyBorder="1"/>
    <xf numFmtId="1" fontId="28" fillId="9" borderId="9" xfId="0" applyNumberFormat="1" applyFont="1" applyFill="1" applyBorder="1"/>
    <xf numFmtId="1" fontId="0" fillId="17" borderId="11" xfId="0" applyNumberFormat="1" applyFill="1" applyBorder="1"/>
    <xf numFmtId="1" fontId="0" fillId="9" borderId="11" xfId="0" applyNumberFormat="1" applyFill="1" applyBorder="1"/>
    <xf numFmtId="1" fontId="0" fillId="20" borderId="11" xfId="0" applyNumberFormat="1" applyFill="1" applyBorder="1"/>
    <xf numFmtId="1" fontId="0" fillId="17" borderId="10" xfId="0" applyNumberFormat="1" applyFill="1" applyBorder="1"/>
    <xf numFmtId="0" fontId="0" fillId="9" borderId="6" xfId="0" applyFill="1" applyBorder="1"/>
    <xf numFmtId="3" fontId="19" fillId="9" borderId="0" xfId="0" applyNumberFormat="1" applyFont="1" applyFill="1"/>
    <xf numFmtId="3" fontId="19" fillId="9" borderId="9" xfId="0" applyNumberFormat="1" applyFont="1" applyFill="1" applyBorder="1"/>
    <xf numFmtId="3" fontId="19" fillId="9" borderId="11" xfId="0" applyNumberFormat="1" applyFont="1" applyFill="1" applyBorder="1"/>
    <xf numFmtId="3" fontId="19" fillId="17" borderId="10" xfId="0" applyNumberFormat="1" applyFont="1" applyFill="1" applyBorder="1"/>
    <xf numFmtId="3" fontId="34" fillId="18" borderId="0" xfId="0" applyNumberFormat="1" applyFont="1" applyFill="1"/>
    <xf numFmtId="3" fontId="34" fillId="17" borderId="0" xfId="0" applyNumberFormat="1" applyFont="1" applyFill="1"/>
    <xf numFmtId="3" fontId="34" fillId="20" borderId="0" xfId="0" applyNumberFormat="1" applyFont="1" applyFill="1"/>
    <xf numFmtId="1" fontId="34" fillId="19" borderId="0" xfId="0" applyNumberFormat="1" applyFont="1" applyFill="1"/>
    <xf numFmtId="0" fontId="0" fillId="17" borderId="7" xfId="0" applyFill="1" applyBorder="1" applyAlignment="1">
      <alignment horizontal="center"/>
    </xf>
    <xf numFmtId="3" fontId="27" fillId="9" borderId="0" xfId="0" applyNumberFormat="1" applyFont="1" applyFill="1"/>
    <xf numFmtId="3" fontId="35" fillId="9" borderId="0" xfId="0" applyNumberFormat="1" applyFont="1" applyFill="1"/>
    <xf numFmtId="4" fontId="0" fillId="9" borderId="3" xfId="0" applyNumberFormat="1" applyFill="1" applyBorder="1"/>
    <xf numFmtId="4" fontId="0" fillId="9" borderId="5" xfId="0" applyNumberFormat="1" applyFill="1" applyBorder="1"/>
    <xf numFmtId="4" fontId="0" fillId="9" borderId="4" xfId="0" applyNumberFormat="1" applyFill="1" applyBorder="1"/>
    <xf numFmtId="4" fontId="0" fillId="9" borderId="6" xfId="0" applyNumberFormat="1" applyFill="1" applyBorder="1"/>
    <xf numFmtId="4" fontId="0" fillId="9" borderId="0" xfId="0" applyNumberFormat="1" applyFill="1"/>
    <xf numFmtId="4" fontId="0" fillId="9" borderId="7" xfId="0" applyNumberFormat="1" applyFill="1" applyBorder="1"/>
    <xf numFmtId="4" fontId="0" fillId="9" borderId="9" xfId="0" applyNumberFormat="1" applyFill="1" applyBorder="1"/>
    <xf numFmtId="4" fontId="0" fillId="9" borderId="11" xfId="0" applyNumberFormat="1" applyFill="1" applyBorder="1"/>
    <xf numFmtId="4" fontId="0" fillId="9" borderId="10" xfId="0" applyNumberFormat="1" applyFill="1" applyBorder="1"/>
    <xf numFmtId="3" fontId="0" fillId="10" borderId="13" xfId="0" applyNumberFormat="1" applyFill="1" applyBorder="1"/>
    <xf numFmtId="3" fontId="0" fillId="10" borderId="14" xfId="0" applyNumberFormat="1" applyFill="1" applyBorder="1"/>
    <xf numFmtId="3" fontId="0" fillId="10" borderId="15" xfId="0" applyNumberFormat="1" applyFill="1" applyBorder="1"/>
    <xf numFmtId="0" fontId="29" fillId="17" borderId="0" xfId="0" applyFont="1" applyFill="1" applyAlignment="1">
      <alignment horizontal="center"/>
    </xf>
    <xf numFmtId="0" fontId="36" fillId="9" borderId="0" xfId="0" applyFont="1" applyFill="1" applyAlignment="1">
      <alignment horizontal="right"/>
    </xf>
    <xf numFmtId="3" fontId="29" fillId="17" borderId="2" xfId="0" applyNumberFormat="1" applyFont="1" applyFill="1" applyBorder="1"/>
    <xf numFmtId="3" fontId="37" fillId="9" borderId="3" xfId="0" applyNumberFormat="1" applyFont="1" applyFill="1" applyBorder="1"/>
    <xf numFmtId="3" fontId="37" fillId="0" borderId="5" xfId="0" applyNumberFormat="1" applyFont="1" applyBorder="1"/>
    <xf numFmtId="3" fontId="37" fillId="0" borderId="4" xfId="0" applyNumberFormat="1" applyFont="1" applyBorder="1"/>
    <xf numFmtId="0" fontId="38" fillId="9" borderId="0" xfId="0" applyFont="1" applyFill="1"/>
    <xf numFmtId="3" fontId="29" fillId="17" borderId="16" xfId="0" applyNumberFormat="1" applyFont="1" applyFill="1" applyBorder="1"/>
    <xf numFmtId="3" fontId="29" fillId="17" borderId="8" xfId="0" applyNumberFormat="1" applyFont="1" applyFill="1" applyBorder="1"/>
    <xf numFmtId="3" fontId="37" fillId="9" borderId="6" xfId="0" applyNumberFormat="1" applyFont="1" applyFill="1" applyBorder="1"/>
    <xf numFmtId="3" fontId="37" fillId="0" borderId="0" xfId="0" applyNumberFormat="1" applyFont="1"/>
    <xf numFmtId="3" fontId="37" fillId="0" borderId="7" xfId="0" applyNumberFormat="1" applyFont="1" applyBorder="1"/>
    <xf numFmtId="3" fontId="29" fillId="17" borderId="12" xfId="0" applyNumberFormat="1" applyFont="1" applyFill="1" applyBorder="1"/>
    <xf numFmtId="3" fontId="37" fillId="9" borderId="9" xfId="0" applyNumberFormat="1" applyFont="1" applyFill="1" applyBorder="1"/>
    <xf numFmtId="3" fontId="37" fillId="0" borderId="11" xfId="0" applyNumberFormat="1" applyFont="1" applyBorder="1"/>
    <xf numFmtId="3" fontId="37" fillId="0" borderId="10" xfId="0" applyNumberFormat="1" applyFont="1" applyBorder="1"/>
    <xf numFmtId="0" fontId="29" fillId="9" borderId="0" xfId="0" applyFont="1" applyFill="1"/>
    <xf numFmtId="0" fontId="29" fillId="0" borderId="0" xfId="0" applyFont="1"/>
    <xf numFmtId="0" fontId="20" fillId="23" borderId="3" xfId="0" applyFont="1" applyFill="1" applyBorder="1" applyAlignment="1">
      <alignment horizontal="center"/>
    </xf>
    <xf numFmtId="0" fontId="20" fillId="23" borderId="6" xfId="0" applyFont="1" applyFill="1" applyBorder="1" applyAlignment="1">
      <alignment horizontal="center"/>
    </xf>
    <xf numFmtId="0" fontId="20" fillId="17" borderId="6" xfId="0" applyFont="1" applyFill="1" applyBorder="1" applyAlignment="1">
      <alignment horizontal="center"/>
    </xf>
    <xf numFmtId="164" fontId="29" fillId="17" borderId="2" xfId="0" applyNumberFormat="1" applyFont="1" applyFill="1" applyBorder="1"/>
    <xf numFmtId="164" fontId="37" fillId="9" borderId="3" xfId="0" applyNumberFormat="1" applyFont="1" applyFill="1" applyBorder="1"/>
    <xf numFmtId="164" fontId="37" fillId="0" borderId="5" xfId="0" applyNumberFormat="1" applyFont="1" applyBorder="1"/>
    <xf numFmtId="164" fontId="37" fillId="0" borderId="4" xfId="0" applyNumberFormat="1" applyFont="1" applyBorder="1"/>
    <xf numFmtId="164" fontId="29" fillId="17" borderId="8" xfId="0" applyNumberFormat="1" applyFont="1" applyFill="1" applyBorder="1"/>
    <xf numFmtId="164" fontId="37" fillId="9" borderId="6" xfId="0" applyNumberFormat="1" applyFont="1" applyFill="1" applyBorder="1"/>
    <xf numFmtId="164" fontId="37" fillId="0" borderId="0" xfId="0" applyNumberFormat="1" applyFont="1"/>
    <xf numFmtId="164" fontId="37" fillId="0" borderId="7" xfId="0" applyNumberFormat="1" applyFont="1" applyBorder="1"/>
    <xf numFmtId="164" fontId="29" fillId="17" borderId="12" xfId="0" applyNumberFormat="1" applyFont="1" applyFill="1" applyBorder="1"/>
    <xf numFmtId="164" fontId="37" fillId="9" borderId="9" xfId="0" applyNumberFormat="1" applyFont="1" applyFill="1" applyBorder="1"/>
    <xf numFmtId="164" fontId="37" fillId="0" borderId="11" xfId="0" applyNumberFormat="1" applyFont="1" applyBorder="1"/>
    <xf numFmtId="164" fontId="37" fillId="0" borderId="10" xfId="0" applyNumberFormat="1" applyFont="1" applyBorder="1"/>
    <xf numFmtId="3" fontId="29" fillId="17" borderId="0" xfId="0" applyNumberFormat="1" applyFont="1" applyFill="1"/>
    <xf numFmtId="164" fontId="29" fillId="17" borderId="0" xfId="0" applyNumberFormat="1" applyFont="1" applyFill="1"/>
    <xf numFmtId="164" fontId="0" fillId="9" borderId="0" xfId="0" applyNumberFormat="1" applyFill="1"/>
    <xf numFmtId="0" fontId="39" fillId="9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6" fillId="17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12" borderId="0" xfId="0" applyFill="1" applyAlignment="1">
      <alignment horizontal="center"/>
    </xf>
    <xf numFmtId="3" fontId="24" fillId="2" borderId="2" xfId="0" applyNumberFormat="1" applyFont="1" applyFill="1" applyBorder="1"/>
    <xf numFmtId="0" fontId="33" fillId="0" borderId="0" xfId="0" applyFont="1"/>
    <xf numFmtId="3" fontId="0" fillId="24" borderId="2" xfId="0" applyNumberFormat="1" applyFill="1" applyBorder="1"/>
    <xf numFmtId="165" fontId="0" fillId="9" borderId="3" xfId="0" applyNumberFormat="1" applyFill="1" applyBorder="1"/>
    <xf numFmtId="0" fontId="0" fillId="12" borderId="0" xfId="0" applyFill="1"/>
    <xf numFmtId="0" fontId="40" fillId="9" borderId="0" xfId="0" applyFont="1" applyFill="1"/>
    <xf numFmtId="3" fontId="24" fillId="2" borderId="8" xfId="0" applyNumberFormat="1" applyFont="1" applyFill="1" applyBorder="1"/>
    <xf numFmtId="3" fontId="41" fillId="12" borderId="2" xfId="0" applyNumberFormat="1" applyFont="1" applyFill="1" applyBorder="1" applyAlignment="1">
      <alignment horizontal="center"/>
    </xf>
    <xf numFmtId="166" fontId="23" fillId="9" borderId="0" xfId="0" applyNumberFormat="1" applyFont="1" applyFill="1"/>
    <xf numFmtId="3" fontId="24" fillId="2" borderId="12" xfId="0" applyNumberFormat="1" applyFont="1" applyFill="1" applyBorder="1"/>
    <xf numFmtId="3" fontId="24" fillId="2" borderId="0" xfId="0" applyNumberFormat="1" applyFont="1" applyFill="1"/>
    <xf numFmtId="165" fontId="0" fillId="2" borderId="0" xfId="0" applyNumberFormat="1" applyFill="1"/>
    <xf numFmtId="165" fontId="0" fillId="24" borderId="15" xfId="0" applyNumberFormat="1" applyFill="1" applyBorder="1"/>
    <xf numFmtId="0" fontId="0" fillId="18" borderId="0" xfId="0" applyFill="1"/>
    <xf numFmtId="3" fontId="0" fillId="18" borderId="13" xfId="0" applyNumberFormat="1" applyFill="1" applyBorder="1"/>
    <xf numFmtId="0" fontId="41" fillId="25" borderId="0" xfId="0" applyFont="1" applyFill="1" applyAlignment="1">
      <alignment horizontal="center"/>
    </xf>
    <xf numFmtId="165" fontId="41" fillId="25" borderId="0" xfId="0" applyNumberFormat="1" applyFont="1" applyFill="1" applyAlignment="1">
      <alignment horizontal="center"/>
    </xf>
    <xf numFmtId="165" fontId="24" fillId="9" borderId="0" xfId="0" applyNumberFormat="1" applyFont="1" applyFill="1"/>
    <xf numFmtId="0" fontId="39" fillId="9" borderId="0" xfId="0" applyFont="1" applyFill="1"/>
    <xf numFmtId="3" fontId="42" fillId="0" borderId="0" xfId="0" applyNumberFormat="1" applyFont="1"/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3" fontId="0" fillId="9" borderId="0" xfId="0" applyNumberFormat="1" applyFill="1" applyAlignment="1">
      <alignment horizontal="left"/>
    </xf>
    <xf numFmtId="3" fontId="22" fillId="0" borderId="0" xfId="0" applyNumberFormat="1" applyFont="1"/>
    <xf numFmtId="2" fontId="0" fillId="0" borderId="0" xfId="0" applyNumberFormat="1"/>
    <xf numFmtId="4" fontId="22" fillId="0" borderId="0" xfId="0" applyNumberFormat="1" applyFont="1"/>
    <xf numFmtId="0" fontId="36" fillId="0" borderId="0" xfId="0" applyFont="1" applyAlignment="1">
      <alignment horizontal="right"/>
    </xf>
    <xf numFmtId="0" fontId="38" fillId="0" borderId="0" xfId="0" applyFont="1"/>
    <xf numFmtId="3" fontId="29" fillId="9" borderId="0" xfId="0" applyNumberFormat="1" applyFont="1" applyFill="1"/>
    <xf numFmtId="3" fontId="0" fillId="9" borderId="0" xfId="0" applyNumberFormat="1" applyFill="1" applyAlignment="1">
      <alignment horizontal="right"/>
    </xf>
    <xf numFmtId="3" fontId="43" fillId="0" borderId="0" xfId="0" applyNumberFormat="1" applyFont="1"/>
    <xf numFmtId="0" fontId="44" fillId="0" borderId="0" xfId="0" applyFont="1" applyAlignment="1">
      <alignment horizontal="left"/>
    </xf>
    <xf numFmtId="3" fontId="22" fillId="17" borderId="0" xfId="0" applyNumberFormat="1" applyFont="1" applyFill="1"/>
    <xf numFmtId="0" fontId="36" fillId="0" borderId="0" xfId="0" applyFont="1"/>
    <xf numFmtId="3" fontId="45" fillId="9" borderId="0" xfId="0" applyNumberFormat="1" applyFont="1" applyFill="1"/>
    <xf numFmtId="3" fontId="45" fillId="0" borderId="0" xfId="0" applyNumberFormat="1" applyFont="1"/>
    <xf numFmtId="3" fontId="46" fillId="9" borderId="0" xfId="0" applyNumberFormat="1" applyFont="1" applyFill="1"/>
    <xf numFmtId="0" fontId="29" fillId="26" borderId="0" xfId="0" applyFont="1" applyFill="1"/>
    <xf numFmtId="0" fontId="0" fillId="26" borderId="0" xfId="0" applyFill="1"/>
    <xf numFmtId="0" fontId="22" fillId="26" borderId="0" xfId="0" applyFont="1" applyFill="1" applyAlignment="1">
      <alignment horizontal="center"/>
    </xf>
    <xf numFmtId="0" fontId="20" fillId="26" borderId="3" xfId="0" applyFont="1" applyFill="1" applyBorder="1" applyAlignment="1">
      <alignment horizontal="center"/>
    </xf>
    <xf numFmtId="0" fontId="20" fillId="26" borderId="4" xfId="0" applyFont="1" applyFill="1" applyBorder="1" applyAlignment="1">
      <alignment horizontal="center"/>
    </xf>
    <xf numFmtId="3" fontId="45" fillId="26" borderId="0" xfId="0" applyNumberFormat="1" applyFont="1" applyFill="1"/>
    <xf numFmtId="0" fontId="20" fillId="26" borderId="6" xfId="0" applyFont="1" applyFill="1" applyBorder="1" applyAlignment="1">
      <alignment horizontal="center"/>
    </xf>
    <xf numFmtId="0" fontId="20" fillId="26" borderId="7" xfId="0" applyFont="1" applyFill="1" applyBorder="1" applyAlignment="1">
      <alignment horizontal="center"/>
    </xf>
    <xf numFmtId="0" fontId="20" fillId="26" borderId="9" xfId="0" applyFont="1" applyFill="1" applyBorder="1" applyAlignment="1">
      <alignment horizontal="center"/>
    </xf>
    <xf numFmtId="0" fontId="20" fillId="26" borderId="10" xfId="0" applyFont="1" applyFill="1" applyBorder="1" applyAlignment="1">
      <alignment horizontal="center"/>
    </xf>
    <xf numFmtId="3" fontId="46" fillId="26" borderId="0" xfId="0" applyNumberFormat="1" applyFont="1" applyFill="1"/>
    <xf numFmtId="3" fontId="37" fillId="27" borderId="3" xfId="0" applyNumberFormat="1" applyFont="1" applyFill="1" applyBorder="1"/>
    <xf numFmtId="3" fontId="37" fillId="28" borderId="5" xfId="0" applyNumberFormat="1" applyFont="1" applyFill="1" applyBorder="1"/>
    <xf numFmtId="3" fontId="37" fillId="28" borderId="4" xfId="0" applyNumberFormat="1" applyFont="1" applyFill="1" applyBorder="1"/>
    <xf numFmtId="3" fontId="37" fillId="29" borderId="3" xfId="0" applyNumberFormat="1" applyFont="1" applyFill="1" applyBorder="1"/>
    <xf numFmtId="3" fontId="37" fillId="27" borderId="6" xfId="0" applyNumberFormat="1" applyFont="1" applyFill="1" applyBorder="1"/>
    <xf numFmtId="3" fontId="37" fillId="28" borderId="0" xfId="0" applyNumberFormat="1" applyFont="1" applyFill="1"/>
    <xf numFmtId="3" fontId="37" fillId="28" borderId="7" xfId="0" applyNumberFormat="1" applyFont="1" applyFill="1" applyBorder="1"/>
    <xf numFmtId="3" fontId="37" fillId="29" borderId="6" xfId="0" applyNumberFormat="1" applyFont="1" applyFill="1" applyBorder="1"/>
    <xf numFmtId="3" fontId="37" fillId="30" borderId="3" xfId="0" applyNumberFormat="1" applyFont="1" applyFill="1" applyBorder="1"/>
    <xf numFmtId="3" fontId="37" fillId="31" borderId="3" xfId="0" applyNumberFormat="1" applyFont="1" applyFill="1" applyBorder="1"/>
    <xf numFmtId="3" fontId="37" fillId="30" borderId="6" xfId="0" applyNumberFormat="1" applyFont="1" applyFill="1" applyBorder="1"/>
    <xf numFmtId="3" fontId="37" fillId="31" borderId="6" xfId="0" applyNumberFormat="1" applyFont="1" applyFill="1" applyBorder="1"/>
    <xf numFmtId="3" fontId="37" fillId="30" borderId="9" xfId="0" applyNumberFormat="1" applyFont="1" applyFill="1" applyBorder="1"/>
    <xf numFmtId="3" fontId="37" fillId="31" borderId="9" xfId="0" applyNumberFormat="1" applyFont="1" applyFill="1" applyBorder="1"/>
    <xf numFmtId="0" fontId="0" fillId="32" borderId="0" xfId="0" applyFill="1"/>
    <xf numFmtId="0" fontId="0" fillId="33" borderId="0" xfId="0" applyFill="1"/>
    <xf numFmtId="0" fontId="47" fillId="9" borderId="0" xfId="0" applyFont="1" applyFill="1" applyAlignment="1">
      <alignment horizontal="center"/>
    </xf>
    <xf numFmtId="3" fontId="47" fillId="9" borderId="0" xfId="0" applyNumberFormat="1" applyFont="1" applyFill="1"/>
    <xf numFmtId="167" fontId="0" fillId="9" borderId="3" xfId="0" applyNumberFormat="1" applyFill="1" applyBorder="1"/>
    <xf numFmtId="167" fontId="0" fillId="9" borderId="5" xfId="0" applyNumberFormat="1" applyFill="1" applyBorder="1"/>
    <xf numFmtId="167" fontId="0" fillId="9" borderId="4" xfId="0" applyNumberFormat="1" applyFill="1" applyBorder="1"/>
    <xf numFmtId="167" fontId="0" fillId="9" borderId="6" xfId="0" applyNumberFormat="1" applyFill="1" applyBorder="1"/>
    <xf numFmtId="167" fontId="0" fillId="9" borderId="0" xfId="0" applyNumberFormat="1" applyFill="1"/>
    <xf numFmtId="167" fontId="0" fillId="9" borderId="7" xfId="0" applyNumberFormat="1" applyFill="1" applyBorder="1"/>
    <xf numFmtId="167" fontId="0" fillId="9" borderId="9" xfId="0" applyNumberFormat="1" applyFill="1" applyBorder="1"/>
    <xf numFmtId="167" fontId="0" fillId="9" borderId="11" xfId="0" applyNumberFormat="1" applyFill="1" applyBorder="1"/>
    <xf numFmtId="167" fontId="0" fillId="9" borderId="10" xfId="0" applyNumberFormat="1" applyFill="1" applyBorder="1"/>
    <xf numFmtId="168" fontId="0" fillId="9" borderId="3" xfId="0" applyNumberFormat="1" applyFill="1" applyBorder="1"/>
    <xf numFmtId="168" fontId="0" fillId="9" borderId="5" xfId="0" applyNumberFormat="1" applyFill="1" applyBorder="1"/>
    <xf numFmtId="168" fontId="0" fillId="9" borderId="4" xfId="0" applyNumberFormat="1" applyFill="1" applyBorder="1"/>
    <xf numFmtId="168" fontId="0" fillId="9" borderId="6" xfId="0" applyNumberFormat="1" applyFill="1" applyBorder="1"/>
    <xf numFmtId="168" fontId="0" fillId="9" borderId="0" xfId="0" applyNumberFormat="1" applyFill="1"/>
    <xf numFmtId="168" fontId="0" fillId="9" borderId="7" xfId="0" applyNumberFormat="1" applyFill="1" applyBorder="1"/>
    <xf numFmtId="168" fontId="0" fillId="9" borderId="9" xfId="0" applyNumberFormat="1" applyFill="1" applyBorder="1"/>
    <xf numFmtId="168" fontId="0" fillId="9" borderId="11" xfId="0" applyNumberFormat="1" applyFill="1" applyBorder="1"/>
    <xf numFmtId="168" fontId="0" fillId="9" borderId="10" xfId="0" applyNumberFormat="1" applyFill="1" applyBorder="1"/>
    <xf numFmtId="0" fontId="0" fillId="34" borderId="0" xfId="0" applyFill="1"/>
    <xf numFmtId="3" fontId="0" fillId="34" borderId="0" xfId="0" applyNumberFormat="1" applyFill="1"/>
    <xf numFmtId="3" fontId="29" fillId="9" borderId="0" xfId="0" applyNumberFormat="1" applyFont="1" applyFill="1" applyAlignment="1">
      <alignment horizontal="center"/>
    </xf>
    <xf numFmtId="0" fontId="48" fillId="9" borderId="0" xfId="0" applyFont="1" applyFill="1"/>
    <xf numFmtId="0" fontId="16" fillId="37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0" fillId="37" borderId="0" xfId="0" applyFill="1"/>
    <xf numFmtId="0" fontId="0" fillId="37" borderId="5" xfId="0" applyFill="1" applyBorder="1"/>
    <xf numFmtId="1" fontId="0" fillId="37" borderId="5" xfId="0" applyNumberFormat="1" applyFill="1" applyBorder="1"/>
    <xf numFmtId="1" fontId="0" fillId="37" borderId="0" xfId="0" applyNumberFormat="1" applyFill="1"/>
    <xf numFmtId="1" fontId="0" fillId="37" borderId="11" xfId="0" applyNumberFormat="1" applyFill="1" applyBorder="1"/>
    <xf numFmtId="3" fontId="19" fillId="37" borderId="11" xfId="0" applyNumberFormat="1" applyFont="1" applyFill="1" applyBorder="1"/>
    <xf numFmtId="0" fontId="0" fillId="39" borderId="0" xfId="0" applyFill="1"/>
    <xf numFmtId="0" fontId="16" fillId="40" borderId="0" xfId="0" applyFont="1" applyFill="1" applyAlignment="1">
      <alignment horizontal="center"/>
    </xf>
    <xf numFmtId="0" fontId="0" fillId="40" borderId="0" xfId="0" applyFill="1" applyAlignment="1">
      <alignment horizontal="center"/>
    </xf>
    <xf numFmtId="0" fontId="0" fillId="40" borderId="0" xfId="0" applyFill="1"/>
    <xf numFmtId="0" fontId="26" fillId="40" borderId="0" xfId="0" applyFont="1" applyFill="1"/>
    <xf numFmtId="3" fontId="26" fillId="40" borderId="0" xfId="0" applyNumberFormat="1" applyFont="1" applyFill="1"/>
    <xf numFmtId="3" fontId="0" fillId="40" borderId="0" xfId="0" applyNumberFormat="1" applyFill="1"/>
    <xf numFmtId="0" fontId="19" fillId="37" borderId="0" xfId="0" applyFont="1" applyFill="1" applyAlignment="1">
      <alignment horizontal="left"/>
    </xf>
    <xf numFmtId="0" fontId="25" fillId="40" borderId="0" xfId="0" applyFont="1" applyFill="1" applyAlignment="1">
      <alignment horizontal="center"/>
    </xf>
    <xf numFmtId="3" fontId="25" fillId="40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/>
    </xf>
    <xf numFmtId="3" fontId="29" fillId="37" borderId="0" xfId="0" applyNumberFormat="1" applyFont="1" applyFill="1" applyAlignment="1">
      <alignment horizontal="center"/>
    </xf>
    <xf numFmtId="3" fontId="26" fillId="40" borderId="0" xfId="0" applyNumberFormat="1" applyFont="1" applyFill="1" applyAlignment="1">
      <alignment horizontal="center"/>
    </xf>
    <xf numFmtId="3" fontId="48" fillId="9" borderId="0" xfId="0" applyNumberFormat="1" applyFont="1" applyFill="1"/>
    <xf numFmtId="3" fontId="49" fillId="43" borderId="6" xfId="0" applyNumberFormat="1" applyFont="1" applyFill="1" applyBorder="1"/>
    <xf numFmtId="3" fontId="49" fillId="43" borderId="0" xfId="0" applyNumberFormat="1" applyFont="1" applyFill="1"/>
    <xf numFmtId="3" fontId="49" fillId="42" borderId="6" xfId="0" applyNumberFormat="1" applyFont="1" applyFill="1" applyBorder="1"/>
    <xf numFmtId="3" fontId="49" fillId="42" borderId="0" xfId="0" applyNumberFormat="1" applyFont="1" applyFill="1"/>
    <xf numFmtId="3" fontId="49" fillId="42" borderId="7" xfId="0" applyNumberFormat="1" applyFont="1" applyFill="1" applyBorder="1"/>
    <xf numFmtId="3" fontId="50" fillId="44" borderId="22" xfId="0" applyNumberFormat="1" applyFont="1" applyFill="1" applyBorder="1"/>
    <xf numFmtId="3" fontId="50" fillId="44" borderId="0" xfId="0" applyNumberFormat="1" applyFont="1" applyFill="1" applyBorder="1"/>
    <xf numFmtId="3" fontId="50" fillId="44" borderId="26" xfId="0" applyNumberFormat="1" applyFont="1" applyFill="1" applyBorder="1"/>
    <xf numFmtId="3" fontId="49" fillId="43" borderId="9" xfId="0" applyNumberFormat="1" applyFont="1" applyFill="1" applyBorder="1"/>
    <xf numFmtId="3" fontId="49" fillId="43" borderId="11" xfId="0" applyNumberFormat="1" applyFont="1" applyFill="1" applyBorder="1"/>
    <xf numFmtId="3" fontId="49" fillId="42" borderId="9" xfId="0" applyNumberFormat="1" applyFont="1" applyFill="1" applyBorder="1"/>
    <xf numFmtId="3" fontId="49" fillId="42" borderId="11" xfId="0" applyNumberFormat="1" applyFont="1" applyFill="1" applyBorder="1"/>
    <xf numFmtId="3" fontId="49" fillId="42" borderId="10" xfId="0" applyNumberFormat="1" applyFont="1" applyFill="1" applyBorder="1"/>
    <xf numFmtId="3" fontId="49" fillId="41" borderId="0" xfId="0" applyNumberFormat="1" applyFont="1" applyFill="1"/>
    <xf numFmtId="3" fontId="49" fillId="9" borderId="6" xfId="0" applyNumberFormat="1" applyFont="1" applyFill="1" applyBorder="1"/>
    <xf numFmtId="3" fontId="49" fillId="9" borderId="0" xfId="0" applyNumberFormat="1" applyFont="1" applyFill="1"/>
    <xf numFmtId="3" fontId="49" fillId="9" borderId="7" xfId="0" applyNumberFormat="1" applyFont="1" applyFill="1" applyBorder="1"/>
    <xf numFmtId="3" fontId="49" fillId="9" borderId="0" xfId="0" applyNumberFormat="1" applyFont="1" applyFill="1" applyBorder="1"/>
    <xf numFmtId="3" fontId="49" fillId="9" borderId="11" xfId="0" applyNumberFormat="1" applyFont="1" applyFill="1" applyBorder="1"/>
    <xf numFmtId="3" fontId="49" fillId="9" borderId="10" xfId="0" applyNumberFormat="1" applyFont="1" applyFill="1" applyBorder="1"/>
    <xf numFmtId="3" fontId="49" fillId="41" borderId="3" xfId="0" applyNumberFormat="1" applyFont="1" applyFill="1" applyBorder="1"/>
    <xf numFmtId="3" fontId="49" fillId="41" borderId="5" xfId="0" applyNumberFormat="1" applyFont="1" applyFill="1" applyBorder="1"/>
    <xf numFmtId="3" fontId="49" fillId="9" borderId="3" xfId="0" applyNumberFormat="1" applyFont="1" applyFill="1" applyBorder="1"/>
    <xf numFmtId="3" fontId="49" fillId="9" borderId="5" xfId="0" applyNumberFormat="1" applyFont="1" applyFill="1" applyBorder="1"/>
    <xf numFmtId="3" fontId="49" fillId="9" borderId="4" xfId="0" applyNumberFormat="1" applyFont="1" applyFill="1" applyBorder="1"/>
    <xf numFmtId="3" fontId="49" fillId="41" borderId="6" xfId="0" applyNumberFormat="1" applyFont="1" applyFill="1" applyBorder="1"/>
    <xf numFmtId="3" fontId="49" fillId="41" borderId="9" xfId="0" applyNumberFormat="1" applyFont="1" applyFill="1" applyBorder="1"/>
    <xf numFmtId="3" fontId="49" fillId="41" borderId="11" xfId="0" applyNumberFormat="1" applyFont="1" applyFill="1" applyBorder="1"/>
    <xf numFmtId="3" fontId="49" fillId="9" borderId="9" xfId="0" applyNumberFormat="1" applyFont="1" applyFill="1" applyBorder="1"/>
    <xf numFmtId="0" fontId="50" fillId="35" borderId="21" xfId="0" applyFont="1" applyFill="1" applyBorder="1" applyAlignment="1">
      <alignment horizontal="center"/>
    </xf>
    <xf numFmtId="0" fontId="50" fillId="0" borderId="18" xfId="0" applyFont="1" applyBorder="1" applyAlignment="1">
      <alignment horizontal="center"/>
    </xf>
    <xf numFmtId="3" fontId="49" fillId="36" borderId="4" xfId="0" applyNumberFormat="1" applyFont="1" applyFill="1" applyBorder="1"/>
    <xf numFmtId="0" fontId="50" fillId="35" borderId="22" xfId="0" applyFont="1" applyFill="1" applyBorder="1" applyAlignment="1">
      <alignment horizontal="center"/>
    </xf>
    <xf numFmtId="0" fontId="50" fillId="0" borderId="19" xfId="0" applyFont="1" applyBorder="1" applyAlignment="1">
      <alignment horizontal="center"/>
    </xf>
    <xf numFmtId="3" fontId="49" fillId="36" borderId="7" xfId="0" applyNumberFormat="1" applyFont="1" applyFill="1" applyBorder="1"/>
    <xf numFmtId="0" fontId="50" fillId="13" borderId="22" xfId="0" applyFont="1" applyFill="1" applyBorder="1" applyAlignment="1">
      <alignment horizontal="center"/>
    </xf>
    <xf numFmtId="0" fontId="50" fillId="14" borderId="22" xfId="0" applyFont="1" applyFill="1" applyBorder="1" applyAlignment="1">
      <alignment horizontal="center"/>
    </xf>
    <xf numFmtId="0" fontId="50" fillId="15" borderId="22" xfId="0" applyFont="1" applyFill="1" applyBorder="1" applyAlignment="1">
      <alignment horizontal="center"/>
    </xf>
    <xf numFmtId="0" fontId="50" fillId="16" borderId="22" xfId="0" applyFont="1" applyFill="1" applyBorder="1" applyAlignment="1">
      <alignment horizontal="center"/>
    </xf>
    <xf numFmtId="0" fontId="50" fillId="16" borderId="23" xfId="0" applyFont="1" applyFill="1" applyBorder="1" applyAlignment="1">
      <alignment horizontal="center"/>
    </xf>
    <xf numFmtId="0" fontId="49" fillId="9" borderId="0" xfId="0" applyFont="1" applyFill="1" applyAlignment="1">
      <alignment horizontal="center"/>
    </xf>
    <xf numFmtId="0" fontId="50" fillId="35" borderId="29" xfId="0" applyFont="1" applyFill="1" applyBorder="1" applyAlignment="1">
      <alignment horizontal="center"/>
    </xf>
    <xf numFmtId="0" fontId="50" fillId="35" borderId="30" xfId="0" applyFont="1" applyFill="1" applyBorder="1" applyAlignment="1">
      <alignment horizontal="center"/>
    </xf>
    <xf numFmtId="0" fontId="50" fillId="13" borderId="30" xfId="0" applyFont="1" applyFill="1" applyBorder="1" applyAlignment="1">
      <alignment horizontal="center"/>
    </xf>
    <xf numFmtId="0" fontId="50" fillId="14" borderId="30" xfId="0" applyFont="1" applyFill="1" applyBorder="1" applyAlignment="1">
      <alignment horizontal="center"/>
    </xf>
    <xf numFmtId="0" fontId="50" fillId="15" borderId="30" xfId="0" applyFont="1" applyFill="1" applyBorder="1" applyAlignment="1">
      <alignment horizontal="center"/>
    </xf>
    <xf numFmtId="0" fontId="50" fillId="16" borderId="30" xfId="0" applyFont="1" applyFill="1" applyBorder="1" applyAlignment="1">
      <alignment horizontal="center"/>
    </xf>
    <xf numFmtId="0" fontId="50" fillId="16" borderId="31" xfId="0" applyFont="1" applyFill="1" applyBorder="1" applyAlignment="1">
      <alignment horizontal="center"/>
    </xf>
    <xf numFmtId="3" fontId="49" fillId="43" borderId="0" xfId="0" applyNumberFormat="1" applyFont="1" applyFill="1" applyBorder="1"/>
    <xf numFmtId="3" fontId="49" fillId="42" borderId="0" xfId="0" applyNumberFormat="1" applyFont="1" applyFill="1" applyBorder="1"/>
    <xf numFmtId="0" fontId="50" fillId="0" borderId="29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3" fontId="50" fillId="22" borderId="3" xfId="0" applyNumberFormat="1" applyFont="1" applyFill="1" applyBorder="1"/>
    <xf numFmtId="3" fontId="50" fillId="22" borderId="6" xfId="0" applyNumberFormat="1" applyFont="1" applyFill="1" applyBorder="1"/>
    <xf numFmtId="3" fontId="50" fillId="22" borderId="9" xfId="0" applyNumberFormat="1" applyFont="1" applyFill="1" applyBorder="1"/>
    <xf numFmtId="0" fontId="50" fillId="35" borderId="32" xfId="0" applyFont="1" applyFill="1" applyBorder="1" applyAlignment="1">
      <alignment horizontal="center"/>
    </xf>
    <xf numFmtId="3" fontId="49" fillId="9" borderId="21" xfId="0" applyNumberFormat="1" applyFont="1" applyFill="1" applyBorder="1"/>
    <xf numFmtId="3" fontId="49" fillId="9" borderId="24" xfId="0" applyNumberFormat="1" applyFont="1" applyFill="1" applyBorder="1"/>
    <xf numFmtId="3" fontId="49" fillId="9" borderId="25" xfId="0" applyNumberFormat="1" applyFont="1" applyFill="1" applyBorder="1"/>
    <xf numFmtId="3" fontId="49" fillId="9" borderId="22" xfId="0" applyNumberFormat="1" applyFont="1" applyFill="1" applyBorder="1"/>
    <xf numFmtId="3" fontId="49" fillId="9" borderId="26" xfId="0" applyNumberFormat="1" applyFont="1" applyFill="1" applyBorder="1"/>
    <xf numFmtId="3" fontId="49" fillId="9" borderId="23" xfId="0" applyNumberFormat="1" applyFont="1" applyFill="1" applyBorder="1"/>
    <xf numFmtId="3" fontId="49" fillId="9" borderId="27" xfId="0" applyNumberFormat="1" applyFont="1" applyFill="1" applyBorder="1"/>
    <xf numFmtId="3" fontId="49" fillId="9" borderId="28" xfId="0" applyNumberFormat="1" applyFont="1" applyFill="1" applyBorder="1"/>
    <xf numFmtId="3" fontId="49" fillId="38" borderId="19" xfId="0" applyNumberFormat="1" applyFont="1" applyFill="1" applyBorder="1"/>
    <xf numFmtId="3" fontId="49" fillId="38" borderId="20" xfId="0" applyNumberFormat="1" applyFont="1" applyFill="1" applyBorder="1"/>
    <xf numFmtId="0" fontId="49" fillId="2" borderId="0" xfId="0" applyFont="1" applyFill="1"/>
    <xf numFmtId="0" fontId="49" fillId="9" borderId="17" xfId="0" applyFont="1" applyFill="1" applyBorder="1"/>
    <xf numFmtId="0" fontId="48" fillId="2" borderId="0" xfId="0" applyFont="1" applyFill="1"/>
    <xf numFmtId="3" fontId="48" fillId="2" borderId="0" xfId="0" applyNumberFormat="1" applyFont="1" applyFill="1"/>
    <xf numFmtId="0" fontId="48" fillId="38" borderId="0" xfId="0" applyFont="1" applyFill="1"/>
    <xf numFmtId="0" fontId="51" fillId="9" borderId="0" xfId="0" applyFont="1" applyFill="1"/>
    <xf numFmtId="0" fontId="52" fillId="9" borderId="0" xfId="0" applyFont="1" applyFill="1" applyAlignment="1">
      <alignment horizontal="left"/>
    </xf>
    <xf numFmtId="0" fontId="49" fillId="37" borderId="0" xfId="0" applyFont="1" applyFill="1" applyAlignment="1">
      <alignment horizontal="center"/>
    </xf>
    <xf numFmtId="0" fontId="53" fillId="40" borderId="0" xfId="0" applyFont="1" applyFill="1" applyAlignment="1">
      <alignment horizontal="center"/>
    </xf>
    <xf numFmtId="3" fontId="53" fillId="40" borderId="0" xfId="0" applyNumberFormat="1" applyFont="1" applyFill="1" applyAlignment="1">
      <alignment horizontal="center"/>
    </xf>
    <xf numFmtId="0" fontId="50" fillId="0" borderId="20" xfId="0" applyFont="1" applyBorder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16" fillId="17" borderId="0" xfId="0" applyFont="1" applyFill="1" applyAlignment="1">
      <alignment horizontal="right" vertical="center"/>
    </xf>
    <xf numFmtId="0" fontId="54" fillId="9" borderId="0" xfId="0" applyFont="1" applyFill="1" applyAlignment="1">
      <alignment horizontal="left"/>
    </xf>
    <xf numFmtId="0" fontId="55" fillId="9" borderId="0" xfId="0" applyFont="1" applyFill="1" applyAlignment="1">
      <alignment horizontal="center"/>
    </xf>
    <xf numFmtId="0" fontId="56" fillId="35" borderId="29" xfId="0" applyFont="1" applyFill="1" applyBorder="1" applyAlignment="1">
      <alignment horizontal="center"/>
    </xf>
    <xf numFmtId="0" fontId="56" fillId="35" borderId="30" xfId="0" applyFont="1" applyFill="1" applyBorder="1" applyAlignment="1">
      <alignment horizontal="center"/>
    </xf>
    <xf numFmtId="0" fontId="56" fillId="35" borderId="31" xfId="0" applyFont="1" applyFill="1" applyBorder="1" applyAlignment="1">
      <alignment horizontal="center"/>
    </xf>
    <xf numFmtId="0" fontId="56" fillId="13" borderId="30" xfId="0" applyFont="1" applyFill="1" applyBorder="1" applyAlignment="1">
      <alignment horizontal="center"/>
    </xf>
    <xf numFmtId="0" fontId="56" fillId="14" borderId="29" xfId="0" applyFont="1" applyFill="1" applyBorder="1" applyAlignment="1">
      <alignment horizontal="center"/>
    </xf>
    <xf numFmtId="0" fontId="56" fillId="14" borderId="30" xfId="0" applyFont="1" applyFill="1" applyBorder="1" applyAlignment="1">
      <alignment horizontal="center"/>
    </xf>
    <xf numFmtId="0" fontId="56" fillId="14" borderId="31" xfId="0" applyFont="1" applyFill="1" applyBorder="1" applyAlignment="1">
      <alignment horizontal="center"/>
    </xf>
    <xf numFmtId="0" fontId="56" fillId="15" borderId="29" xfId="0" applyFont="1" applyFill="1" applyBorder="1" applyAlignment="1">
      <alignment horizontal="center"/>
    </xf>
    <xf numFmtId="0" fontId="56" fillId="15" borderId="30" xfId="0" applyFont="1" applyFill="1" applyBorder="1" applyAlignment="1">
      <alignment horizontal="center"/>
    </xf>
    <xf numFmtId="0" fontId="56" fillId="16" borderId="29" xfId="0" applyFont="1" applyFill="1" applyBorder="1" applyAlignment="1">
      <alignment horizontal="center"/>
    </xf>
    <xf numFmtId="0" fontId="56" fillId="16" borderId="30" xfId="0" applyFont="1" applyFill="1" applyBorder="1" applyAlignment="1">
      <alignment horizontal="center"/>
    </xf>
    <xf numFmtId="0" fontId="56" fillId="16" borderId="31" xfId="0" applyFont="1" applyFill="1" applyBorder="1" applyAlignment="1">
      <alignment horizontal="center"/>
    </xf>
    <xf numFmtId="0" fontId="55" fillId="37" borderId="0" xfId="0" applyFont="1" applyFill="1" applyAlignment="1">
      <alignment horizontal="center"/>
    </xf>
    <xf numFmtId="0" fontId="57" fillId="40" borderId="0" xfId="0" applyFont="1" applyFill="1" applyAlignment="1">
      <alignment horizontal="center"/>
    </xf>
    <xf numFmtId="3" fontId="57" fillId="40" borderId="0" xfId="0" applyNumberFormat="1" applyFont="1" applyFill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4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6" fillId="35" borderId="32" xfId="0" applyFont="1" applyFill="1" applyBorder="1" applyAlignment="1">
      <alignment horizontal="center"/>
    </xf>
    <xf numFmtId="0" fontId="55" fillId="9" borderId="17" xfId="0" applyFont="1" applyFill="1" applyBorder="1"/>
    <xf numFmtId="0" fontId="56" fillId="35" borderId="21" xfId="0" applyFont="1" applyFill="1" applyBorder="1" applyAlignment="1">
      <alignment horizontal="center"/>
    </xf>
    <xf numFmtId="0" fontId="56" fillId="0" borderId="18" xfId="0" applyFont="1" applyBorder="1" applyAlignment="1">
      <alignment horizontal="center"/>
    </xf>
    <xf numFmtId="3" fontId="55" fillId="36" borderId="4" xfId="0" applyNumberFormat="1" applyFont="1" applyFill="1" applyBorder="1"/>
    <xf numFmtId="0" fontId="55" fillId="2" borderId="0" xfId="0" applyFont="1" applyFill="1"/>
    <xf numFmtId="3" fontId="55" fillId="43" borderId="21" xfId="0" applyNumberFormat="1" applyFont="1" applyFill="1" applyBorder="1"/>
    <xf numFmtId="3" fontId="55" fillId="43" borderId="24" xfId="0" applyNumberFormat="1" applyFont="1" applyFill="1" applyBorder="1"/>
    <xf numFmtId="3" fontId="55" fillId="43" borderId="25" xfId="0" applyNumberFormat="1" applyFont="1" applyFill="1" applyBorder="1"/>
    <xf numFmtId="3" fontId="55" fillId="43" borderId="6" xfId="0" applyNumberFormat="1" applyFont="1" applyFill="1" applyBorder="1"/>
    <xf numFmtId="3" fontId="56" fillId="44" borderId="22" xfId="0" applyNumberFormat="1" applyFont="1" applyFill="1" applyBorder="1"/>
    <xf numFmtId="3" fontId="56" fillId="44" borderId="0" xfId="0" applyNumberFormat="1" applyFont="1" applyFill="1" applyBorder="1"/>
    <xf numFmtId="3" fontId="56" fillId="44" borderId="26" xfId="0" applyNumberFormat="1" applyFont="1" applyFill="1" applyBorder="1"/>
    <xf numFmtId="0" fontId="56" fillId="35" borderId="22" xfId="0" applyFont="1" applyFill="1" applyBorder="1" applyAlignment="1">
      <alignment horizontal="center"/>
    </xf>
    <xf numFmtId="0" fontId="56" fillId="0" borderId="19" xfId="0" applyFont="1" applyBorder="1" applyAlignment="1">
      <alignment horizontal="center"/>
    </xf>
    <xf numFmtId="3" fontId="55" fillId="36" borderId="7" xfId="0" applyNumberFormat="1" applyFont="1" applyFill="1" applyBorder="1"/>
    <xf numFmtId="3" fontId="55" fillId="43" borderId="22" xfId="0" applyNumberFormat="1" applyFont="1" applyFill="1" applyBorder="1"/>
    <xf numFmtId="3" fontId="55" fillId="43" borderId="0" xfId="0" applyNumberFormat="1" applyFont="1" applyFill="1" applyBorder="1"/>
    <xf numFmtId="3" fontId="55" fillId="43" borderId="26" xfId="0" applyNumberFormat="1" applyFont="1" applyFill="1" applyBorder="1"/>
    <xf numFmtId="0" fontId="56" fillId="13" borderId="22" xfId="0" applyFont="1" applyFill="1" applyBorder="1" applyAlignment="1">
      <alignment horizontal="center"/>
    </xf>
    <xf numFmtId="3" fontId="55" fillId="9" borderId="4" xfId="0" applyNumberFormat="1" applyFont="1" applyFill="1" applyBorder="1"/>
    <xf numFmtId="3" fontId="55" fillId="9" borderId="0" xfId="0" applyNumberFormat="1" applyFont="1" applyFill="1" applyBorder="1"/>
    <xf numFmtId="3" fontId="55" fillId="9" borderId="26" xfId="0" applyNumberFormat="1" applyFont="1" applyFill="1" applyBorder="1"/>
    <xf numFmtId="3" fontId="55" fillId="9" borderId="21" xfId="0" applyNumberFormat="1" applyFont="1" applyFill="1" applyBorder="1"/>
    <xf numFmtId="3" fontId="55" fillId="9" borderId="24" xfId="0" applyNumberFormat="1" applyFont="1" applyFill="1" applyBorder="1"/>
    <xf numFmtId="3" fontId="55" fillId="9" borderId="25" xfId="0" applyNumberFormat="1" applyFont="1" applyFill="1" applyBorder="1"/>
    <xf numFmtId="3" fontId="55" fillId="9" borderId="7" xfId="0" applyNumberFormat="1" applyFont="1" applyFill="1" applyBorder="1"/>
    <xf numFmtId="3" fontId="55" fillId="9" borderId="22" xfId="0" applyNumberFormat="1" applyFont="1" applyFill="1" applyBorder="1"/>
    <xf numFmtId="0" fontId="56" fillId="14" borderId="22" xfId="0" applyFont="1" applyFill="1" applyBorder="1" applyAlignment="1">
      <alignment horizontal="center"/>
    </xf>
    <xf numFmtId="0" fontId="56" fillId="15" borderId="22" xfId="0" applyFont="1" applyFill="1" applyBorder="1" applyAlignment="1">
      <alignment horizontal="center"/>
    </xf>
    <xf numFmtId="0" fontId="56" fillId="16" borderId="21" xfId="0" applyFont="1" applyFill="1" applyBorder="1" applyAlignment="1">
      <alignment horizontal="center"/>
    </xf>
    <xf numFmtId="0" fontId="56" fillId="16" borderId="22" xfId="0" applyFont="1" applyFill="1" applyBorder="1" applyAlignment="1">
      <alignment horizontal="center"/>
    </xf>
    <xf numFmtId="0" fontId="56" fillId="16" borderId="23" xfId="0" applyFont="1" applyFill="1" applyBorder="1" applyAlignment="1">
      <alignment horizontal="center"/>
    </xf>
    <xf numFmtId="0" fontId="56" fillId="0" borderId="20" xfId="0" applyFont="1" applyBorder="1" applyAlignment="1">
      <alignment horizontal="center"/>
    </xf>
    <xf numFmtId="3" fontId="55" fillId="9" borderId="28" xfId="0" applyNumberFormat="1" applyFont="1" applyFill="1" applyBorder="1"/>
    <xf numFmtId="3" fontId="55" fillId="9" borderId="27" xfId="0" applyNumberFormat="1" applyFont="1" applyFill="1" applyBorder="1"/>
    <xf numFmtId="3" fontId="55" fillId="45" borderId="33" xfId="0" applyNumberFormat="1" applyFont="1" applyFill="1" applyBorder="1"/>
    <xf numFmtId="3" fontId="55" fillId="45" borderId="34" xfId="0" applyNumberFormat="1" applyFont="1" applyFill="1" applyBorder="1"/>
    <xf numFmtId="3" fontId="55" fillId="45" borderId="35" xfId="0" applyNumberFormat="1" applyFont="1" applyFill="1" applyBorder="1"/>
    <xf numFmtId="3" fontId="55" fillId="45" borderId="36" xfId="0" applyNumberFormat="1" applyFont="1" applyFill="1" applyBorder="1"/>
    <xf numFmtId="3" fontId="55" fillId="45" borderId="0" xfId="0" applyNumberFormat="1" applyFont="1" applyFill="1" applyBorder="1"/>
    <xf numFmtId="3" fontId="55" fillId="45" borderId="37" xfId="0" applyNumberFormat="1" applyFont="1" applyFill="1" applyBorder="1"/>
    <xf numFmtId="3" fontId="55" fillId="45" borderId="38" xfId="0" applyNumberFormat="1" applyFont="1" applyFill="1" applyBorder="1"/>
    <xf numFmtId="3" fontId="55" fillId="45" borderId="39" xfId="0" applyNumberFormat="1" applyFont="1" applyFill="1" applyBorder="1"/>
    <xf numFmtId="3" fontId="55" fillId="45" borderId="40" xfId="0" applyNumberFormat="1" applyFont="1" applyFill="1" applyBorder="1"/>
    <xf numFmtId="0" fontId="56" fillId="13" borderId="24" xfId="0" applyFont="1" applyFill="1" applyBorder="1" applyAlignment="1">
      <alignment horizontal="center"/>
    </xf>
    <xf numFmtId="0" fontId="56" fillId="14" borderId="24" xfId="0" applyFont="1" applyFill="1" applyBorder="1" applyAlignment="1">
      <alignment horizontal="center"/>
    </xf>
    <xf numFmtId="0" fontId="56" fillId="15" borderId="24" xfId="0" applyFont="1" applyFill="1" applyBorder="1" applyAlignment="1">
      <alignment horizontal="center"/>
    </xf>
    <xf numFmtId="0" fontId="56" fillId="16" borderId="25" xfId="0" applyFont="1" applyFill="1" applyBorder="1" applyAlignment="1">
      <alignment horizontal="center"/>
    </xf>
    <xf numFmtId="3" fontId="56" fillId="44" borderId="21" xfId="0" applyNumberFormat="1" applyFont="1" applyFill="1" applyBorder="1"/>
    <xf numFmtId="3" fontId="56" fillId="44" borderId="24" xfId="0" applyNumberFormat="1" applyFont="1" applyFill="1" applyBorder="1"/>
    <xf numFmtId="3" fontId="56" fillId="44" borderId="25" xfId="0" applyNumberFormat="1" applyFont="1" applyFill="1" applyBorder="1"/>
    <xf numFmtId="3" fontId="55" fillId="9" borderId="19" xfId="0" applyNumberFormat="1" applyFont="1" applyFill="1" applyBorder="1"/>
    <xf numFmtId="3" fontId="55" fillId="38" borderId="26" xfId="0" applyNumberFormat="1" applyFont="1" applyFill="1" applyBorder="1"/>
    <xf numFmtId="3" fontId="55" fillId="9" borderId="23" xfId="0" applyNumberFormat="1" applyFont="1" applyFill="1" applyBorder="1"/>
    <xf numFmtId="3" fontId="56" fillId="22" borderId="18" xfId="0" applyNumberFormat="1" applyFont="1" applyFill="1" applyBorder="1"/>
    <xf numFmtId="3" fontId="56" fillId="22" borderId="19" xfId="0" applyNumberFormat="1" applyFont="1" applyFill="1" applyBorder="1"/>
    <xf numFmtId="3" fontId="56" fillId="22" borderId="20" xfId="0" applyNumberFormat="1" applyFont="1" applyFill="1" applyBorder="1"/>
    <xf numFmtId="0" fontId="58" fillId="9" borderId="0" xfId="0" applyFont="1" applyFill="1" applyAlignment="1">
      <alignment horizontal="center" vertical="center"/>
    </xf>
    <xf numFmtId="1" fontId="58" fillId="9" borderId="0" xfId="0" applyNumberFormat="1" applyFont="1" applyFill="1" applyAlignment="1">
      <alignment horizontal="center" vertical="center"/>
    </xf>
    <xf numFmtId="3" fontId="55" fillId="9" borderId="18" xfId="0" applyNumberFormat="1" applyFont="1" applyFill="1" applyBorder="1"/>
    <xf numFmtId="3" fontId="55" fillId="9" borderId="20" xfId="0" applyNumberFormat="1" applyFont="1" applyFill="1" applyBorder="1"/>
    <xf numFmtId="0" fontId="59" fillId="9" borderId="0" xfId="0" applyFont="1" applyFill="1" applyAlignment="1">
      <alignment horizontal="center" vertical="center"/>
    </xf>
    <xf numFmtId="1" fontId="59" fillId="9" borderId="0" xfId="0" applyNumberFormat="1" applyFont="1" applyFill="1" applyAlignment="1">
      <alignment horizontal="center" vertical="center"/>
    </xf>
    <xf numFmtId="3" fontId="60" fillId="9" borderId="0" xfId="0" applyNumberFormat="1" applyFont="1" applyFill="1"/>
    <xf numFmtId="0" fontId="60" fillId="9" borderId="0" xfId="0" applyFont="1" applyFill="1"/>
    <xf numFmtId="1" fontId="61" fillId="9" borderId="0" xfId="0" applyNumberFormat="1" applyFont="1" applyFill="1" applyAlignment="1">
      <alignment horizontal="center" vertical="center"/>
    </xf>
  </cellXfs>
  <cellStyles count="19">
    <cellStyle name="Accent" xfId="7" xr:uid="{C9C2A6B3-E413-44A0-AE80-2924AE6089AB}"/>
    <cellStyle name="Accent 1" xfId="8" xr:uid="{FE894DCF-60D7-4D50-BF9E-14C63FD8DB94}"/>
    <cellStyle name="Accent 2" xfId="9" xr:uid="{B9E42E43-CE12-4449-A25C-F5E3D805FC88}"/>
    <cellStyle name="Accent 3" xfId="10" xr:uid="{A9009400-84D0-48E9-A64E-A859737BAC2F}"/>
    <cellStyle name="Error" xfId="11" xr:uid="{C38E0698-DCDC-4AFD-B5CA-FAF0FB90EE36}"/>
    <cellStyle name="Footnote" xfId="12" xr:uid="{C2FF4BB6-1872-477F-9C86-EBF2589BFF9F}"/>
    <cellStyle name="Heading" xfId="13" xr:uid="{65F82ECC-2BAF-4FE4-A4BE-7BDAE784C662}"/>
    <cellStyle name="Hyperlink" xfId="14" xr:uid="{42E27501-57A6-4C11-8597-4B10657DB0FA}"/>
    <cellStyle name="Insatisfaisant" xfId="4" builtinId="27" customBuiltin="1"/>
    <cellStyle name="Neutre" xfId="5" builtinId="28" customBuiltin="1"/>
    <cellStyle name="Normal" xfId="0" builtinId="0" customBuiltin="1"/>
    <cellStyle name="Note" xfId="6" builtinId="10" customBuiltin="1"/>
    <cellStyle name="Result" xfId="15" xr:uid="{8E59B8F6-3E79-4F83-8A44-CA649556FE8A}"/>
    <cellStyle name="Satisfaisant" xfId="3" builtinId="26" customBuiltin="1"/>
    <cellStyle name="Status" xfId="16" xr:uid="{16C4782F-CED8-4919-AEE8-078A2C5DDD5F}"/>
    <cellStyle name="Text" xfId="17" xr:uid="{EDF74AAD-10D8-4489-8FA9-2D2318126282}"/>
    <cellStyle name="Titre 1" xfId="1" builtinId="16" customBuiltin="1"/>
    <cellStyle name="Titre 2" xfId="2" builtinId="17" customBuiltin="1"/>
    <cellStyle name="Warning" xfId="18" xr:uid="{200997A4-CA00-44F7-913B-B4CAE81E09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CF93-D26E-4D11-9722-826A416BCF59}">
  <dimension ref="A1:AG25"/>
  <sheetViews>
    <sheetView topLeftCell="C1"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4.8554687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6.4257812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12.140625" style="17" customWidth="1"/>
    <col min="33" max="33" width="18.28515625" customWidth="1"/>
    <col min="34" max="996" width="12.140625" customWidth="1"/>
    <col min="997" max="997" width="11.42578125" customWidth="1"/>
  </cols>
  <sheetData>
    <row r="1" spans="1:33" s="2" customFormat="1" ht="17.25" x14ac:dyDescent="0.3">
      <c r="A1" s="1" t="s">
        <v>0</v>
      </c>
      <c r="C1" s="3" t="s">
        <v>1</v>
      </c>
      <c r="E1" s="367" t="s">
        <v>2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5" t="s">
        <v>4</v>
      </c>
      <c r="AG1" s="6" t="s">
        <v>5</v>
      </c>
    </row>
    <row r="2" spans="1:33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33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8"/>
    </row>
    <row r="4" spans="1:33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8"/>
      <c r="AG4" s="17"/>
    </row>
    <row r="5" spans="1:33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28">
        <f>'MRIO_+_Emi'!D3/1000</f>
        <v>152.59847845046602</v>
      </c>
      <c r="F5" s="29">
        <f>'MRIO_+_Emi'!E3/1000</f>
        <v>5.0684387917019507</v>
      </c>
      <c r="G5" s="29">
        <f>'MRIO_+_Emi'!F3/1000</f>
        <v>77.116035068585902</v>
      </c>
      <c r="H5" s="29">
        <f>'MRIO_+_Emi'!G3/1000</f>
        <v>20.49039557663</v>
      </c>
      <c r="I5" s="28">
        <f>'MRIO_+_Emi'!H3/1000</f>
        <v>78.973158941574908</v>
      </c>
      <c r="J5" s="29">
        <f>'MRIO_+_Emi'!I3/1000</f>
        <v>2.5399382895851002</v>
      </c>
      <c r="K5" s="29">
        <f>'MRIO_+_Emi'!J3/1000</f>
        <v>20.650271679085503</v>
      </c>
      <c r="L5" s="30">
        <f>'MRIO_+_Emi'!K3/1000</f>
        <v>7.2625393903471602</v>
      </c>
      <c r="M5" s="29">
        <f>'MRIO_+_Emi'!L3/1000</f>
        <v>8.3964444860287895</v>
      </c>
      <c r="N5" s="29">
        <f>'MRIO_+_Emi'!M3/1000</f>
        <v>0.397858718035563</v>
      </c>
      <c r="O5" s="29">
        <f>'MRIO_+_Emi'!N3/1000</f>
        <v>4.9746630643522405</v>
      </c>
      <c r="P5" s="29">
        <f>'MRIO_+_Emi'!O3/1000</f>
        <v>1.08062104572396</v>
      </c>
      <c r="Q5" s="28">
        <f>'MRIO_+_Emi'!P3/1000</f>
        <v>11.5868257349704</v>
      </c>
      <c r="R5" s="29">
        <f>'MRIO_+_Emi'!Q3/1000</f>
        <v>0.64379718035563094</v>
      </c>
      <c r="S5" s="29">
        <f>'MRIO_+_Emi'!R3/1000</f>
        <v>3.1413218577476703</v>
      </c>
      <c r="T5" s="30">
        <f>'MRIO_+_Emi'!S3/1000</f>
        <v>1.5505251058425098</v>
      </c>
      <c r="U5" s="29">
        <f>'MRIO_+_Emi'!T3/1000</f>
        <v>34.194008431837396</v>
      </c>
      <c r="V5" s="29">
        <f>'MRIO_+_Emi'!U3/1000</f>
        <v>2.6494958636748502</v>
      </c>
      <c r="W5" s="29">
        <f>'MRIO_+_Emi'!V3/1000</f>
        <v>15.1213174750212</v>
      </c>
      <c r="X5" s="30">
        <f>'MRIO_+_Emi'!W3/1000</f>
        <v>5.0916938966977101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32">
        <f t="shared" ref="AF5:AF24" si="0">C5-SUM(E5:X5)-SUM(Z5:AD5)</f>
        <v>2.8788633699150523E-8</v>
      </c>
      <c r="AG5" s="33">
        <v>140480.436802357</v>
      </c>
    </row>
    <row r="6" spans="1:33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37">
        <f>'MRIO_+_Emi'!D4/1000</f>
        <v>25.377148659610498</v>
      </c>
      <c r="F6" s="38">
        <f>'MRIO_+_Emi'!E4/1000</f>
        <v>51.1150839695174</v>
      </c>
      <c r="G6" s="38">
        <f>'MRIO_+_Emi'!F4/1000</f>
        <v>24.793792047417398</v>
      </c>
      <c r="H6" s="38">
        <f>'MRIO_+_Emi'!G4/1000</f>
        <v>16.8759016088061</v>
      </c>
      <c r="I6" s="37">
        <f>'MRIO_+_Emi'!H4/1000</f>
        <v>1.2215542260795902</v>
      </c>
      <c r="J6" s="38">
        <f>'MRIO_+_Emi'!I4/1000</f>
        <v>1.2071161549534299</v>
      </c>
      <c r="K6" s="38">
        <f>'MRIO_+_Emi'!J4/1000</f>
        <v>1.11723416088061</v>
      </c>
      <c r="L6" s="39">
        <f>'MRIO_+_Emi'!K4/1000</f>
        <v>1.37209651481795</v>
      </c>
      <c r="M6" s="38">
        <f>'MRIO_+_Emi'!L4/1000</f>
        <v>6.9608948348856906E-2</v>
      </c>
      <c r="N6" s="38">
        <f>'MRIO_+_Emi'!M4/1000</f>
        <v>0.103645785774767</v>
      </c>
      <c r="O6" s="38">
        <f>'MRIO_+_Emi'!N4/1000</f>
        <v>0.35396355207451302</v>
      </c>
      <c r="P6" s="38">
        <f>'MRIO_+_Emi'!O4/1000</f>
        <v>0.14218345469940702</v>
      </c>
      <c r="Q6" s="37">
        <f>'MRIO_+_Emi'!P4/1000</f>
        <v>9.0909617273497098E-2</v>
      </c>
      <c r="R6" s="38">
        <f>'MRIO_+_Emi'!Q4/1000</f>
        <v>8.420109737510581E-2</v>
      </c>
      <c r="S6" s="38">
        <f>'MRIO_+_Emi'!R4/1000</f>
        <v>2.1874263336155799E-2</v>
      </c>
      <c r="T6" s="39">
        <f>'MRIO_+_Emi'!S4/1000</f>
        <v>4.9993878916172699E-2</v>
      </c>
      <c r="U6" s="38">
        <f>'MRIO_+_Emi'!T4/1000</f>
        <v>0.83674438950042307</v>
      </c>
      <c r="V6" s="38">
        <f>'MRIO_+_Emi'!U4/1000</f>
        <v>0.99564361727349693</v>
      </c>
      <c r="W6" s="38">
        <f>'MRIO_+_Emi'!V4/1000</f>
        <v>0.82491666045723899</v>
      </c>
      <c r="X6" s="39">
        <f>'MRIO_+_Emi'!W4/1000</f>
        <v>0.80549170956816207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32">
        <f t="shared" si="0"/>
        <v>8.3826904528905288E-8</v>
      </c>
      <c r="AG6" s="41">
        <v>77038.728418095096</v>
      </c>
    </row>
    <row r="7" spans="1:33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37">
        <f>'MRIO_+_Emi'!D5/1000</f>
        <v>95.339237967823891</v>
      </c>
      <c r="F7" s="38">
        <f>'MRIO_+_Emi'!E5/1000</f>
        <v>14.1235251541067</v>
      </c>
      <c r="G7" s="38">
        <f>'MRIO_+_Emi'!F5/1000</f>
        <v>242.49579070872102</v>
      </c>
      <c r="H7" s="38">
        <f>'MRIO_+_Emi'!G5/1000</f>
        <v>102.826224454699</v>
      </c>
      <c r="I7" s="37">
        <f>'MRIO_+_Emi'!H5/1000</f>
        <v>15.210973580863699</v>
      </c>
      <c r="J7" s="38">
        <f>'MRIO_+_Emi'!I5/1000</f>
        <v>0.65834680355630804</v>
      </c>
      <c r="K7" s="38">
        <f>'MRIO_+_Emi'!J5/1000</f>
        <v>7.4147650541913599</v>
      </c>
      <c r="L7" s="39">
        <f>'MRIO_+_Emi'!K5/1000</f>
        <v>3.1115905546147302</v>
      </c>
      <c r="M7" s="38">
        <f>'MRIO_+_Emi'!L5/1000</f>
        <v>1.2628916020321799</v>
      </c>
      <c r="N7" s="38">
        <f>'MRIO_+_Emi'!M5/1000</f>
        <v>8.3637667231159993E-2</v>
      </c>
      <c r="O7" s="38">
        <f>'MRIO_+_Emi'!N5/1000</f>
        <v>1.00551159441152</v>
      </c>
      <c r="P7" s="38">
        <f>'MRIO_+_Emi'!O5/1000</f>
        <v>0.24478720491109202</v>
      </c>
      <c r="Q7" s="37">
        <f>'MRIO_+_Emi'!P5/1000</f>
        <v>2.21406993395428</v>
      </c>
      <c r="R7" s="38">
        <f>'MRIO_+_Emi'!Q5/1000</f>
        <v>0.12535938272650299</v>
      </c>
      <c r="S7" s="38">
        <f>'MRIO_+_Emi'!R5/1000</f>
        <v>0.83485185520745098</v>
      </c>
      <c r="T7" s="39">
        <f>'MRIO_+_Emi'!S5/1000</f>
        <v>0.29671612362404698</v>
      </c>
      <c r="U7" s="38">
        <f>'MRIO_+_Emi'!T5/1000</f>
        <v>6.5937788950042302</v>
      </c>
      <c r="V7" s="38">
        <f>'MRIO_+_Emi'!U5/1000</f>
        <v>0.58823571380186301</v>
      </c>
      <c r="W7" s="38">
        <f>'MRIO_+_Emi'!V5/1000</f>
        <v>4.0554940846740104</v>
      </c>
      <c r="X7" s="39">
        <f>'MRIO_+_Emi'!W5/1000</f>
        <v>1.2771957392040598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32">
        <f t="shared" si="0"/>
        <v>3.4717913877102546E-8</v>
      </c>
      <c r="AG7" s="41">
        <v>18406.566439296599</v>
      </c>
    </row>
    <row r="8" spans="1:33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44">
        <f>'MRIO_+_Emi'!D6/1000</f>
        <v>100.29388590939901</v>
      </c>
      <c r="F8" s="45">
        <f>'MRIO_+_Emi'!E6/1000</f>
        <v>15.887873903471601</v>
      </c>
      <c r="G8" s="45">
        <f>'MRIO_+_Emi'!F6/1000</f>
        <v>222.97560411007601</v>
      </c>
      <c r="H8" s="45">
        <f>'MRIO_+_Emi'!G6/1000</f>
        <v>372.02855609314099</v>
      </c>
      <c r="I8" s="44">
        <f>'MRIO_+_Emi'!H6/1000</f>
        <v>14.9596231981372</v>
      </c>
      <c r="J8" s="45">
        <f>'MRIO_+_Emi'!I6/1000</f>
        <v>2.11332568670618</v>
      </c>
      <c r="K8" s="45">
        <f>'MRIO_+_Emi'!J6/1000</f>
        <v>17.358068269263303</v>
      </c>
      <c r="L8" s="46">
        <f>'MRIO_+_Emi'!K6/1000</f>
        <v>34.054106962743397</v>
      </c>
      <c r="M8" s="45">
        <f>'MRIO_+_Emi'!L6/1000</f>
        <v>0.78586610499576603</v>
      </c>
      <c r="N8" s="45">
        <f>'MRIO_+_Emi'!M6/1000</f>
        <v>0.17860053852667201</v>
      </c>
      <c r="O8" s="45">
        <f>'MRIO_+_Emi'!N6/1000</f>
        <v>2.23105075783235</v>
      </c>
      <c r="P8" s="45">
        <f>'MRIO_+_Emi'!O6/1000</f>
        <v>2.1501192650296397</v>
      </c>
      <c r="Q8" s="44">
        <f>'MRIO_+_Emi'!P6/1000</f>
        <v>2.8073201930567304</v>
      </c>
      <c r="R8" s="45">
        <f>'MRIO_+_Emi'!Q6/1000</f>
        <v>0.35791037849280299</v>
      </c>
      <c r="S8" s="45">
        <f>'MRIO_+_Emi'!R6/1000</f>
        <v>2.20070421422523</v>
      </c>
      <c r="T8" s="46">
        <f>'MRIO_+_Emi'!S6/1000</f>
        <v>1.44293943014395</v>
      </c>
      <c r="U8" s="45">
        <f>'MRIO_+_Emi'!T6/1000</f>
        <v>5.8996425486875497</v>
      </c>
      <c r="V8" s="45">
        <f>'MRIO_+_Emi'!U6/1000</f>
        <v>2.36961718882303</v>
      </c>
      <c r="W8" s="45">
        <f>'MRIO_+_Emi'!V6/1000</f>
        <v>10.0358811049958</v>
      </c>
      <c r="X8" s="46">
        <f>'MRIO_+_Emi'!W6/1000</f>
        <v>9.8166546824724783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32">
        <f t="shared" si="0"/>
        <v>2.7092426080344012E-8</v>
      </c>
      <c r="AG8" s="48">
        <v>107546.29628499701</v>
      </c>
    </row>
    <row r="9" spans="1:33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38">
        <f>'MRIO_+_Emi'!D7/1000</f>
        <v>80.861846889077</v>
      </c>
      <c r="F9" s="38">
        <f>'MRIO_+_Emi'!E7/1000</f>
        <v>4.4575112506350596</v>
      </c>
      <c r="G9" s="38">
        <f>'MRIO_+_Emi'!F7/1000</f>
        <v>33.883876019474997</v>
      </c>
      <c r="H9" s="38">
        <f>'MRIO_+_Emi'!G7/1000</f>
        <v>11.3834698010161</v>
      </c>
      <c r="I9" s="37">
        <f>'MRIO_+_Emi'!H7/1000</f>
        <v>1964.20491718374</v>
      </c>
      <c r="J9" s="38">
        <f>'MRIO_+_Emi'!I7/1000</f>
        <v>80.061481110922898</v>
      </c>
      <c r="K9" s="38">
        <f>'MRIO_+_Emi'!J7/1000</f>
        <v>694.34730608975394</v>
      </c>
      <c r="L9" s="39">
        <f>'MRIO_+_Emi'!K7/1000</f>
        <v>254.029918135478</v>
      </c>
      <c r="M9" s="38">
        <f>'MRIO_+_Emi'!L7/1000</f>
        <v>71.382232260795988</v>
      </c>
      <c r="N9" s="38">
        <f>'MRIO_+_Emi'!M7/1000</f>
        <v>4.0558521913632495</v>
      </c>
      <c r="O9" s="38">
        <f>'MRIO_+_Emi'!N7/1000</f>
        <v>38.726315480948301</v>
      </c>
      <c r="P9" s="38">
        <f>'MRIO_+_Emi'!O7/1000</f>
        <v>10.012444126164301</v>
      </c>
      <c r="Q9" s="37">
        <f>'MRIO_+_Emi'!P7/1000</f>
        <v>86.286985707027895</v>
      </c>
      <c r="R9" s="38">
        <f>'MRIO_+_Emi'!Q7/1000</f>
        <v>5.0388567705334495</v>
      </c>
      <c r="S9" s="38">
        <f>'MRIO_+_Emi'!R7/1000</f>
        <v>18.4701493276884</v>
      </c>
      <c r="T9" s="39">
        <f>'MRIO_+_Emi'!S7/1000</f>
        <v>9.3028415520745096</v>
      </c>
      <c r="U9" s="38">
        <f>'MRIO_+_Emi'!T7/1000</f>
        <v>253.29532407620701</v>
      </c>
      <c r="V9" s="38">
        <f>'MRIO_+_Emi'!U7/1000</f>
        <v>21.109910321761198</v>
      </c>
      <c r="W9" s="38">
        <f>'MRIO_+_Emi'!V7/1000</f>
        <v>123.614353874682</v>
      </c>
      <c r="X9" s="38">
        <f>'MRIO_+_Emi'!W7/1000</f>
        <v>33.0011724309907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32">
        <f t="shared" si="0"/>
        <v>2.8933236535522155E-6</v>
      </c>
      <c r="AG9" s="41">
        <v>988092.58242630295</v>
      </c>
    </row>
    <row r="10" spans="1:33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38">
        <f>'MRIO_+_Emi'!D8/1000</f>
        <v>2.2157554640135499</v>
      </c>
      <c r="F10" s="38">
        <f>'MRIO_+_Emi'!E8/1000</f>
        <v>1.2761477383573199</v>
      </c>
      <c r="G10" s="38">
        <f>'MRIO_+_Emi'!F8/1000</f>
        <v>1.84115012870449</v>
      </c>
      <c r="H10" s="38">
        <f>'MRIO_+_Emi'!G8/1000</f>
        <v>1.9152411227773101</v>
      </c>
      <c r="I10" s="37">
        <f>'MRIO_+_Emi'!H8/1000</f>
        <v>220.12531946994099</v>
      </c>
      <c r="J10" s="38">
        <f>'MRIO_+_Emi'!I8/1000</f>
        <v>306.67164416596103</v>
      </c>
      <c r="K10" s="38">
        <f>'MRIO_+_Emi'!J8/1000</f>
        <v>220.08967970025401</v>
      </c>
      <c r="L10" s="39">
        <f>'MRIO_+_Emi'!K8/1000</f>
        <v>126.970446469094</v>
      </c>
      <c r="M10" s="38">
        <f>'MRIO_+_Emi'!L8/1000</f>
        <v>1.36334848094835</v>
      </c>
      <c r="N10" s="38">
        <f>'MRIO_+_Emi'!M8/1000</f>
        <v>2.7669134606265904</v>
      </c>
      <c r="O10" s="38">
        <f>'MRIO_+_Emi'!N8/1000</f>
        <v>4.2548818154106707</v>
      </c>
      <c r="P10" s="38">
        <f>'MRIO_+_Emi'!O8/1000</f>
        <v>1.6712237451312402</v>
      </c>
      <c r="Q10" s="37">
        <f>'MRIO_+_Emi'!P8/1000</f>
        <v>3.0444909635901798</v>
      </c>
      <c r="R10" s="38">
        <f>'MRIO_+_Emi'!Q8/1000</f>
        <v>5.0261194750211695</v>
      </c>
      <c r="S10" s="38">
        <f>'MRIO_+_Emi'!R8/1000</f>
        <v>0.41731321761219298</v>
      </c>
      <c r="T10" s="39">
        <f>'MRIO_+_Emi'!S8/1000</f>
        <v>0.39612681964436897</v>
      </c>
      <c r="U10" s="38">
        <f>'MRIO_+_Emi'!T8/1000</f>
        <v>15.3920515469941</v>
      </c>
      <c r="V10" s="38">
        <f>'MRIO_+_Emi'!U8/1000</f>
        <v>16.575663369178699</v>
      </c>
      <c r="W10" s="38">
        <f>'MRIO_+_Emi'!V8/1000</f>
        <v>12.5340545173582</v>
      </c>
      <c r="X10" s="38">
        <f>'MRIO_+_Emi'!W8/1000</f>
        <v>13.471678948348899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32">
        <f t="shared" si="0"/>
        <v>2.176124439756677E-6</v>
      </c>
      <c r="AG10" s="41">
        <v>1628011.2138620701</v>
      </c>
    </row>
    <row r="11" spans="1:33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38">
        <f>'MRIO_+_Emi'!D9/1000</f>
        <v>11.5232288196444</v>
      </c>
      <c r="F11" s="38">
        <f>'MRIO_+_Emi'!E9/1000</f>
        <v>1.07617449872989</v>
      </c>
      <c r="G11" s="38">
        <f>'MRIO_+_Emi'!F9/1000</f>
        <v>9.6709680347163403</v>
      </c>
      <c r="H11" s="38">
        <f>'MRIO_+_Emi'!G9/1000</f>
        <v>4.6685522853514003</v>
      </c>
      <c r="I11" s="37">
        <f>'MRIO_+_Emi'!H9/1000</f>
        <v>761.70441973412403</v>
      </c>
      <c r="J11" s="38">
        <f>'MRIO_+_Emi'!I9/1000</f>
        <v>121.280235185436</v>
      </c>
      <c r="K11" s="38">
        <f>'MRIO_+_Emi'!J9/1000</f>
        <v>1564.3648187332801</v>
      </c>
      <c r="L11" s="39">
        <f>'MRIO_+_Emi'!K9/1000</f>
        <v>577.91388256985601</v>
      </c>
      <c r="M11" s="38">
        <f>'MRIO_+_Emi'!L9/1000</f>
        <v>8.5541003370025397</v>
      </c>
      <c r="N11" s="38">
        <f>'MRIO_+_Emi'!M9/1000</f>
        <v>1.3364825266723102</v>
      </c>
      <c r="O11" s="38">
        <f>'MRIO_+_Emi'!N9/1000</f>
        <v>7.6533487773073698</v>
      </c>
      <c r="P11" s="38">
        <f>'MRIO_+_Emi'!O9/1000</f>
        <v>2.6618679847586799</v>
      </c>
      <c r="Q11" s="37">
        <f>'MRIO_+_Emi'!P9/1000</f>
        <v>11.3615414801016</v>
      </c>
      <c r="R11" s="38">
        <f>'MRIO_+_Emi'!Q9/1000</f>
        <v>1.12871381710415</v>
      </c>
      <c r="S11" s="38">
        <f>'MRIO_+_Emi'!R9/1000</f>
        <v>4.5875809779847598</v>
      </c>
      <c r="T11" s="39">
        <f>'MRIO_+_Emi'!S9/1000</f>
        <v>1.9237028298052501</v>
      </c>
      <c r="U11" s="38">
        <f>'MRIO_+_Emi'!T9/1000</f>
        <v>39.895782646062699</v>
      </c>
      <c r="V11" s="38">
        <f>'MRIO_+_Emi'!U9/1000</f>
        <v>4.9433948831498702</v>
      </c>
      <c r="W11" s="38">
        <f>'MRIO_+_Emi'!V9/1000</f>
        <v>27.914896304826403</v>
      </c>
      <c r="X11" s="38">
        <f>'MRIO_+_Emi'!W9/1000</f>
        <v>12.5251081083827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32">
        <f t="shared" si="0"/>
        <v>1.7637494238442741E-6</v>
      </c>
      <c r="AG11" s="41">
        <v>166760.98499748699</v>
      </c>
    </row>
    <row r="12" spans="1:33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38">
        <f>'MRIO_+_Emi'!D10/1000</f>
        <v>11.866408267569899</v>
      </c>
      <c r="F12" s="38">
        <f>'MRIO_+_Emi'!E10/1000</f>
        <v>1.8659903251481802</v>
      </c>
      <c r="G12" s="38">
        <f>'MRIO_+_Emi'!F10/1000</f>
        <v>24.098698167654501</v>
      </c>
      <c r="H12" s="38">
        <f>'MRIO_+_Emi'!G10/1000</f>
        <v>36.027506674005096</v>
      </c>
      <c r="I12" s="37">
        <f>'MRIO_+_Emi'!H10/1000</f>
        <v>734.01884759949189</v>
      </c>
      <c r="J12" s="38">
        <f>'MRIO_+_Emi'!I10/1000</f>
        <v>142.15007961558001</v>
      </c>
      <c r="K12" s="38">
        <f>'MRIO_+_Emi'!J10/1000</f>
        <v>1212.85575318459</v>
      </c>
      <c r="L12" s="39">
        <f>'MRIO_+_Emi'!K10/1000</f>
        <v>1800.75504063675</v>
      </c>
      <c r="M12" s="38">
        <f>'MRIO_+_Emi'!L10/1000</f>
        <v>9.9594121634208292</v>
      </c>
      <c r="N12" s="38">
        <f>'MRIO_+_Emi'!M10/1000</f>
        <v>2.81991869517358</v>
      </c>
      <c r="O12" s="38">
        <f>'MRIO_+_Emi'!N10/1000</f>
        <v>35.668964370872096</v>
      </c>
      <c r="P12" s="38">
        <f>'MRIO_+_Emi'!O10/1000</f>
        <v>34.201695573243001</v>
      </c>
      <c r="Q12" s="37">
        <f>'MRIO_+_Emi'!P10/1000</f>
        <v>15.974427570702799</v>
      </c>
      <c r="R12" s="38">
        <f>'MRIO_+_Emi'!Q10/1000</f>
        <v>2.1192631913632498</v>
      </c>
      <c r="S12" s="38">
        <f>'MRIO_+_Emi'!R10/1000</f>
        <v>13.3622037129551</v>
      </c>
      <c r="T12" s="39">
        <f>'MRIO_+_Emi'!S10/1000</f>
        <v>8.6799589212531796</v>
      </c>
      <c r="U12" s="38">
        <f>'MRIO_+_Emi'!T10/1000</f>
        <v>53.085456811176996</v>
      </c>
      <c r="V12" s="38">
        <f>'MRIO_+_Emi'!U10/1000</f>
        <v>19.731747945808603</v>
      </c>
      <c r="W12" s="38">
        <f>'MRIO_+_Emi'!V10/1000</f>
        <v>93.358937063505493</v>
      </c>
      <c r="X12" s="38">
        <f>'MRIO_+_Emi'!W10/1000</f>
        <v>105.906367680779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32">
        <f t="shared" si="0"/>
        <v>3.7426184462674428E-7</v>
      </c>
      <c r="AG12" s="41">
        <v>563947.55904896301</v>
      </c>
    </row>
    <row r="13" spans="1:33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28">
        <f>'MRIO_+_Emi'!D11/1000</f>
        <v>9.5104483226079584</v>
      </c>
      <c r="F13" s="29">
        <f>'MRIO_+_Emi'!E11/1000</f>
        <v>0.31375030397967801</v>
      </c>
      <c r="G13" s="29">
        <f>'MRIO_+_Emi'!F11/1000</f>
        <v>2.51928946994073</v>
      </c>
      <c r="H13" s="29">
        <f>'MRIO_+_Emi'!G11/1000</f>
        <v>0.85026588484335297</v>
      </c>
      <c r="I13" s="28">
        <f>'MRIO_+_Emi'!H11/1000</f>
        <v>41.634433869601999</v>
      </c>
      <c r="J13" s="29">
        <f>'MRIO_+_Emi'!I11/1000</f>
        <v>1.2707452980525</v>
      </c>
      <c r="K13" s="29">
        <f>'MRIO_+_Emi'!J11/1000</f>
        <v>13.027227345469901</v>
      </c>
      <c r="L13" s="30">
        <f>'MRIO_+_Emi'!K11/1000</f>
        <v>5.4139599305673203</v>
      </c>
      <c r="M13" s="29">
        <f>'MRIO_+_Emi'!L11/1000</f>
        <v>1395.3892160042301</v>
      </c>
      <c r="N13" s="29">
        <f>'MRIO_+_Emi'!M11/1000</f>
        <v>50.387737658763797</v>
      </c>
      <c r="O13" s="29">
        <f>'MRIO_+_Emi'!N11/1000</f>
        <v>752.54715989923807</v>
      </c>
      <c r="P13" s="29">
        <f>'MRIO_+_Emi'!O11/1000</f>
        <v>191.29287269602</v>
      </c>
      <c r="Q13" s="28">
        <f>'MRIO_+_Emi'!P11/1000</f>
        <v>47.920918840812895</v>
      </c>
      <c r="R13" s="29">
        <f>'MRIO_+_Emi'!Q11/1000</f>
        <v>1.7885358204911099</v>
      </c>
      <c r="S13" s="29">
        <f>'MRIO_+_Emi'!R11/1000</f>
        <v>7.7689095850973695</v>
      </c>
      <c r="T13" s="30">
        <f>'MRIO_+_Emi'!S11/1000</f>
        <v>4.2589199364944994</v>
      </c>
      <c r="U13" s="29">
        <f>'MRIO_+_Emi'!T11/1000</f>
        <v>197.65141345554599</v>
      </c>
      <c r="V13" s="29">
        <f>'MRIO_+_Emi'!U11/1000</f>
        <v>11.218776674005099</v>
      </c>
      <c r="W13" s="29">
        <f>'MRIO_+_Emi'!V11/1000</f>
        <v>64.927281817104202</v>
      </c>
      <c r="X13" s="30">
        <f>'MRIO_+_Emi'!W11/1000</f>
        <v>21.780928934801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32">
        <f t="shared" si="0"/>
        <v>9.991526894737035E-8</v>
      </c>
      <c r="AG13" s="33">
        <v>1023484.3809285</v>
      </c>
    </row>
    <row r="14" spans="1:33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37">
        <f>'MRIO_+_Emi'!D12/1000</f>
        <v>0.36534326248941601</v>
      </c>
      <c r="F14" s="38">
        <f>'MRIO_+_Emi'!E12/1000</f>
        <v>1.28303601439458</v>
      </c>
      <c r="G14" s="38">
        <f>'MRIO_+_Emi'!F12/1000</f>
        <v>0.3475859957663</v>
      </c>
      <c r="H14" s="38">
        <f>'MRIO_+_Emi'!G12/1000</f>
        <v>0.33151374851820498</v>
      </c>
      <c r="I14" s="37">
        <f>'MRIO_+_Emi'!H12/1000</f>
        <v>3.0189900524978799</v>
      </c>
      <c r="J14" s="38">
        <f>'MRIO_+_Emi'!I12/1000</f>
        <v>10.669742381033</v>
      </c>
      <c r="K14" s="38">
        <f>'MRIO_+_Emi'!J12/1000</f>
        <v>1.17139909483489</v>
      </c>
      <c r="L14" s="39">
        <f>'MRIO_+_Emi'!K12/1000</f>
        <v>1.3004879881456399</v>
      </c>
      <c r="M14" s="38">
        <f>'MRIO_+_Emi'!L12/1000</f>
        <v>107.102846794242</v>
      </c>
      <c r="N14" s="38">
        <f>'MRIO_+_Emi'!M12/1000</f>
        <v>283.43294707366596</v>
      </c>
      <c r="O14" s="38">
        <f>'MRIO_+_Emi'!N12/1000</f>
        <v>375.80604907620699</v>
      </c>
      <c r="P14" s="38">
        <f>'MRIO_+_Emi'!O12/1000</f>
        <v>103.829062939881</v>
      </c>
      <c r="Q14" s="37">
        <f>'MRIO_+_Emi'!P12/1000</f>
        <v>3.2203507087214196</v>
      </c>
      <c r="R14" s="38">
        <f>'MRIO_+_Emi'!Q12/1000</f>
        <v>8.3018937265029606</v>
      </c>
      <c r="S14" s="38">
        <f>'MRIO_+_Emi'!R12/1000</f>
        <v>0.33013653598645198</v>
      </c>
      <c r="T14" s="39">
        <f>'MRIO_+_Emi'!S12/1000</f>
        <v>0.5782181651143099</v>
      </c>
      <c r="U14" s="38">
        <f>'MRIO_+_Emi'!T12/1000</f>
        <v>24.224724814563899</v>
      </c>
      <c r="V14" s="38">
        <f>'MRIO_+_Emi'!U12/1000</f>
        <v>45.907959607959398</v>
      </c>
      <c r="W14" s="38">
        <f>'MRIO_+_Emi'!V12/1000</f>
        <v>12.020129123623999</v>
      </c>
      <c r="X14" s="39">
        <f>'MRIO_+_Emi'!W12/1000</f>
        <v>18.005914071126202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32">
        <f t="shared" si="0"/>
        <v>-4.5722117647528648E-8</v>
      </c>
      <c r="AG14" s="41">
        <v>2976979.8298688699</v>
      </c>
    </row>
    <row r="15" spans="1:33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37">
        <f>'MRIO_+_Emi'!D13/1000</f>
        <v>1.8562487620660499</v>
      </c>
      <c r="F15" s="38">
        <f>'MRIO_+_Emi'!E13/1000</f>
        <v>0.139143817104149</v>
      </c>
      <c r="G15" s="38">
        <f>'MRIO_+_Emi'!F13/1000</f>
        <v>1.1612163497036398</v>
      </c>
      <c r="H15" s="38">
        <f>'MRIO_+_Emi'!G13/1000</f>
        <v>0.71298254699407304</v>
      </c>
      <c r="I15" s="37">
        <f>'MRIO_+_Emi'!H13/1000</f>
        <v>13.5186136062659</v>
      </c>
      <c r="J15" s="38">
        <f>'MRIO_+_Emi'!I13/1000</f>
        <v>0.98327951227773103</v>
      </c>
      <c r="K15" s="38">
        <f>'MRIO_+_Emi'!J13/1000</f>
        <v>8.1252403640982198</v>
      </c>
      <c r="L15" s="39">
        <f>'MRIO_+_Emi'!K13/1000</f>
        <v>6.2633478975444499</v>
      </c>
      <c r="M15" s="38">
        <f>'MRIO_+_Emi'!L13/1000</f>
        <v>633.82078093818791</v>
      </c>
      <c r="N15" s="38">
        <f>'MRIO_+_Emi'!M13/1000</f>
        <v>90.546350021168507</v>
      </c>
      <c r="O15" s="38">
        <f>'MRIO_+_Emi'!N13/1000</f>
        <v>1893.1725008526701</v>
      </c>
      <c r="P15" s="38">
        <f>'MRIO_+_Emi'!O13/1000</f>
        <v>751.20534289923796</v>
      </c>
      <c r="Q15" s="37">
        <f>'MRIO_+_Emi'!P13/1000</f>
        <v>13.190619408975401</v>
      </c>
      <c r="R15" s="38">
        <f>'MRIO_+_Emi'!Q13/1000</f>
        <v>0.75399751989839103</v>
      </c>
      <c r="S15" s="38">
        <f>'MRIO_+_Emi'!R13/1000</f>
        <v>2.8330853302286201</v>
      </c>
      <c r="T15" s="39">
        <f>'MRIO_+_Emi'!S13/1000</f>
        <v>1.3502365071972899</v>
      </c>
      <c r="U15" s="38">
        <f>'MRIO_+_Emi'!T13/1000</f>
        <v>59.246269116850094</v>
      </c>
      <c r="V15" s="38">
        <f>'MRIO_+_Emi'!U13/1000</f>
        <v>7.4444955139712103</v>
      </c>
      <c r="W15" s="38">
        <f>'MRIO_+_Emi'!V13/1000</f>
        <v>28.2996425453006</v>
      </c>
      <c r="X15" s="39">
        <f>'MRIO_+_Emi'!W13/1000</f>
        <v>14.393182816257401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32">
        <f t="shared" si="0"/>
        <v>-7.9560777521692216E-8</v>
      </c>
      <c r="AG15" s="41">
        <v>195509.114016248</v>
      </c>
    </row>
    <row r="16" spans="1:33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44">
        <f>'MRIO_+_Emi'!D14/1000</f>
        <v>1.8888953353090601</v>
      </c>
      <c r="F16" s="45">
        <f>'MRIO_+_Emi'!E14/1000</f>
        <v>0.37407558171041499</v>
      </c>
      <c r="G16" s="45">
        <f>'MRIO_+_Emi'!F14/1000</f>
        <v>3.4662761016088104</v>
      </c>
      <c r="H16" s="45">
        <f>'MRIO_+_Emi'!G14/1000</f>
        <v>7.3608223285351393</v>
      </c>
      <c r="I16" s="44">
        <f>'MRIO_+_Emi'!H14/1000</f>
        <v>30.339581939034698</v>
      </c>
      <c r="J16" s="45">
        <f>'MRIO_+_Emi'!I14/1000</f>
        <v>5.0003549957663003</v>
      </c>
      <c r="K16" s="45">
        <f>'MRIO_+_Emi'!J14/1000</f>
        <v>30.340054457239599</v>
      </c>
      <c r="L16" s="46">
        <f>'MRIO_+_Emi'!K14/1000</f>
        <v>77.996882474174399</v>
      </c>
      <c r="M16" s="45">
        <f>'MRIO_+_Emi'!L14/1000</f>
        <v>490.608664580864</v>
      </c>
      <c r="N16" s="45">
        <f>'MRIO_+_Emi'!M14/1000</f>
        <v>193.16572590347198</v>
      </c>
      <c r="O16" s="45">
        <f>'MRIO_+_Emi'!N14/1000</f>
        <v>2360.8087313556298</v>
      </c>
      <c r="P16" s="45">
        <f>'MRIO_+_Emi'!O14/1000</f>
        <v>2418.9956659551203</v>
      </c>
      <c r="Q16" s="44">
        <f>'MRIO_+_Emi'!P14/1000</f>
        <v>8.5812963861134595</v>
      </c>
      <c r="R16" s="45">
        <f>'MRIO_+_Emi'!Q14/1000</f>
        <v>1.8834750609652799</v>
      </c>
      <c r="S16" s="45">
        <f>'MRIO_+_Emi'!R14/1000</f>
        <v>8.6317528704487696</v>
      </c>
      <c r="T16" s="46">
        <f>'MRIO_+_Emi'!S14/1000</f>
        <v>6.3170390076206608</v>
      </c>
      <c r="U16" s="45">
        <f>'MRIO_+_Emi'!T14/1000</f>
        <v>40.470894535139699</v>
      </c>
      <c r="V16" s="45">
        <f>'MRIO_+_Emi'!U14/1000</f>
        <v>14.6964931837426</v>
      </c>
      <c r="W16" s="45">
        <f>'MRIO_+_Emi'!V14/1000</f>
        <v>63.8468011634208</v>
      </c>
      <c r="X16" s="46">
        <f>'MRIO_+_Emi'!W14/1000</f>
        <v>71.5148632878916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32">
        <f t="shared" si="0"/>
        <v>-3.5561242839321494E-8</v>
      </c>
      <c r="AG16" s="48">
        <v>440752.66368537798</v>
      </c>
    </row>
    <row r="17" spans="1:33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38">
        <f>'MRIO_+_Emi'!D15/1000</f>
        <v>10.417117817104199</v>
      </c>
      <c r="F17" s="38">
        <f>'MRIO_+_Emi'!E15/1000</f>
        <v>0.53335152836579203</v>
      </c>
      <c r="G17" s="38">
        <f>'MRIO_+_Emi'!F15/1000</f>
        <v>5.8002898077900102</v>
      </c>
      <c r="H17" s="38">
        <f>'MRIO_+_Emi'!G15/1000</f>
        <v>2.5870480186282796</v>
      </c>
      <c r="I17" s="37">
        <f>'MRIO_+_Emi'!H15/1000</f>
        <v>75.473124043183702</v>
      </c>
      <c r="J17" s="38">
        <f>'MRIO_+_Emi'!I15/1000</f>
        <v>3.1959477061812001</v>
      </c>
      <c r="K17" s="38">
        <f>'MRIO_+_Emi'!J15/1000</f>
        <v>28.1232717713802</v>
      </c>
      <c r="L17" s="39">
        <f>'MRIO_+_Emi'!K15/1000</f>
        <v>10.8442981549534</v>
      </c>
      <c r="M17" s="38">
        <f>'MRIO_+_Emi'!L15/1000</f>
        <v>75.243163095681595</v>
      </c>
      <c r="N17" s="38">
        <f>'MRIO_+_Emi'!M15/1000</f>
        <v>3.1008884792548703</v>
      </c>
      <c r="O17" s="38">
        <f>'MRIO_+_Emi'!N15/1000</f>
        <v>60.272971322608001</v>
      </c>
      <c r="P17" s="38">
        <f>'MRIO_+_Emi'!O15/1000</f>
        <v>20.847030916172699</v>
      </c>
      <c r="Q17" s="37">
        <f>'MRIO_+_Emi'!P15/1000</f>
        <v>7342.69661966892</v>
      </c>
      <c r="R17" s="38">
        <f>'MRIO_+_Emi'!Q15/1000</f>
        <v>291.61412503895002</v>
      </c>
      <c r="S17" s="38">
        <f>'MRIO_+_Emi'!R15/1000</f>
        <v>1946.4134367307399</v>
      </c>
      <c r="T17" s="39">
        <f>'MRIO_+_Emi'!S15/1000</f>
        <v>553.83180465283704</v>
      </c>
      <c r="U17" s="38">
        <f>'MRIO_+_Emi'!T15/1000</f>
        <v>358.26834208890801</v>
      </c>
      <c r="V17" s="38">
        <f>'MRIO_+_Emi'!U15/1000</f>
        <v>21.781024580863701</v>
      </c>
      <c r="W17" s="38">
        <f>'MRIO_+_Emi'!V15/1000</f>
        <v>157.253641656224</v>
      </c>
      <c r="X17" s="38">
        <f>'MRIO_+_Emi'!W15/1000</f>
        <v>42.319093381879803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32">
        <f t="shared" si="0"/>
        <v>2.0236075215507299E-7</v>
      </c>
      <c r="AG17" s="41">
        <v>5614517.03367694</v>
      </c>
    </row>
    <row r="18" spans="1:33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38">
        <f>'MRIO_+_Emi'!D16/1000</f>
        <v>2.5341993226079603E-2</v>
      </c>
      <c r="F18" s="38">
        <f>'MRIO_+_Emi'!E16/1000</f>
        <v>1.26280431837426E-2</v>
      </c>
      <c r="G18" s="38">
        <f>'MRIO_+_Emi'!F16/1000</f>
        <v>1.9647353090601199E-2</v>
      </c>
      <c r="H18" s="38">
        <f>'MRIO_+_Emi'!G16/1000</f>
        <v>1.1360185436071101E-2</v>
      </c>
      <c r="I18" s="37">
        <f>'MRIO_+_Emi'!H16/1000</f>
        <v>0.15910420321761198</v>
      </c>
      <c r="J18" s="38">
        <f>'MRIO_+_Emi'!I16/1000</f>
        <v>0.122572817104149</v>
      </c>
      <c r="K18" s="38">
        <f>'MRIO_+_Emi'!J16/1000</f>
        <v>9.4181832345469993E-2</v>
      </c>
      <c r="L18" s="39">
        <f>'MRIO_+_Emi'!K16/1000</f>
        <v>0.103479933954276</v>
      </c>
      <c r="M18" s="38">
        <f>'MRIO_+_Emi'!L16/1000</f>
        <v>6.7757382726503002E-2</v>
      </c>
      <c r="N18" s="38">
        <f>'MRIO_+_Emi'!M16/1000</f>
        <v>5.61617984758679E-2</v>
      </c>
      <c r="O18" s="38">
        <f>'MRIO_+_Emi'!N16/1000</f>
        <v>0.215309624894157</v>
      </c>
      <c r="P18" s="38">
        <f>'MRIO_+_Emi'!O16/1000</f>
        <v>8.6652785774767094E-2</v>
      </c>
      <c r="Q18" s="37">
        <f>'MRIO_+_Emi'!P16/1000</f>
        <v>920.43637233022798</v>
      </c>
      <c r="R18" s="38">
        <f>'MRIO_+_Emi'!Q16/1000</f>
        <v>734.77510160626593</v>
      </c>
      <c r="S18" s="38">
        <f>'MRIO_+_Emi'!R16/1000</f>
        <v>164.38566033276902</v>
      </c>
      <c r="T18" s="39">
        <f>'MRIO_+_Emi'!S16/1000</f>
        <v>203.47666537764599</v>
      </c>
      <c r="U18" s="38">
        <f>'MRIO_+_Emi'!T16/1000</f>
        <v>5.7776769585097396</v>
      </c>
      <c r="V18" s="38">
        <f>'MRIO_+_Emi'!U16/1000</f>
        <v>6.0775935402201506</v>
      </c>
      <c r="W18" s="38">
        <f>'MRIO_+_Emi'!V16/1000</f>
        <v>6.5434653632514799</v>
      </c>
      <c r="X18" s="38">
        <f>'MRIO_+_Emi'!W16/1000</f>
        <v>7.3316261447925495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32">
        <f t="shared" si="0"/>
        <v>6.3502625380351674E-8</v>
      </c>
      <c r="AG18" s="41">
        <v>5232962.2929560998</v>
      </c>
    </row>
    <row r="19" spans="1:33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38">
        <f>'MRIO_+_Emi'!D17/1000</f>
        <v>0.64682161303979691</v>
      </c>
      <c r="F19" s="38">
        <f>'MRIO_+_Emi'!E17/1000</f>
        <v>3.3656561388653701E-2</v>
      </c>
      <c r="G19" s="38">
        <f>'MRIO_+_Emi'!F17/1000</f>
        <v>0.49813347925486895</v>
      </c>
      <c r="H19" s="38">
        <f>'MRIO_+_Emi'!G17/1000</f>
        <v>0.21228181541066898</v>
      </c>
      <c r="I19" s="37">
        <f>'MRIO_+_Emi'!H17/1000</f>
        <v>4.6693096342083003</v>
      </c>
      <c r="J19" s="38">
        <f>'MRIO_+_Emi'!I17/1000</f>
        <v>0.186745580016935</v>
      </c>
      <c r="K19" s="38">
        <f>'MRIO_+_Emi'!J17/1000</f>
        <v>2.2612838154106698</v>
      </c>
      <c r="L19" s="39">
        <f>'MRIO_+_Emi'!K17/1000</f>
        <v>0.82910245554614703</v>
      </c>
      <c r="M19" s="38">
        <f>'MRIO_+_Emi'!L17/1000</f>
        <v>4.4226417603725707</v>
      </c>
      <c r="N19" s="38">
        <f>'MRIO_+_Emi'!M17/1000</f>
        <v>0.14767158933107502</v>
      </c>
      <c r="O19" s="38">
        <f>'MRIO_+_Emi'!N17/1000</f>
        <v>4.0136820143945799</v>
      </c>
      <c r="P19" s="38">
        <f>'MRIO_+_Emi'!O17/1000</f>
        <v>1.26048968162574</v>
      </c>
      <c r="Q19" s="37">
        <f>'MRIO_+_Emi'!P17/1000</f>
        <v>848.89050599322593</v>
      </c>
      <c r="R19" s="38">
        <f>'MRIO_+_Emi'!Q17/1000</f>
        <v>73.687064729889897</v>
      </c>
      <c r="S19" s="38">
        <f>'MRIO_+_Emi'!R17/1000</f>
        <v>636.98561920237103</v>
      </c>
      <c r="T19" s="39">
        <f>'MRIO_+_Emi'!S17/1000</f>
        <v>305.31796559187103</v>
      </c>
      <c r="U19" s="38">
        <f>'MRIO_+_Emi'!T17/1000</f>
        <v>21.458305118543603</v>
      </c>
      <c r="V19" s="38">
        <f>'MRIO_+_Emi'!U17/1000</f>
        <v>1.3996465910245599</v>
      </c>
      <c r="W19" s="38">
        <f>'MRIO_+_Emi'!V17/1000</f>
        <v>10.579322638441999</v>
      </c>
      <c r="X19" s="38">
        <f>'MRIO_+_Emi'!W17/1000</f>
        <v>3.6643294428450499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32">
        <f t="shared" si="0"/>
        <v>3.5563971323426813E-8</v>
      </c>
      <c r="AG19" s="41">
        <v>369334.514099375</v>
      </c>
    </row>
    <row r="20" spans="1:33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38">
        <f>'MRIO_+_Emi'!D18/1000</f>
        <v>0.59667264013547794</v>
      </c>
      <c r="F20" s="38">
        <f>'MRIO_+_Emi'!E18/1000</f>
        <v>7.5899066045723995E-2</v>
      </c>
      <c r="G20" s="38">
        <f>'MRIO_+_Emi'!F18/1000</f>
        <v>1.1634591693480099</v>
      </c>
      <c r="H20" s="38">
        <f>'MRIO_+_Emi'!G18/1000</f>
        <v>1.7685482413209099</v>
      </c>
      <c r="I20" s="37">
        <f>'MRIO_+_Emi'!H18/1000</f>
        <v>5.1045952658763802</v>
      </c>
      <c r="J20" s="38">
        <f>'MRIO_+_Emi'!I18/1000</f>
        <v>0.60702425063505494</v>
      </c>
      <c r="K20" s="38">
        <f>'MRIO_+_Emi'!J18/1000</f>
        <v>5.56149578492803</v>
      </c>
      <c r="L20" s="39">
        <f>'MRIO_+_Emi'!K18/1000</f>
        <v>11.1125023107536</v>
      </c>
      <c r="M20" s="38">
        <f>'MRIO_+_Emi'!L18/1000</f>
        <v>2.9177323708721401</v>
      </c>
      <c r="N20" s="38">
        <f>'MRIO_+_Emi'!M18/1000</f>
        <v>0.35882416511430998</v>
      </c>
      <c r="O20" s="38">
        <f>'MRIO_+_Emi'!N18/1000</f>
        <v>5.6835261837425897</v>
      </c>
      <c r="P20" s="38">
        <f>'MRIO_+_Emi'!O18/1000</f>
        <v>4.8903553581710399</v>
      </c>
      <c r="Q20" s="37">
        <f>'MRIO_+_Emi'!P18/1000</f>
        <v>995.25345024640103</v>
      </c>
      <c r="R20" s="38">
        <f>'MRIO_+_Emi'!Q18/1000</f>
        <v>195.76409731668099</v>
      </c>
      <c r="S20" s="38">
        <f>'MRIO_+_Emi'!R18/1000</f>
        <v>896.26256086367493</v>
      </c>
      <c r="T20" s="39">
        <f>'MRIO_+_Emi'!S18/1000</f>
        <v>655.75934804148994</v>
      </c>
      <c r="U20" s="38">
        <f>'MRIO_+_Emi'!T18/1000</f>
        <v>18.906091375105799</v>
      </c>
      <c r="V20" s="38">
        <f>'MRIO_+_Emi'!U18/1000</f>
        <v>4.1306749000846699</v>
      </c>
      <c r="W20" s="38">
        <f>'MRIO_+_Emi'!V18/1000</f>
        <v>25.1900395139712</v>
      </c>
      <c r="X20" s="38">
        <f>'MRIO_+_Emi'!W18/1000</f>
        <v>29.921390086367502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32">
        <f t="shared" si="0"/>
        <v>-3.3876403904287145E-9</v>
      </c>
      <c r="AG20" s="41">
        <v>451110.324836771</v>
      </c>
    </row>
    <row r="21" spans="1:33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28">
        <f>'MRIO_+_Emi'!D19/1000</f>
        <v>24.615936609652799</v>
      </c>
      <c r="F21" s="29">
        <f>'MRIO_+_Emi'!E19/1000</f>
        <v>1.1391415029635901</v>
      </c>
      <c r="G21" s="29">
        <f>'MRIO_+_Emi'!F19/1000</f>
        <v>10.5681348645216</v>
      </c>
      <c r="H21" s="29">
        <f>'MRIO_+_Emi'!G19/1000</f>
        <v>3.8812306680779001</v>
      </c>
      <c r="I21" s="28">
        <f>'MRIO_+_Emi'!H19/1000</f>
        <v>208.416663513971</v>
      </c>
      <c r="J21" s="29">
        <f>'MRIO_+_Emi'!I19/1000</f>
        <v>6.8917833674851803</v>
      </c>
      <c r="K21" s="29">
        <f>'MRIO_+_Emi'!J19/1000</f>
        <v>57.192505324301401</v>
      </c>
      <c r="L21" s="30">
        <f>'MRIO_+_Emi'!K19/1000</f>
        <v>18.785691014394601</v>
      </c>
      <c r="M21" s="29">
        <f>'MRIO_+_Emi'!L19/1000</f>
        <v>252.57665686875501</v>
      </c>
      <c r="N21" s="29">
        <f>'MRIO_+_Emi'!M19/1000</f>
        <v>9.4460561905165097</v>
      </c>
      <c r="O21" s="29">
        <f>'MRIO_+_Emi'!N19/1000</f>
        <v>117.565567955123</v>
      </c>
      <c r="P21" s="29">
        <f>'MRIO_+_Emi'!O19/1000</f>
        <v>35.299602446232001</v>
      </c>
      <c r="Q21" s="28">
        <f>'MRIO_+_Emi'!P19/1000</f>
        <v>469.09470303387002</v>
      </c>
      <c r="R21" s="29">
        <f>'MRIO_+_Emi'!Q19/1000</f>
        <v>19.107634497883101</v>
      </c>
      <c r="S21" s="29">
        <f>'MRIO_+_Emi'!R19/1000</f>
        <v>57.162192060965303</v>
      </c>
      <c r="T21" s="30">
        <f>'MRIO_+_Emi'!S19/1000</f>
        <v>31.227450404741699</v>
      </c>
      <c r="U21" s="29">
        <f>'MRIO_+_Emi'!T19/1000</f>
        <v>5166.4301560889098</v>
      </c>
      <c r="V21" s="29">
        <f>'MRIO_+_Emi'!U19/1000</f>
        <v>224.18490794326797</v>
      </c>
      <c r="W21" s="29">
        <f>'MRIO_+_Emi'!V19/1000</f>
        <v>1997.2682504809502</v>
      </c>
      <c r="X21" s="30">
        <f>'MRIO_+_Emi'!W19/1000</f>
        <v>433.96824702963602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32">
        <f t="shared" si="0"/>
        <v>7.3462579166516662E-6</v>
      </c>
      <c r="AG21" s="33">
        <v>8077250.0069703897</v>
      </c>
    </row>
    <row r="22" spans="1:33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37">
        <f>'MRIO_+_Emi'!D20/1000</f>
        <v>3.1619303751058401</v>
      </c>
      <c r="F22" s="38">
        <f>'MRIO_+_Emi'!E20/1000</f>
        <v>27.970737663844201</v>
      </c>
      <c r="G22" s="38">
        <f>'MRIO_+_Emi'!F20/1000</f>
        <v>1.49512469686706</v>
      </c>
      <c r="H22" s="38">
        <f>'MRIO_+_Emi'!G20/1000</f>
        <v>1.8746307654530101</v>
      </c>
      <c r="I22" s="37">
        <f>'MRIO_+_Emi'!H20/1000</f>
        <v>44.980215882303099</v>
      </c>
      <c r="J22" s="38">
        <f>'MRIO_+_Emi'!I20/1000</f>
        <v>205.73876872142299</v>
      </c>
      <c r="K22" s="38">
        <f>'MRIO_+_Emi'!J20/1000</f>
        <v>20.7138867290432</v>
      </c>
      <c r="L22" s="39">
        <f>'MRIO_+_Emi'!K20/1000</f>
        <v>15.282668762065999</v>
      </c>
      <c r="M22" s="38">
        <f>'MRIO_+_Emi'!L20/1000</f>
        <v>7.8912255825571505</v>
      </c>
      <c r="N22" s="38">
        <f>'MRIO_+_Emi'!M20/1000</f>
        <v>144.192393055038</v>
      </c>
      <c r="O22" s="38">
        <f>'MRIO_+_Emi'!N20/1000</f>
        <v>24.2773226011854</v>
      </c>
      <c r="P22" s="38">
        <f>'MRIO_+_Emi'!O20/1000</f>
        <v>5.8410344826418301</v>
      </c>
      <c r="Q22" s="37">
        <f>'MRIO_+_Emi'!P20/1000</f>
        <v>114.37004120321801</v>
      </c>
      <c r="R22" s="38">
        <f>'MRIO_+_Emi'!Q20/1000</f>
        <v>242.058108448772</v>
      </c>
      <c r="S22" s="38">
        <f>'MRIO_+_Emi'!R20/1000</f>
        <v>7.0012130524978904</v>
      </c>
      <c r="T22" s="39">
        <f>'MRIO_+_Emi'!S20/1000</f>
        <v>8.8764054165961106</v>
      </c>
      <c r="U22" s="38">
        <f>'MRIO_+_Emi'!T20/1000</f>
        <v>965.28316849873011</v>
      </c>
      <c r="V22" s="38">
        <f>'MRIO_+_Emi'!U20/1000</f>
        <v>1684.7666812633399</v>
      </c>
      <c r="W22" s="38">
        <f>'MRIO_+_Emi'!V20/1000</f>
        <v>638.186890508891</v>
      </c>
      <c r="X22" s="39">
        <f>'MRIO_+_Emi'!W20/1000</f>
        <v>429.33416458933101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32">
        <f t="shared" si="0"/>
        <v>3.4699364732659888E-6</v>
      </c>
      <c r="AG22" s="41">
        <v>11987331.7929554</v>
      </c>
    </row>
    <row r="23" spans="1:33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37">
        <f>'MRIO_+_Emi'!D21/1000</f>
        <v>4.5977155241320897</v>
      </c>
      <c r="F23" s="38">
        <f>'MRIO_+_Emi'!E21/1000</f>
        <v>2.0793315427603702</v>
      </c>
      <c r="G23" s="38">
        <f>'MRIO_+_Emi'!F21/1000</f>
        <v>5.3380217036409805</v>
      </c>
      <c r="H23" s="38">
        <f>'MRIO_+_Emi'!G21/1000</f>
        <v>2.6269197612193103</v>
      </c>
      <c r="I23" s="37">
        <f>'MRIO_+_Emi'!H21/1000</f>
        <v>39.278455061811997</v>
      </c>
      <c r="J23" s="38">
        <f>'MRIO_+_Emi'!I21/1000</f>
        <v>16.002908778154101</v>
      </c>
      <c r="K23" s="38">
        <f>'MRIO_+_Emi'!J21/1000</f>
        <v>24.514494590177801</v>
      </c>
      <c r="L23" s="39">
        <f>'MRIO_+_Emi'!K21/1000</f>
        <v>12.783182488569</v>
      </c>
      <c r="M23" s="38">
        <f>'MRIO_+_Emi'!L21/1000</f>
        <v>29.5634701219306</v>
      </c>
      <c r="N23" s="38">
        <f>'MRIO_+_Emi'!M21/1000</f>
        <v>4.3078651930567302</v>
      </c>
      <c r="O23" s="38">
        <f>'MRIO_+_Emi'!N21/1000</f>
        <v>20.882875334462302</v>
      </c>
      <c r="P23" s="38">
        <f>'MRIO_+_Emi'!O21/1000</f>
        <v>6.4130664868755298</v>
      </c>
      <c r="Q23" s="37">
        <f>'MRIO_+_Emi'!P21/1000</f>
        <v>57.1728492828112</v>
      </c>
      <c r="R23" s="38">
        <f>'MRIO_+_Emi'!Q21/1000</f>
        <v>13.0216866545301</v>
      </c>
      <c r="S23" s="38">
        <f>'MRIO_+_Emi'!R21/1000</f>
        <v>10.737624419136301</v>
      </c>
      <c r="T23" s="39">
        <f>'MRIO_+_Emi'!S21/1000</f>
        <v>5.6384326748518196</v>
      </c>
      <c r="U23" s="38">
        <f>'MRIO_+_Emi'!T21/1000</f>
        <v>1414.6468331143099</v>
      </c>
      <c r="V23" s="38">
        <f>'MRIO_+_Emi'!U21/1000</f>
        <v>304.49151373243001</v>
      </c>
      <c r="W23" s="38">
        <f>'MRIO_+_Emi'!V21/1000</f>
        <v>2123.7703991651101</v>
      </c>
      <c r="X23" s="39">
        <f>'MRIO_+_Emi'!W21/1000</f>
        <v>777.766584440305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32">
        <f t="shared" si="0"/>
        <v>2.9653110686922446E-6</v>
      </c>
      <c r="AG23" s="41">
        <v>677084.60605931398</v>
      </c>
    </row>
    <row r="24" spans="1:33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44">
        <f>'MRIO_+_Emi'!D22/1000</f>
        <v>3.3688285063505501</v>
      </c>
      <c r="F24" s="45">
        <f>'MRIO_+_Emi'!E22/1000</f>
        <v>1.00149408890771</v>
      </c>
      <c r="G24" s="45">
        <f>'MRIO_+_Emi'!F22/1000</f>
        <v>7.46589711769687</v>
      </c>
      <c r="H24" s="45">
        <f>'MRIO_+_Emi'!G22/1000</f>
        <v>12.940680600338698</v>
      </c>
      <c r="I24" s="44">
        <f>'MRIO_+_Emi'!H22/1000</f>
        <v>37.480265785774797</v>
      </c>
      <c r="J24" s="45">
        <f>'MRIO_+_Emi'!I22/1000</f>
        <v>9.8873099237933886</v>
      </c>
      <c r="K24" s="45">
        <f>'MRIO_+_Emi'!J22/1000</f>
        <v>49.546238249788303</v>
      </c>
      <c r="L24" s="46">
        <f>'MRIO_+_Emi'!K22/1000</f>
        <v>115.02709243776499</v>
      </c>
      <c r="M24" s="45">
        <f>'MRIO_+_Emi'!L22/1000</f>
        <v>16.628889370025401</v>
      </c>
      <c r="N24" s="45">
        <f>'MRIO_+_Emi'!M22/1000</f>
        <v>11.309086906011901</v>
      </c>
      <c r="O24" s="45">
        <f>'MRIO_+_Emi'!N22/1000</f>
        <v>44.368496195596897</v>
      </c>
      <c r="P24" s="45">
        <f>'MRIO_+_Emi'!O22/1000</f>
        <v>44.459202631668099</v>
      </c>
      <c r="Q24" s="44">
        <f>'MRIO_+_Emi'!P22/1000</f>
        <v>41.075879999153301</v>
      </c>
      <c r="R24" s="45">
        <f>'MRIO_+_Emi'!Q22/1000</f>
        <v>8.3064379923793403</v>
      </c>
      <c r="S24" s="45">
        <f>'MRIO_+_Emi'!R22/1000</f>
        <v>27.131280265029599</v>
      </c>
      <c r="T24" s="46">
        <f>'MRIO_+_Emi'!S22/1000</f>
        <v>22.552799349703601</v>
      </c>
      <c r="U24" s="45">
        <f>'MRIO_+_Emi'!T22/1000</f>
        <v>1080.94837613717</v>
      </c>
      <c r="V24" s="45">
        <f>'MRIO_+_Emi'!U22/1000</f>
        <v>399.22516799576596</v>
      </c>
      <c r="W24" s="45">
        <f>'MRIO_+_Emi'!V22/1000</f>
        <v>1954.5236868018601</v>
      </c>
      <c r="X24" s="46">
        <f>'MRIO_+_Emi'!W22/1000</f>
        <v>2009.0897600897499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32">
        <f t="shared" si="0"/>
        <v>1.1498850653879344E-6</v>
      </c>
      <c r="AG24" s="48">
        <v>1344390.1454942999</v>
      </c>
    </row>
    <row r="25" spans="1:33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32"/>
      <c r="AG25" s="60"/>
    </row>
  </sheetData>
  <mergeCells count="2">
    <mergeCell ref="E1:X1"/>
    <mergeCell ref="Z1:AD1"/>
  </mergeCells>
  <pageMargins left="0" right="0" top="0.39370078740157505" bottom="0.39370078740157505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FE5E-F1C8-4065-803A-BC0FC8B420FE}">
  <dimension ref="A1:AS55"/>
  <sheetViews>
    <sheetView topLeftCell="L6" workbookViewId="0">
      <selection activeCell="AC10" sqref="AC10:AF13"/>
    </sheetView>
  </sheetViews>
  <sheetFormatPr baseColWidth="10" defaultColWidth="11.42578125" defaultRowHeight="15" x14ac:dyDescent="0.25"/>
  <cols>
    <col min="1" max="1" width="5.140625" style="279" bestFit="1" customWidth="1"/>
    <col min="2" max="2" width="0.85546875" style="279" customWidth="1"/>
    <col min="3" max="3" width="6.5703125" customWidth="1"/>
    <col min="4" max="4" width="6.28515625" customWidth="1"/>
    <col min="5" max="5" width="7.140625" customWidth="1"/>
    <col min="6" max="6" width="1" customWidth="1"/>
    <col min="7" max="7" width="5.7109375" customWidth="1"/>
    <col min="8" max="8" width="6.28515625" customWidth="1"/>
    <col min="9" max="10" width="6.140625" customWidth="1"/>
    <col min="11" max="11" width="6" customWidth="1"/>
    <col min="12" max="13" width="6.85546875" customWidth="1"/>
    <col min="14" max="14" width="6.7109375" customWidth="1"/>
    <col min="15" max="16" width="6.5703125" customWidth="1"/>
    <col min="17" max="18" width="6.7109375" customWidth="1"/>
    <col min="19" max="20" width="6.5703125" customWidth="1"/>
    <col min="21" max="26" width="6.7109375" customWidth="1"/>
    <col min="27" max="27" width="1" customWidth="1"/>
    <col min="28" max="29" width="6.7109375" customWidth="1"/>
    <col min="30" max="30" width="7.7109375" customWidth="1"/>
    <col min="31" max="32" width="6.7109375" customWidth="1"/>
    <col min="33" max="33" width="7.5703125" style="276" customWidth="1"/>
    <col min="34" max="34" width="1.42578125" customWidth="1"/>
    <col min="35" max="35" width="1.5703125" style="17" customWidth="1"/>
    <col min="36" max="36" width="7.5703125" style="66" customWidth="1"/>
    <col min="37" max="999" width="12.140625" customWidth="1"/>
    <col min="1000" max="1000" width="11.42578125" customWidth="1"/>
  </cols>
  <sheetData>
    <row r="1" spans="1:45" s="2" customFormat="1" ht="17.25" x14ac:dyDescent="0.3">
      <c r="A1" s="277"/>
      <c r="B1" s="277"/>
      <c r="C1" s="1" t="s">
        <v>0</v>
      </c>
      <c r="E1" s="3" t="s">
        <v>1</v>
      </c>
      <c r="G1" s="367" t="s">
        <v>2</v>
      </c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B1" s="367" t="s">
        <v>3</v>
      </c>
      <c r="AC1" s="367"/>
      <c r="AD1" s="367"/>
      <c r="AE1" s="367"/>
      <c r="AF1" s="367"/>
      <c r="AG1" s="268"/>
      <c r="AI1" s="5" t="s">
        <v>4</v>
      </c>
      <c r="AJ1" s="61"/>
    </row>
    <row r="2" spans="1:45" s="8" customFormat="1" x14ac:dyDescent="0.25">
      <c r="A2" s="278"/>
      <c r="B2" s="278"/>
      <c r="C2" s="7" t="s">
        <v>6</v>
      </c>
      <c r="G2" s="63" t="s">
        <v>17</v>
      </c>
      <c r="H2" s="64">
        <f>SUM(G6:J9)</f>
        <v>1539.4059724741737</v>
      </c>
      <c r="I2" s="9"/>
      <c r="J2" s="9"/>
      <c r="K2" s="63" t="s">
        <v>17</v>
      </c>
      <c r="L2" s="64">
        <f>SUM(K6:N9)</f>
        <v>209.2247094674004</v>
      </c>
      <c r="M2" s="63"/>
      <c r="N2" s="63" t="s">
        <v>18</v>
      </c>
      <c r="O2" s="63" t="s">
        <v>17</v>
      </c>
      <c r="P2" s="64">
        <f>SUM(O6:R9)</f>
        <v>23.461453790008473</v>
      </c>
      <c r="Q2" s="9"/>
      <c r="R2" s="9"/>
      <c r="S2" s="63" t="s">
        <v>17</v>
      </c>
      <c r="T2" s="64">
        <f>SUM(S6:V9)</f>
        <v>27.449320247248142</v>
      </c>
      <c r="U2" s="9"/>
      <c r="V2" s="9"/>
      <c r="W2" s="9"/>
      <c r="X2" s="64">
        <f>SUM(W6:Z9)</f>
        <v>101.15581200169349</v>
      </c>
      <c r="Y2" s="9"/>
      <c r="Z2" s="9" t="s">
        <v>124</v>
      </c>
      <c r="AB2" s="266">
        <f>X2+T2+P2+L2+AC2+AD2+AE2+AF2</f>
        <v>676.89562716342084</v>
      </c>
      <c r="AC2" s="65">
        <f>SUM(AC6:AC9)</f>
        <v>166.32713689923798</v>
      </c>
      <c r="AD2" s="65">
        <f>SUM(AD6:AD9)</f>
        <v>28.426067722269252</v>
      </c>
      <c r="AE2" s="65">
        <f>SUM(AE6:AE9)</f>
        <v>18.662905840812904</v>
      </c>
      <c r="AF2" s="65">
        <f>SUM(AF6:AF9)</f>
        <v>102.1882211947502</v>
      </c>
      <c r="AG2" s="269"/>
      <c r="AJ2" s="62"/>
    </row>
    <row r="3" spans="1:45" s="269" customFormat="1" ht="3.75" customHeight="1" x14ac:dyDescent="0.25">
      <c r="A3" s="278"/>
      <c r="B3" s="278"/>
      <c r="C3" s="283"/>
      <c r="G3" s="284"/>
      <c r="H3" s="285"/>
      <c r="I3" s="286"/>
      <c r="J3" s="286"/>
      <c r="K3" s="284"/>
      <c r="L3" s="285"/>
      <c r="M3" s="284"/>
      <c r="N3" s="284"/>
      <c r="O3" s="284"/>
      <c r="P3" s="285"/>
      <c r="Q3" s="286"/>
      <c r="R3" s="286"/>
      <c r="S3" s="284"/>
      <c r="T3" s="285"/>
      <c r="U3" s="286"/>
      <c r="V3" s="286"/>
      <c r="W3" s="286"/>
      <c r="X3" s="285"/>
      <c r="Y3" s="286"/>
      <c r="Z3" s="286"/>
      <c r="AB3" s="287"/>
      <c r="AC3" s="288"/>
      <c r="AD3" s="288"/>
      <c r="AE3" s="288"/>
      <c r="AF3" s="288"/>
      <c r="AJ3" s="278"/>
    </row>
    <row r="4" spans="1:45" s="16" customFormat="1" ht="24" customHeight="1" x14ac:dyDescent="0.3">
      <c r="A4" s="278"/>
      <c r="B4" s="278"/>
      <c r="C4" s="362" t="s">
        <v>132</v>
      </c>
      <c r="D4" s="330"/>
      <c r="E4" s="330"/>
      <c r="F4" s="330"/>
      <c r="G4" s="331" t="s">
        <v>8</v>
      </c>
      <c r="H4" s="332" t="s">
        <v>8</v>
      </c>
      <c r="I4" s="332" t="s">
        <v>8</v>
      </c>
      <c r="J4" s="332" t="s">
        <v>8</v>
      </c>
      <c r="K4" s="333" t="s">
        <v>126</v>
      </c>
      <c r="L4" s="333" t="s">
        <v>126</v>
      </c>
      <c r="M4" s="333" t="s">
        <v>126</v>
      </c>
      <c r="N4" s="333" t="s">
        <v>126</v>
      </c>
      <c r="O4" s="334" t="s">
        <v>10</v>
      </c>
      <c r="P4" s="334" t="s">
        <v>10</v>
      </c>
      <c r="Q4" s="334" t="s">
        <v>10</v>
      </c>
      <c r="R4" s="334" t="s">
        <v>10</v>
      </c>
      <c r="S4" s="335" t="s">
        <v>11</v>
      </c>
      <c r="T4" s="335" t="s">
        <v>11</v>
      </c>
      <c r="U4" s="335" t="s">
        <v>11</v>
      </c>
      <c r="V4" s="335" t="s">
        <v>11</v>
      </c>
      <c r="W4" s="336" t="s">
        <v>125</v>
      </c>
      <c r="X4" s="336" t="s">
        <v>125</v>
      </c>
      <c r="Y4" s="336" t="s">
        <v>125</v>
      </c>
      <c r="Z4" s="337" t="s">
        <v>125</v>
      </c>
      <c r="AA4" s="363"/>
      <c r="AB4" s="364"/>
      <c r="AC4" s="365"/>
      <c r="AD4" s="330"/>
      <c r="AE4" s="330"/>
      <c r="AF4" s="330"/>
      <c r="AG4" s="363"/>
      <c r="AH4" s="8"/>
      <c r="AI4" s="8"/>
      <c r="AJ4" s="62"/>
      <c r="AK4" s="8" t="s">
        <v>10</v>
      </c>
      <c r="AL4" s="16" t="s">
        <v>11</v>
      </c>
      <c r="AM4" s="16" t="s">
        <v>11</v>
      </c>
      <c r="AN4" s="16" t="s">
        <v>11</v>
      </c>
      <c r="AO4" s="16" t="s">
        <v>11</v>
      </c>
      <c r="AP4" s="16" t="s">
        <v>125</v>
      </c>
      <c r="AQ4" s="16" t="s">
        <v>125</v>
      </c>
      <c r="AR4" s="16" t="s">
        <v>125</v>
      </c>
      <c r="AS4" s="16" t="s">
        <v>125</v>
      </c>
    </row>
    <row r="5" spans="1:45" s="16" customFormat="1" ht="24" customHeight="1" x14ac:dyDescent="0.3">
      <c r="A5" s="278"/>
      <c r="B5" s="278"/>
      <c r="C5" s="330"/>
      <c r="D5" s="330"/>
      <c r="E5" s="330" t="s">
        <v>127</v>
      </c>
      <c r="F5" s="330"/>
      <c r="G5" s="340" t="s">
        <v>128</v>
      </c>
      <c r="H5" s="341" t="s">
        <v>14</v>
      </c>
      <c r="I5" s="341" t="s">
        <v>129</v>
      </c>
      <c r="J5" s="341" t="s">
        <v>130</v>
      </c>
      <c r="K5" s="340" t="s">
        <v>128</v>
      </c>
      <c r="L5" s="341" t="s">
        <v>14</v>
      </c>
      <c r="M5" s="341" t="s">
        <v>129</v>
      </c>
      <c r="N5" s="341" t="s">
        <v>130</v>
      </c>
      <c r="O5" s="340" t="s">
        <v>128</v>
      </c>
      <c r="P5" s="341" t="s">
        <v>14</v>
      </c>
      <c r="Q5" s="341" t="s">
        <v>129</v>
      </c>
      <c r="R5" s="341" t="s">
        <v>130</v>
      </c>
      <c r="S5" s="340" t="s">
        <v>128</v>
      </c>
      <c r="T5" s="341" t="s">
        <v>14</v>
      </c>
      <c r="U5" s="341" t="s">
        <v>129</v>
      </c>
      <c r="V5" s="341" t="s">
        <v>130</v>
      </c>
      <c r="W5" s="340" t="s">
        <v>128</v>
      </c>
      <c r="X5" s="341" t="s">
        <v>14</v>
      </c>
      <c r="Y5" s="341" t="s">
        <v>129</v>
      </c>
      <c r="Z5" s="341" t="s">
        <v>130</v>
      </c>
      <c r="AA5" s="330"/>
      <c r="AB5" s="345" t="s">
        <v>8</v>
      </c>
      <c r="AC5" s="333" t="s">
        <v>126</v>
      </c>
      <c r="AD5" s="334" t="s">
        <v>10</v>
      </c>
      <c r="AE5" s="335" t="s">
        <v>11</v>
      </c>
      <c r="AF5" s="337" t="s">
        <v>12</v>
      </c>
      <c r="AG5" s="357" t="s">
        <v>131</v>
      </c>
      <c r="AH5" s="8"/>
      <c r="AI5" s="8"/>
      <c r="AJ5" s="62"/>
      <c r="AK5" s="8"/>
    </row>
    <row r="6" spans="1:45" ht="24" customHeight="1" x14ac:dyDescent="0.3">
      <c r="C6" s="319" t="s">
        <v>8</v>
      </c>
      <c r="D6" s="320" t="s">
        <v>128</v>
      </c>
      <c r="E6" s="321">
        <f>'MRIO_+_Emi'!B3/1000</f>
        <v>831.15062289754394</v>
      </c>
      <c r="F6" s="356"/>
      <c r="G6" s="290">
        <f>'MRIO_+_Emi'!D3/1000</f>
        <v>152.59847845046602</v>
      </c>
      <c r="H6" s="338">
        <f>'MRIO_+_Emi'!E3/1000</f>
        <v>5.0684387917019507</v>
      </c>
      <c r="I6" s="338">
        <f>'MRIO_+_Emi'!F3/1000</f>
        <v>77.116035068585902</v>
      </c>
      <c r="J6" s="338">
        <f>'MRIO_+_Emi'!G3/1000</f>
        <v>20.49039557663</v>
      </c>
      <c r="K6" s="292">
        <f>'MRIO_+_Emi'!H3/1000</f>
        <v>78.973158941574908</v>
      </c>
      <c r="L6" s="339">
        <f>'MRIO_+_Emi'!I3/1000</f>
        <v>2.5399382895851002</v>
      </c>
      <c r="M6" s="339">
        <f>'MRIO_+_Emi'!J3/1000</f>
        <v>20.650271679085503</v>
      </c>
      <c r="N6" s="294">
        <f>'MRIO_+_Emi'!K3/1000</f>
        <v>7.2625393903471602</v>
      </c>
      <c r="O6" s="339">
        <f>'MRIO_+_Emi'!L3/1000</f>
        <v>8.3964444860287895</v>
      </c>
      <c r="P6" s="339">
        <f>'MRIO_+_Emi'!M3/1000</f>
        <v>0.397858718035563</v>
      </c>
      <c r="Q6" s="339">
        <f>'MRIO_+_Emi'!N3/1000</f>
        <v>4.9746630643522405</v>
      </c>
      <c r="R6" s="339">
        <f>'MRIO_+_Emi'!O3/1000</f>
        <v>1.08062104572396</v>
      </c>
      <c r="S6" s="292">
        <f>'MRIO_+_Emi'!P3/1000</f>
        <v>11.5868257349704</v>
      </c>
      <c r="T6" s="339">
        <f>'MRIO_+_Emi'!Q3/1000</f>
        <v>0.64379718035563094</v>
      </c>
      <c r="U6" s="339">
        <f>'MRIO_+_Emi'!R3/1000</f>
        <v>3.1413218577476703</v>
      </c>
      <c r="V6" s="294">
        <f>'MRIO_+_Emi'!S3/1000</f>
        <v>1.5505251058425098</v>
      </c>
      <c r="W6" s="339">
        <f>'MRIO_+_Emi'!T3/1000</f>
        <v>34.194008431837396</v>
      </c>
      <c r="X6" s="339">
        <f>'MRIO_+_Emi'!U3/1000</f>
        <v>2.6494958636748502</v>
      </c>
      <c r="Y6" s="339">
        <f>'MRIO_+_Emi'!V3/1000</f>
        <v>15.1213174750212</v>
      </c>
      <c r="Z6" s="294">
        <f>'MRIO_+_Emi'!W3/1000</f>
        <v>5.0916938966977101</v>
      </c>
      <c r="AA6" s="356"/>
      <c r="AB6" s="290">
        <f>'MRIO_+_Emi'!Y3/1000</f>
        <v>207.26654250719702</v>
      </c>
      <c r="AC6" s="295">
        <f>'MRIO_+_Emi'!Z3/1000</f>
        <v>87.180229725656204</v>
      </c>
      <c r="AD6" s="296">
        <f>'MRIO_+_Emi'!AA3/1000</f>
        <v>14.7888158204911</v>
      </c>
      <c r="AE6" s="296">
        <f>'MRIO_+_Emi'!AB3/1000</f>
        <v>11.674315475021199</v>
      </c>
      <c r="AF6" s="297">
        <f>'MRIO_+_Emi'!AC3/1000</f>
        <v>56.712890292125302</v>
      </c>
      <c r="AG6" s="321">
        <f>SUM(G6:AF6)</f>
        <v>831.15062286875536</v>
      </c>
      <c r="AH6" s="27"/>
      <c r="AI6" s="32"/>
      <c r="AK6" s="17"/>
    </row>
    <row r="7" spans="1:45" ht="24" customHeight="1" x14ac:dyDescent="0.3">
      <c r="C7" s="322" t="s">
        <v>8</v>
      </c>
      <c r="D7" s="323" t="s">
        <v>14</v>
      </c>
      <c r="E7" s="324">
        <f>'MRIO_+_Emi'!B4/1000</f>
        <v>197.91609207366599</v>
      </c>
      <c r="F7" s="356"/>
      <c r="G7" s="290">
        <f>'MRIO_+_Emi'!D4/1000</f>
        <v>25.377148659610498</v>
      </c>
      <c r="H7" s="291">
        <f>'MRIO_+_Emi'!E4/1000</f>
        <v>51.1150839695174</v>
      </c>
      <c r="I7" s="291">
        <f>'MRIO_+_Emi'!F4/1000</f>
        <v>24.793792047417398</v>
      </c>
      <c r="J7" s="291">
        <f>'MRIO_+_Emi'!G4/1000</f>
        <v>16.8759016088061</v>
      </c>
      <c r="K7" s="292">
        <f>'MRIO_+_Emi'!H4/1000</f>
        <v>1.2215542260795902</v>
      </c>
      <c r="L7" s="293">
        <f>'MRIO_+_Emi'!I4/1000</f>
        <v>1.2071161549534299</v>
      </c>
      <c r="M7" s="293">
        <f>'MRIO_+_Emi'!J4/1000</f>
        <v>1.11723416088061</v>
      </c>
      <c r="N7" s="294">
        <f>'MRIO_+_Emi'!K4/1000</f>
        <v>1.37209651481795</v>
      </c>
      <c r="O7" s="293">
        <f>'MRIO_+_Emi'!L4/1000</f>
        <v>6.9608948348856906E-2</v>
      </c>
      <c r="P7" s="293">
        <f>'MRIO_+_Emi'!M4/1000</f>
        <v>0.103645785774767</v>
      </c>
      <c r="Q7" s="293">
        <f>'MRIO_+_Emi'!N4/1000</f>
        <v>0.35396355207451302</v>
      </c>
      <c r="R7" s="293">
        <f>'MRIO_+_Emi'!O4/1000</f>
        <v>0.14218345469940702</v>
      </c>
      <c r="S7" s="292">
        <f>'MRIO_+_Emi'!P4/1000</f>
        <v>9.0909617273497098E-2</v>
      </c>
      <c r="T7" s="293">
        <f>'MRIO_+_Emi'!Q4/1000</f>
        <v>8.420109737510581E-2</v>
      </c>
      <c r="U7" s="293">
        <f>'MRIO_+_Emi'!R4/1000</f>
        <v>2.1874263336155799E-2</v>
      </c>
      <c r="V7" s="294">
        <f>'MRIO_+_Emi'!S4/1000</f>
        <v>4.9993878916172699E-2</v>
      </c>
      <c r="W7" s="293">
        <f>'MRIO_+_Emi'!T4/1000</f>
        <v>0.83674438950042307</v>
      </c>
      <c r="X7" s="293">
        <f>'MRIO_+_Emi'!U4/1000</f>
        <v>0.99564361727349693</v>
      </c>
      <c r="Y7" s="293">
        <f>'MRIO_+_Emi'!V4/1000</f>
        <v>0.82491666045723899</v>
      </c>
      <c r="Z7" s="294">
        <f>'MRIO_+_Emi'!W4/1000</f>
        <v>0.80549170956816207</v>
      </c>
      <c r="AA7" s="356"/>
      <c r="AB7" s="290">
        <f>'MRIO_+_Emi'!Y4/1000</f>
        <v>64.445803229466506</v>
      </c>
      <c r="AC7" s="295">
        <f>'MRIO_+_Emi'!Z4/1000</f>
        <v>3.8973444919559701</v>
      </c>
      <c r="AD7" s="296">
        <f>'MRIO_+_Emi'!AA4/1000</f>
        <v>0.49579748094834902</v>
      </c>
      <c r="AE7" s="296">
        <f>'MRIO_+_Emi'!AB4/1000</f>
        <v>5.5865117696867105E-2</v>
      </c>
      <c r="AF7" s="297">
        <f>'MRIO_+_Emi'!AC4/1000</f>
        <v>1.5621773530906</v>
      </c>
      <c r="AG7" s="324">
        <f t="shared" ref="AG7:AG25" si="0">SUM(G7:AF7)</f>
        <v>197.91609198983906</v>
      </c>
      <c r="AH7" s="27"/>
      <c r="AI7" s="32"/>
      <c r="AK7" s="17"/>
    </row>
    <row r="8" spans="1:45" ht="24" customHeight="1" x14ac:dyDescent="0.3">
      <c r="C8" s="322" t="s">
        <v>8</v>
      </c>
      <c r="D8" s="323" t="s">
        <v>129</v>
      </c>
      <c r="E8" s="324">
        <f>'MRIO_+_Emi'!B5/1000</f>
        <v>1917.8076692811198</v>
      </c>
      <c r="F8" s="356"/>
      <c r="G8" s="290">
        <f>'MRIO_+_Emi'!D5/1000</f>
        <v>95.339237967823891</v>
      </c>
      <c r="H8" s="291">
        <f>'MRIO_+_Emi'!E5/1000</f>
        <v>14.1235251541067</v>
      </c>
      <c r="I8" s="291">
        <f>'MRIO_+_Emi'!F5/1000</f>
        <v>242.49579070872102</v>
      </c>
      <c r="J8" s="291">
        <f>'MRIO_+_Emi'!G5/1000</f>
        <v>102.826224454699</v>
      </c>
      <c r="K8" s="292">
        <f>'MRIO_+_Emi'!H5/1000</f>
        <v>15.210973580863699</v>
      </c>
      <c r="L8" s="293">
        <f>'MRIO_+_Emi'!I5/1000</f>
        <v>0.65834680355630804</v>
      </c>
      <c r="M8" s="293">
        <f>'MRIO_+_Emi'!J5/1000</f>
        <v>7.4147650541913599</v>
      </c>
      <c r="N8" s="294">
        <f>'MRIO_+_Emi'!K5/1000</f>
        <v>3.1115905546147302</v>
      </c>
      <c r="O8" s="293">
        <f>'MRIO_+_Emi'!L5/1000</f>
        <v>1.2628916020321799</v>
      </c>
      <c r="P8" s="293">
        <f>'MRIO_+_Emi'!M5/1000</f>
        <v>8.3637667231159993E-2</v>
      </c>
      <c r="Q8" s="293">
        <f>'MRIO_+_Emi'!N5/1000</f>
        <v>1.00551159441152</v>
      </c>
      <c r="R8" s="293">
        <f>'MRIO_+_Emi'!O5/1000</f>
        <v>0.24478720491109202</v>
      </c>
      <c r="S8" s="292">
        <f>'MRIO_+_Emi'!P5/1000</f>
        <v>2.21406993395428</v>
      </c>
      <c r="T8" s="293">
        <f>'MRIO_+_Emi'!Q5/1000</f>
        <v>0.12535938272650299</v>
      </c>
      <c r="U8" s="293">
        <f>'MRIO_+_Emi'!R5/1000</f>
        <v>0.83485185520745098</v>
      </c>
      <c r="V8" s="294">
        <f>'MRIO_+_Emi'!S5/1000</f>
        <v>0.29671612362404698</v>
      </c>
      <c r="W8" s="293">
        <f>'MRIO_+_Emi'!T5/1000</f>
        <v>6.5937788950042302</v>
      </c>
      <c r="X8" s="293">
        <f>'MRIO_+_Emi'!U5/1000</f>
        <v>0.58823571380186301</v>
      </c>
      <c r="Y8" s="293">
        <f>'MRIO_+_Emi'!V5/1000</f>
        <v>4.0554940846740104</v>
      </c>
      <c r="Z8" s="294">
        <f>'MRIO_+_Emi'!W5/1000</f>
        <v>1.2771957392040598</v>
      </c>
      <c r="AA8" s="356"/>
      <c r="AB8" s="290">
        <f>'MRIO_+_Emi'!Y5/1000</f>
        <v>1343.8820159458098</v>
      </c>
      <c r="AC8" s="295">
        <f>'MRIO_+_Emi'!Z5/1000</f>
        <v>40.243790028789199</v>
      </c>
      <c r="AD8" s="296">
        <f>'MRIO_+_Emi'!AA5/1000</f>
        <v>7.6252245410668902</v>
      </c>
      <c r="AE8" s="296">
        <f>'MRIO_+_Emi'!AB5/1000</f>
        <v>3.9468777756138902</v>
      </c>
      <c r="AF8" s="297">
        <f>'MRIO_+_Emi'!AC5/1000</f>
        <v>22.346776879762899</v>
      </c>
      <c r="AG8" s="324">
        <f t="shared" si="0"/>
        <v>1917.8076692464019</v>
      </c>
      <c r="AH8" s="27"/>
      <c r="AI8" s="32"/>
      <c r="AK8" s="17"/>
    </row>
    <row r="9" spans="1:45" ht="24" customHeight="1" x14ac:dyDescent="0.3">
      <c r="C9" s="322" t="s">
        <v>8</v>
      </c>
      <c r="D9" s="323" t="s">
        <v>130</v>
      </c>
      <c r="E9" s="324">
        <f>'MRIO_+_Emi'!B6/1000</f>
        <v>1217.0665843132899</v>
      </c>
      <c r="F9" s="356"/>
      <c r="G9" s="298">
        <f>'MRIO_+_Emi'!D6/1000</f>
        <v>100.29388590939901</v>
      </c>
      <c r="H9" s="299">
        <f>'MRIO_+_Emi'!E6/1000</f>
        <v>15.887873903471601</v>
      </c>
      <c r="I9" s="299">
        <f>'MRIO_+_Emi'!F6/1000</f>
        <v>222.97560411007601</v>
      </c>
      <c r="J9" s="299">
        <f>'MRIO_+_Emi'!G6/1000</f>
        <v>372.02855609314099</v>
      </c>
      <c r="K9" s="300">
        <f>'MRIO_+_Emi'!H6/1000</f>
        <v>14.9596231981372</v>
      </c>
      <c r="L9" s="301">
        <f>'MRIO_+_Emi'!I6/1000</f>
        <v>2.11332568670618</v>
      </c>
      <c r="M9" s="301">
        <f>'MRIO_+_Emi'!J6/1000</f>
        <v>17.358068269263303</v>
      </c>
      <c r="N9" s="302">
        <f>'MRIO_+_Emi'!K6/1000</f>
        <v>34.054106962743397</v>
      </c>
      <c r="O9" s="301">
        <f>'MRIO_+_Emi'!L6/1000</f>
        <v>0.78586610499576603</v>
      </c>
      <c r="P9" s="301">
        <f>'MRIO_+_Emi'!M6/1000</f>
        <v>0.17860053852667201</v>
      </c>
      <c r="Q9" s="301">
        <f>'MRIO_+_Emi'!N6/1000</f>
        <v>2.23105075783235</v>
      </c>
      <c r="R9" s="301">
        <f>'MRIO_+_Emi'!O6/1000</f>
        <v>2.1501192650296397</v>
      </c>
      <c r="S9" s="300">
        <f>'MRIO_+_Emi'!P6/1000</f>
        <v>2.8073201930567304</v>
      </c>
      <c r="T9" s="301">
        <f>'MRIO_+_Emi'!Q6/1000</f>
        <v>0.35791037849280299</v>
      </c>
      <c r="U9" s="301">
        <f>'MRIO_+_Emi'!R6/1000</f>
        <v>2.20070421422523</v>
      </c>
      <c r="V9" s="302">
        <f>'MRIO_+_Emi'!S6/1000</f>
        <v>1.44293943014395</v>
      </c>
      <c r="W9" s="301">
        <f>'MRIO_+_Emi'!T6/1000</f>
        <v>5.8996425486875497</v>
      </c>
      <c r="X9" s="301">
        <f>'MRIO_+_Emi'!U6/1000</f>
        <v>2.36961718882303</v>
      </c>
      <c r="Y9" s="301">
        <f>'MRIO_+_Emi'!V6/1000</f>
        <v>10.0358811049958</v>
      </c>
      <c r="Z9" s="302">
        <f>'MRIO_+_Emi'!W6/1000</f>
        <v>9.8166546824724783</v>
      </c>
      <c r="AA9" s="356"/>
      <c r="AB9" s="298">
        <f>'MRIO_+_Emi'!Y6/1000</f>
        <v>332.04500707112601</v>
      </c>
      <c r="AC9" s="295">
        <f>'MRIO_+_Emi'!Z6/1000</f>
        <v>35.005772652836598</v>
      </c>
      <c r="AD9" s="296">
        <f>'MRIO_+_Emi'!AA6/1000</f>
        <v>5.5162298797629097</v>
      </c>
      <c r="AE9" s="296">
        <f>'MRIO_+_Emi'!AB6/1000</f>
        <v>2.9858474724809496</v>
      </c>
      <c r="AF9" s="297">
        <f>'MRIO_+_Emi'!AC6/1000</f>
        <v>21.566376669771401</v>
      </c>
      <c r="AG9" s="324">
        <f t="shared" si="0"/>
        <v>1217.0665842861977</v>
      </c>
      <c r="AH9" s="27"/>
      <c r="AI9" s="32"/>
      <c r="AK9" s="17"/>
    </row>
    <row r="10" spans="1:45" ht="24" customHeight="1" x14ac:dyDescent="0.3">
      <c r="A10" s="280" t="s">
        <v>17</v>
      </c>
      <c r="B10" s="280"/>
      <c r="C10" s="325" t="s">
        <v>126</v>
      </c>
      <c r="D10" s="320" t="s">
        <v>128</v>
      </c>
      <c r="E10" s="314">
        <f>'MRIO_+_Emi'!B7/1000</f>
        <v>6671.7864134741794</v>
      </c>
      <c r="F10" s="356"/>
      <c r="G10" s="303">
        <f>'MRIO_+_Emi'!D7/1000</f>
        <v>80.861846889077</v>
      </c>
      <c r="H10" s="303">
        <f>'MRIO_+_Emi'!E7/1000</f>
        <v>4.4575112506350596</v>
      </c>
      <c r="I10" s="303">
        <f>'MRIO_+_Emi'!F7/1000</f>
        <v>33.883876019474997</v>
      </c>
      <c r="J10" s="303">
        <f>'MRIO_+_Emi'!G7/1000</f>
        <v>11.3834698010161</v>
      </c>
      <c r="K10" s="304">
        <f>'MRIO_+_Emi'!H7/1000</f>
        <v>1964.20491718374</v>
      </c>
      <c r="L10" s="305">
        <f>'MRIO_+_Emi'!I7/1000</f>
        <v>80.061481110922898</v>
      </c>
      <c r="M10" s="305">
        <f>'MRIO_+_Emi'!J7/1000</f>
        <v>694.34730608975394</v>
      </c>
      <c r="N10" s="306">
        <f>'MRIO_+_Emi'!K7/1000</f>
        <v>254.029918135478</v>
      </c>
      <c r="O10" s="305">
        <f>'MRIO_+_Emi'!L7/1000</f>
        <v>71.382232260795988</v>
      </c>
      <c r="P10" s="305">
        <f>'MRIO_+_Emi'!M7/1000</f>
        <v>4.0558521913632495</v>
      </c>
      <c r="Q10" s="305">
        <f>'MRIO_+_Emi'!N7/1000</f>
        <v>38.726315480948301</v>
      </c>
      <c r="R10" s="305">
        <f>'MRIO_+_Emi'!O7/1000</f>
        <v>10.012444126164301</v>
      </c>
      <c r="S10" s="304">
        <f>'MRIO_+_Emi'!P7/1000</f>
        <v>86.286985707027895</v>
      </c>
      <c r="T10" s="305">
        <f>'MRIO_+_Emi'!Q7/1000</f>
        <v>5.0388567705334495</v>
      </c>
      <c r="U10" s="305">
        <f>'MRIO_+_Emi'!R7/1000</f>
        <v>18.4701493276884</v>
      </c>
      <c r="V10" s="306">
        <f>'MRIO_+_Emi'!S7/1000</f>
        <v>9.3028415520745096</v>
      </c>
      <c r="W10" s="305">
        <f>'MRIO_+_Emi'!T7/1000</f>
        <v>253.29532407620701</v>
      </c>
      <c r="X10" s="305">
        <f>'MRIO_+_Emi'!U7/1000</f>
        <v>21.109910321761198</v>
      </c>
      <c r="Y10" s="305">
        <f>'MRIO_+_Emi'!V7/1000</f>
        <v>123.614353874682</v>
      </c>
      <c r="Z10" s="305">
        <f>'MRIO_+_Emi'!W7/1000</f>
        <v>33.0011724309907</v>
      </c>
      <c r="AA10" s="356"/>
      <c r="AB10" s="342">
        <f>'MRIO_+_Emi'!Y7/1000</f>
        <v>107.58657149618999</v>
      </c>
      <c r="AC10" s="346">
        <f>'MRIO_+_Emi'!Z7/1000</f>
        <v>2128.7292849051601</v>
      </c>
      <c r="AD10" s="347">
        <f>'MRIO_+_Emi'!AA7/1000</f>
        <v>163.621371655377</v>
      </c>
      <c r="AE10" s="347">
        <f>'MRIO_+_Emi'!AB7/1000</f>
        <v>57.918292624047396</v>
      </c>
      <c r="AF10" s="348">
        <f>'MRIO_+_Emi'!AC7/1000</f>
        <v>416.404125299746</v>
      </c>
      <c r="AG10" s="354">
        <f t="shared" si="0"/>
        <v>6671.7864105808558</v>
      </c>
      <c r="AH10" s="27"/>
      <c r="AI10" s="32"/>
      <c r="AJ10" s="65">
        <f>SUM(AB10:AB13)</f>
        <v>185.22508817696897</v>
      </c>
      <c r="AK10" s="67">
        <f>AC2-AJ10</f>
        <v>-18.897951277730982</v>
      </c>
    </row>
    <row r="11" spans="1:45" ht="24" customHeight="1" x14ac:dyDescent="0.3">
      <c r="A11" s="281">
        <f>SUM(G10:J13)</f>
        <v>238.63252548687552</v>
      </c>
      <c r="B11" s="281"/>
      <c r="C11" s="325" t="s">
        <v>126</v>
      </c>
      <c r="D11" s="323" t="s">
        <v>14</v>
      </c>
      <c r="E11" s="306">
        <f>'MRIO_+_Emi'!B8/1000</f>
        <v>1422.3288370423402</v>
      </c>
      <c r="F11" s="356"/>
      <c r="G11" s="303">
        <f>'MRIO_+_Emi'!D8/1000</f>
        <v>2.2157554640135499</v>
      </c>
      <c r="H11" s="303">
        <f>'MRIO_+_Emi'!E8/1000</f>
        <v>1.2761477383573199</v>
      </c>
      <c r="I11" s="303">
        <f>'MRIO_+_Emi'!F8/1000</f>
        <v>1.84115012870449</v>
      </c>
      <c r="J11" s="303">
        <f>'MRIO_+_Emi'!G8/1000</f>
        <v>1.9152411227773101</v>
      </c>
      <c r="K11" s="304">
        <f>'MRIO_+_Emi'!H8/1000</f>
        <v>220.12531946994099</v>
      </c>
      <c r="L11" s="305">
        <f>'MRIO_+_Emi'!I8/1000</f>
        <v>306.67164416596103</v>
      </c>
      <c r="M11" s="305">
        <f>'MRIO_+_Emi'!J8/1000</f>
        <v>220.08967970025401</v>
      </c>
      <c r="N11" s="306">
        <f>'MRIO_+_Emi'!K8/1000</f>
        <v>126.970446469094</v>
      </c>
      <c r="O11" s="305">
        <f>'MRIO_+_Emi'!L8/1000</f>
        <v>1.36334848094835</v>
      </c>
      <c r="P11" s="305">
        <f>'MRIO_+_Emi'!M8/1000</f>
        <v>2.7669134606265904</v>
      </c>
      <c r="Q11" s="305">
        <f>'MRIO_+_Emi'!N8/1000</f>
        <v>4.2548818154106707</v>
      </c>
      <c r="R11" s="305">
        <f>'MRIO_+_Emi'!O8/1000</f>
        <v>1.6712237451312402</v>
      </c>
      <c r="S11" s="304">
        <f>'MRIO_+_Emi'!P8/1000</f>
        <v>3.0444909635901798</v>
      </c>
      <c r="T11" s="305">
        <f>'MRIO_+_Emi'!Q8/1000</f>
        <v>5.0261194750211695</v>
      </c>
      <c r="U11" s="305">
        <f>'MRIO_+_Emi'!R8/1000</f>
        <v>0.41731321761219298</v>
      </c>
      <c r="V11" s="306">
        <f>'MRIO_+_Emi'!S8/1000</f>
        <v>0.39612681964436897</v>
      </c>
      <c r="W11" s="305">
        <f>'MRIO_+_Emi'!T8/1000</f>
        <v>15.3920515469941</v>
      </c>
      <c r="X11" s="305">
        <f>'MRIO_+_Emi'!U8/1000</f>
        <v>16.575663369178699</v>
      </c>
      <c r="Y11" s="305">
        <f>'MRIO_+_Emi'!V8/1000</f>
        <v>12.5340545173582</v>
      </c>
      <c r="Z11" s="305">
        <f>'MRIO_+_Emi'!W8/1000</f>
        <v>13.471678948348899</v>
      </c>
      <c r="AA11" s="356"/>
      <c r="AB11" s="343">
        <f>'MRIO_+_Emi'!Y8/1000</f>
        <v>5.09476330397968</v>
      </c>
      <c r="AC11" s="349">
        <f>'MRIO_+_Emi'!Z8/1000</f>
        <v>430.520869994073</v>
      </c>
      <c r="AD11" s="307">
        <f>'MRIO_+_Emi'!AA8/1000</f>
        <v>5.7700832480948403</v>
      </c>
      <c r="AE11" s="307">
        <f>'MRIO_+_Emi'!AB8/1000</f>
        <v>0.572040140558849</v>
      </c>
      <c r="AF11" s="350">
        <f>'MRIO_+_Emi'!AC8/1000</f>
        <v>22.351827560541899</v>
      </c>
      <c r="AG11" s="354">
        <f t="shared" si="0"/>
        <v>1422.3288348662156</v>
      </c>
      <c r="AH11" s="27"/>
      <c r="AI11" s="32"/>
      <c r="AK11" s="17"/>
    </row>
    <row r="12" spans="1:45" ht="24" customHeight="1" x14ac:dyDescent="0.3">
      <c r="A12" s="280"/>
      <c r="B12" s="280"/>
      <c r="C12" s="325" t="s">
        <v>126</v>
      </c>
      <c r="D12" s="323" t="s">
        <v>129</v>
      </c>
      <c r="E12" s="306">
        <f>'MRIO_+_Emi'!B9/1000</f>
        <v>10586.4211407519</v>
      </c>
      <c r="F12" s="356"/>
      <c r="G12" s="303">
        <f>'MRIO_+_Emi'!D9/1000</f>
        <v>11.5232288196444</v>
      </c>
      <c r="H12" s="303">
        <f>'MRIO_+_Emi'!E9/1000</f>
        <v>1.07617449872989</v>
      </c>
      <c r="I12" s="303">
        <f>'MRIO_+_Emi'!F9/1000</f>
        <v>9.6709680347163403</v>
      </c>
      <c r="J12" s="303">
        <f>'MRIO_+_Emi'!G9/1000</f>
        <v>4.6685522853514003</v>
      </c>
      <c r="K12" s="304">
        <f>'MRIO_+_Emi'!H9/1000</f>
        <v>761.70441973412403</v>
      </c>
      <c r="L12" s="305">
        <f>'MRIO_+_Emi'!I9/1000</f>
        <v>121.280235185436</v>
      </c>
      <c r="M12" s="305">
        <f>'MRIO_+_Emi'!J9/1000</f>
        <v>1564.3648187332801</v>
      </c>
      <c r="N12" s="306">
        <f>'MRIO_+_Emi'!K9/1000</f>
        <v>577.91388256985601</v>
      </c>
      <c r="O12" s="305">
        <f>'MRIO_+_Emi'!L9/1000</f>
        <v>8.5541003370025397</v>
      </c>
      <c r="P12" s="305">
        <f>'MRIO_+_Emi'!M9/1000</f>
        <v>1.3364825266723102</v>
      </c>
      <c r="Q12" s="305">
        <f>'MRIO_+_Emi'!N9/1000</f>
        <v>7.6533487773073698</v>
      </c>
      <c r="R12" s="305">
        <f>'MRIO_+_Emi'!O9/1000</f>
        <v>2.6618679847586799</v>
      </c>
      <c r="S12" s="304">
        <f>'MRIO_+_Emi'!P9/1000</f>
        <v>11.3615414801016</v>
      </c>
      <c r="T12" s="305">
        <f>'MRIO_+_Emi'!Q9/1000</f>
        <v>1.12871381710415</v>
      </c>
      <c r="U12" s="305">
        <f>'MRIO_+_Emi'!R9/1000</f>
        <v>4.5875809779847598</v>
      </c>
      <c r="V12" s="306">
        <f>'MRIO_+_Emi'!S9/1000</f>
        <v>1.9237028298052501</v>
      </c>
      <c r="W12" s="305">
        <f>'MRIO_+_Emi'!T9/1000</f>
        <v>39.895782646062699</v>
      </c>
      <c r="X12" s="305">
        <f>'MRIO_+_Emi'!U9/1000</f>
        <v>4.9433948831498702</v>
      </c>
      <c r="Y12" s="305">
        <f>'MRIO_+_Emi'!V9/1000</f>
        <v>27.914896304826403</v>
      </c>
      <c r="Z12" s="305">
        <f>'MRIO_+_Emi'!W9/1000</f>
        <v>12.5251081083827</v>
      </c>
      <c r="AA12" s="356"/>
      <c r="AB12" s="343">
        <f>'MRIO_+_Emi'!Y9/1000</f>
        <v>34.253082891617296</v>
      </c>
      <c r="AC12" s="349">
        <f>'MRIO_+_Emi'!Z9/1000</f>
        <v>7171.5519327248103</v>
      </c>
      <c r="AD12" s="307">
        <f>'MRIO_+_Emi'!AA9/1000</f>
        <v>51.027128874682504</v>
      </c>
      <c r="AE12" s="307">
        <f>'MRIO_+_Emi'!AB9/1000</f>
        <v>23.953620241320898</v>
      </c>
      <c r="AF12" s="350">
        <f>'MRIO_+_Emi'!AC9/1000</f>
        <v>128.94657372142299</v>
      </c>
      <c r="AG12" s="354">
        <f t="shared" si="0"/>
        <v>10586.421138988149</v>
      </c>
      <c r="AH12" s="27"/>
      <c r="AI12" s="32"/>
      <c r="AK12" s="17"/>
    </row>
    <row r="13" spans="1:45" ht="24" customHeight="1" x14ac:dyDescent="0.3">
      <c r="A13" s="280"/>
      <c r="B13" s="280"/>
      <c r="C13" s="325" t="s">
        <v>126</v>
      </c>
      <c r="D13" s="323" t="s">
        <v>130</v>
      </c>
      <c r="E13" s="309">
        <f>'MRIO_+_Emi'!B10/1000</f>
        <v>6381.3663846917898</v>
      </c>
      <c r="F13" s="356"/>
      <c r="G13" s="303">
        <f>'MRIO_+_Emi'!D10/1000</f>
        <v>11.866408267569899</v>
      </c>
      <c r="H13" s="303">
        <f>'MRIO_+_Emi'!E10/1000</f>
        <v>1.8659903251481802</v>
      </c>
      <c r="I13" s="303">
        <f>'MRIO_+_Emi'!F10/1000</f>
        <v>24.098698167654501</v>
      </c>
      <c r="J13" s="303">
        <f>'MRIO_+_Emi'!G10/1000</f>
        <v>36.027506674005096</v>
      </c>
      <c r="K13" s="304">
        <f>'MRIO_+_Emi'!H10/1000</f>
        <v>734.01884759949189</v>
      </c>
      <c r="L13" s="305">
        <f>'MRIO_+_Emi'!I10/1000</f>
        <v>142.15007961558001</v>
      </c>
      <c r="M13" s="305">
        <f>'MRIO_+_Emi'!J10/1000</f>
        <v>1212.85575318459</v>
      </c>
      <c r="N13" s="306">
        <f>'MRIO_+_Emi'!K10/1000</f>
        <v>1800.75504063675</v>
      </c>
      <c r="O13" s="305">
        <f>'MRIO_+_Emi'!L10/1000</f>
        <v>9.9594121634208292</v>
      </c>
      <c r="P13" s="305">
        <f>'MRIO_+_Emi'!M10/1000</f>
        <v>2.81991869517358</v>
      </c>
      <c r="Q13" s="305">
        <f>'MRIO_+_Emi'!N10/1000</f>
        <v>35.668964370872096</v>
      </c>
      <c r="R13" s="305">
        <f>'MRIO_+_Emi'!O10/1000</f>
        <v>34.201695573243001</v>
      </c>
      <c r="S13" s="304">
        <f>'MRIO_+_Emi'!P10/1000</f>
        <v>15.974427570702799</v>
      </c>
      <c r="T13" s="305">
        <f>'MRIO_+_Emi'!Q10/1000</f>
        <v>2.1192631913632498</v>
      </c>
      <c r="U13" s="305">
        <f>'MRIO_+_Emi'!R10/1000</f>
        <v>13.3622037129551</v>
      </c>
      <c r="V13" s="306">
        <f>'MRIO_+_Emi'!S10/1000</f>
        <v>8.6799589212531796</v>
      </c>
      <c r="W13" s="305">
        <f>'MRIO_+_Emi'!T10/1000</f>
        <v>53.085456811176996</v>
      </c>
      <c r="X13" s="305">
        <f>'MRIO_+_Emi'!U10/1000</f>
        <v>19.731747945808603</v>
      </c>
      <c r="Y13" s="305">
        <f>'MRIO_+_Emi'!V10/1000</f>
        <v>93.358937063505493</v>
      </c>
      <c r="Z13" s="305">
        <f>'MRIO_+_Emi'!W10/1000</f>
        <v>105.906367680779</v>
      </c>
      <c r="AA13" s="356"/>
      <c r="AB13" s="344">
        <f>'MRIO_+_Emi'!Y10/1000</f>
        <v>38.290670485182005</v>
      </c>
      <c r="AC13" s="349">
        <f>'MRIO_+_Emi'!Z10/1000</f>
        <v>1731.3463844800999</v>
      </c>
      <c r="AD13" s="307">
        <f>'MRIO_+_Emi'!AA10/1000</f>
        <v>57.681757477561398</v>
      </c>
      <c r="AE13" s="307">
        <f>'MRIO_+_Emi'!AB10/1000</f>
        <v>20.583647720575797</v>
      </c>
      <c r="AF13" s="350">
        <f>'MRIO_+_Emi'!AC10/1000</f>
        <v>174.95724598306498</v>
      </c>
      <c r="AG13" s="354">
        <f t="shared" si="0"/>
        <v>6381.3663843175282</v>
      </c>
      <c r="AH13" s="27"/>
      <c r="AI13" s="32"/>
      <c r="AK13" s="17"/>
    </row>
    <row r="14" spans="1:45" ht="24" customHeight="1" x14ac:dyDescent="0.3">
      <c r="A14" s="280" t="s">
        <v>17</v>
      </c>
      <c r="B14" s="280"/>
      <c r="C14" s="326" t="s">
        <v>10</v>
      </c>
      <c r="D14" s="320" t="s">
        <v>128</v>
      </c>
      <c r="E14" s="306">
        <f>'MRIO_+_Emi'!B11/1000</f>
        <v>5143.7976289009302</v>
      </c>
      <c r="F14" s="356"/>
      <c r="G14" s="310">
        <f>'MRIO_+_Emi'!D11/1000</f>
        <v>9.5104483226079584</v>
      </c>
      <c r="H14" s="311">
        <f>'MRIO_+_Emi'!E11/1000</f>
        <v>0.31375030397967801</v>
      </c>
      <c r="I14" s="311">
        <f>'MRIO_+_Emi'!F11/1000</f>
        <v>2.51928946994073</v>
      </c>
      <c r="J14" s="311">
        <f>'MRIO_+_Emi'!G11/1000</f>
        <v>0.85026588484335297</v>
      </c>
      <c r="K14" s="312">
        <f>'MRIO_+_Emi'!H11/1000</f>
        <v>41.634433869601999</v>
      </c>
      <c r="L14" s="313">
        <f>'MRIO_+_Emi'!I11/1000</f>
        <v>1.2707452980525</v>
      </c>
      <c r="M14" s="313">
        <f>'MRIO_+_Emi'!J11/1000</f>
        <v>13.027227345469901</v>
      </c>
      <c r="N14" s="314">
        <f>'MRIO_+_Emi'!K11/1000</f>
        <v>5.4139599305673203</v>
      </c>
      <c r="O14" s="313">
        <f>'MRIO_+_Emi'!L11/1000</f>
        <v>1395.3892160042301</v>
      </c>
      <c r="P14" s="313">
        <f>'MRIO_+_Emi'!M11/1000</f>
        <v>50.387737658763797</v>
      </c>
      <c r="Q14" s="313">
        <f>'MRIO_+_Emi'!N11/1000</f>
        <v>752.54715989923807</v>
      </c>
      <c r="R14" s="313">
        <f>'MRIO_+_Emi'!O11/1000</f>
        <v>191.29287269602</v>
      </c>
      <c r="S14" s="312">
        <f>'MRIO_+_Emi'!P11/1000</f>
        <v>47.920918840812895</v>
      </c>
      <c r="T14" s="313">
        <f>'MRIO_+_Emi'!Q11/1000</f>
        <v>1.7885358204911099</v>
      </c>
      <c r="U14" s="313">
        <f>'MRIO_+_Emi'!R11/1000</f>
        <v>7.7689095850973695</v>
      </c>
      <c r="V14" s="314">
        <f>'MRIO_+_Emi'!S11/1000</f>
        <v>4.2589199364944994</v>
      </c>
      <c r="W14" s="313">
        <f>'MRIO_+_Emi'!T11/1000</f>
        <v>197.65141345554599</v>
      </c>
      <c r="X14" s="313">
        <f>'MRIO_+_Emi'!U11/1000</f>
        <v>11.218776674005099</v>
      </c>
      <c r="Y14" s="313">
        <f>'MRIO_+_Emi'!V11/1000</f>
        <v>64.927281817104202</v>
      </c>
      <c r="Z14" s="314">
        <f>'MRIO_+_Emi'!W11/1000</f>
        <v>21.780928934801</v>
      </c>
      <c r="AA14" s="356"/>
      <c r="AB14" s="343">
        <f>'MRIO_+_Emi'!Y11/1000</f>
        <v>9.49315489754445</v>
      </c>
      <c r="AC14" s="349">
        <f>'MRIO_+_Emi'!Z11/1000</f>
        <v>57.310120468247199</v>
      </c>
      <c r="AD14" s="307">
        <f>'MRIO_+_Emi'!AA11/1000</f>
        <v>1972.6392818577499</v>
      </c>
      <c r="AE14" s="307">
        <f>'MRIO_+_Emi'!AB11/1000</f>
        <v>29.339377484335298</v>
      </c>
      <c r="AF14" s="350">
        <f>'MRIO_+_Emi'!AC11/1000</f>
        <v>253.54290234547</v>
      </c>
      <c r="AG14" s="354">
        <f t="shared" si="0"/>
        <v>5143.797628801015</v>
      </c>
      <c r="AH14" s="27"/>
      <c r="AI14" s="32"/>
      <c r="AJ14" s="65">
        <f>SUM(AB14:AB17)</f>
        <v>22.101069531752746</v>
      </c>
      <c r="AK14" s="17"/>
    </row>
    <row r="15" spans="1:45" ht="24" customHeight="1" x14ac:dyDescent="0.3">
      <c r="A15" s="281">
        <f>SUM(G14:J17)</f>
        <v>32.480893825571556</v>
      </c>
      <c r="B15" s="281"/>
      <c r="C15" s="326" t="s">
        <v>10</v>
      </c>
      <c r="D15" s="323" t="s">
        <v>14</v>
      </c>
      <c r="E15" s="306">
        <f>'MRIO_+_Emi'!B12/1000</f>
        <v>1541.6407415639299</v>
      </c>
      <c r="F15" s="356"/>
      <c r="G15" s="315">
        <f>'MRIO_+_Emi'!D12/1000</f>
        <v>0.36534326248941601</v>
      </c>
      <c r="H15" s="303">
        <f>'MRIO_+_Emi'!E12/1000</f>
        <v>1.28303601439458</v>
      </c>
      <c r="I15" s="303">
        <f>'MRIO_+_Emi'!F12/1000</f>
        <v>0.3475859957663</v>
      </c>
      <c r="J15" s="303">
        <f>'MRIO_+_Emi'!G12/1000</f>
        <v>0.33151374851820498</v>
      </c>
      <c r="K15" s="304">
        <f>'MRIO_+_Emi'!H12/1000</f>
        <v>3.0189900524978799</v>
      </c>
      <c r="L15" s="305">
        <f>'MRIO_+_Emi'!I12/1000</f>
        <v>10.669742381033</v>
      </c>
      <c r="M15" s="305">
        <f>'MRIO_+_Emi'!J12/1000</f>
        <v>1.17139909483489</v>
      </c>
      <c r="N15" s="306">
        <f>'MRIO_+_Emi'!K12/1000</f>
        <v>1.3004879881456399</v>
      </c>
      <c r="O15" s="305">
        <f>'MRIO_+_Emi'!L12/1000</f>
        <v>107.102846794242</v>
      </c>
      <c r="P15" s="305">
        <f>'MRIO_+_Emi'!M12/1000</f>
        <v>283.43294707366596</v>
      </c>
      <c r="Q15" s="305">
        <f>'MRIO_+_Emi'!N12/1000</f>
        <v>375.80604907620699</v>
      </c>
      <c r="R15" s="305">
        <f>'MRIO_+_Emi'!O12/1000</f>
        <v>103.829062939881</v>
      </c>
      <c r="S15" s="304">
        <f>'MRIO_+_Emi'!P12/1000</f>
        <v>3.2203507087214196</v>
      </c>
      <c r="T15" s="305">
        <f>'MRIO_+_Emi'!Q12/1000</f>
        <v>8.3018937265029606</v>
      </c>
      <c r="U15" s="305">
        <f>'MRIO_+_Emi'!R12/1000</f>
        <v>0.33013653598645198</v>
      </c>
      <c r="V15" s="306">
        <f>'MRIO_+_Emi'!S12/1000</f>
        <v>0.5782181651143099</v>
      </c>
      <c r="W15" s="305">
        <f>'MRIO_+_Emi'!T12/1000</f>
        <v>24.224724814563899</v>
      </c>
      <c r="X15" s="305">
        <f>'MRIO_+_Emi'!U12/1000</f>
        <v>45.907959607959398</v>
      </c>
      <c r="Y15" s="305">
        <f>'MRIO_+_Emi'!V12/1000</f>
        <v>12.020129123623999</v>
      </c>
      <c r="Z15" s="306">
        <f>'MRIO_+_Emi'!W12/1000</f>
        <v>18.005914071126202</v>
      </c>
      <c r="AA15" s="356"/>
      <c r="AB15" s="343">
        <f>'MRIO_+_Emi'!Y12/1000</f>
        <v>0.98667526672311601</v>
      </c>
      <c r="AC15" s="349">
        <f>'MRIO_+_Emi'!Z12/1000</f>
        <v>4.16709567400508</v>
      </c>
      <c r="AD15" s="307">
        <f>'MRIO_+_Emi'!AA12/1000</f>
        <v>503.68278213717201</v>
      </c>
      <c r="AE15" s="307">
        <f>'MRIO_+_Emi'!AB12/1000</f>
        <v>0.96569719136325105</v>
      </c>
      <c r="AF15" s="350">
        <f>'MRIO_+_Emi'!AC12/1000</f>
        <v>30.590160165114298</v>
      </c>
      <c r="AG15" s="354">
        <f t="shared" si="0"/>
        <v>1541.6407416096517</v>
      </c>
      <c r="AH15" s="27"/>
      <c r="AI15" s="32"/>
      <c r="AK15" s="17"/>
    </row>
    <row r="16" spans="1:45" ht="24" customHeight="1" x14ac:dyDescent="0.3">
      <c r="A16" s="280"/>
      <c r="B16" s="280"/>
      <c r="C16" s="326" t="s">
        <v>10</v>
      </c>
      <c r="D16" s="323" t="s">
        <v>129</v>
      </c>
      <c r="E16" s="306">
        <f>'MRIO_+_Emi'!B13/1000</f>
        <v>15015.5366790771</v>
      </c>
      <c r="F16" s="356"/>
      <c r="G16" s="315">
        <f>'MRIO_+_Emi'!D13/1000</f>
        <v>1.8562487620660499</v>
      </c>
      <c r="H16" s="303">
        <f>'MRIO_+_Emi'!E13/1000</f>
        <v>0.139143817104149</v>
      </c>
      <c r="I16" s="303">
        <f>'MRIO_+_Emi'!F13/1000</f>
        <v>1.1612163497036398</v>
      </c>
      <c r="J16" s="303">
        <f>'MRIO_+_Emi'!G13/1000</f>
        <v>0.71298254699407304</v>
      </c>
      <c r="K16" s="304">
        <f>'MRIO_+_Emi'!H13/1000</f>
        <v>13.5186136062659</v>
      </c>
      <c r="L16" s="305">
        <f>'MRIO_+_Emi'!I13/1000</f>
        <v>0.98327951227773103</v>
      </c>
      <c r="M16" s="305">
        <f>'MRIO_+_Emi'!J13/1000</f>
        <v>8.1252403640982198</v>
      </c>
      <c r="N16" s="306">
        <f>'MRIO_+_Emi'!K13/1000</f>
        <v>6.2633478975444499</v>
      </c>
      <c r="O16" s="305">
        <f>'MRIO_+_Emi'!L13/1000</f>
        <v>633.82078093818791</v>
      </c>
      <c r="P16" s="305">
        <f>'MRIO_+_Emi'!M13/1000</f>
        <v>90.546350021168507</v>
      </c>
      <c r="Q16" s="305">
        <f>'MRIO_+_Emi'!N13/1000</f>
        <v>1893.1725008526701</v>
      </c>
      <c r="R16" s="305">
        <f>'MRIO_+_Emi'!O13/1000</f>
        <v>751.20534289923796</v>
      </c>
      <c r="S16" s="304">
        <f>'MRIO_+_Emi'!P13/1000</f>
        <v>13.190619408975401</v>
      </c>
      <c r="T16" s="305">
        <f>'MRIO_+_Emi'!Q13/1000</f>
        <v>0.75399751989839103</v>
      </c>
      <c r="U16" s="305">
        <f>'MRIO_+_Emi'!R13/1000</f>
        <v>2.8330853302286201</v>
      </c>
      <c r="V16" s="306">
        <f>'MRIO_+_Emi'!S13/1000</f>
        <v>1.3502365071972899</v>
      </c>
      <c r="W16" s="305">
        <f>'MRIO_+_Emi'!T13/1000</f>
        <v>59.246269116850094</v>
      </c>
      <c r="X16" s="305">
        <f>'MRIO_+_Emi'!U13/1000</f>
        <v>7.4444955139712103</v>
      </c>
      <c r="Y16" s="305">
        <f>'MRIO_+_Emi'!V13/1000</f>
        <v>28.2996425453006</v>
      </c>
      <c r="Z16" s="306">
        <f>'MRIO_+_Emi'!W13/1000</f>
        <v>14.393182816257401</v>
      </c>
      <c r="AA16" s="356"/>
      <c r="AB16" s="343">
        <f>'MRIO_+_Emi'!Y13/1000</f>
        <v>5.3648560364098206</v>
      </c>
      <c r="AC16" s="349">
        <f>'MRIO_+_Emi'!Z13/1000</f>
        <v>36.6761753327688</v>
      </c>
      <c r="AD16" s="307">
        <f>'MRIO_+_Emi'!AA13/1000</f>
        <v>11256.636905470799</v>
      </c>
      <c r="AE16" s="307">
        <f>'MRIO_+_Emi'!AB13/1000</f>
        <v>36.664116187976305</v>
      </c>
      <c r="AF16" s="350">
        <f>'MRIO_+_Emi'!AC13/1000</f>
        <v>151.17804980271001</v>
      </c>
      <c r="AG16" s="354">
        <f t="shared" si="0"/>
        <v>15015.536679156661</v>
      </c>
      <c r="AH16" s="27"/>
      <c r="AI16" s="32"/>
      <c r="AK16" s="17"/>
    </row>
    <row r="17" spans="1:37" ht="24" customHeight="1" x14ac:dyDescent="0.3">
      <c r="A17" s="280"/>
      <c r="B17" s="280"/>
      <c r="C17" s="326" t="s">
        <v>10</v>
      </c>
      <c r="D17" s="323" t="s">
        <v>130</v>
      </c>
      <c r="E17" s="306">
        <f>'MRIO_+_Emi'!B14/1000</f>
        <v>8693.9351927942389</v>
      </c>
      <c r="F17" s="356"/>
      <c r="G17" s="316">
        <f>'MRIO_+_Emi'!D14/1000</f>
        <v>1.8888953353090601</v>
      </c>
      <c r="H17" s="317">
        <f>'MRIO_+_Emi'!E14/1000</f>
        <v>0.37407558171041499</v>
      </c>
      <c r="I17" s="317">
        <f>'MRIO_+_Emi'!F14/1000</f>
        <v>3.4662761016088104</v>
      </c>
      <c r="J17" s="317">
        <f>'MRIO_+_Emi'!G14/1000</f>
        <v>7.3608223285351393</v>
      </c>
      <c r="K17" s="318">
        <f>'MRIO_+_Emi'!H14/1000</f>
        <v>30.339581939034698</v>
      </c>
      <c r="L17" s="308">
        <f>'MRIO_+_Emi'!I14/1000</f>
        <v>5.0003549957663003</v>
      </c>
      <c r="M17" s="308">
        <f>'MRIO_+_Emi'!J14/1000</f>
        <v>30.340054457239599</v>
      </c>
      <c r="N17" s="309">
        <f>'MRIO_+_Emi'!K14/1000</f>
        <v>77.996882474174399</v>
      </c>
      <c r="O17" s="308">
        <f>'MRIO_+_Emi'!L14/1000</f>
        <v>490.608664580864</v>
      </c>
      <c r="P17" s="308">
        <f>'MRIO_+_Emi'!M14/1000</f>
        <v>193.16572590347198</v>
      </c>
      <c r="Q17" s="308">
        <f>'MRIO_+_Emi'!N14/1000</f>
        <v>2360.8087313556298</v>
      </c>
      <c r="R17" s="308">
        <f>'MRIO_+_Emi'!O14/1000</f>
        <v>2418.9956659551203</v>
      </c>
      <c r="S17" s="318">
        <f>'MRIO_+_Emi'!P14/1000</f>
        <v>8.5812963861134595</v>
      </c>
      <c r="T17" s="308">
        <f>'MRIO_+_Emi'!Q14/1000</f>
        <v>1.8834750609652799</v>
      </c>
      <c r="U17" s="308">
        <f>'MRIO_+_Emi'!R14/1000</f>
        <v>8.6317528704487696</v>
      </c>
      <c r="V17" s="309">
        <f>'MRIO_+_Emi'!S14/1000</f>
        <v>6.3170390076206608</v>
      </c>
      <c r="W17" s="308">
        <f>'MRIO_+_Emi'!T14/1000</f>
        <v>40.470894535139699</v>
      </c>
      <c r="X17" s="308">
        <f>'MRIO_+_Emi'!U14/1000</f>
        <v>14.6964931837426</v>
      </c>
      <c r="Y17" s="308">
        <f>'MRIO_+_Emi'!V14/1000</f>
        <v>63.8468011634208</v>
      </c>
      <c r="Z17" s="309">
        <f>'MRIO_+_Emi'!W14/1000</f>
        <v>71.5148632878916</v>
      </c>
      <c r="AA17" s="356"/>
      <c r="AB17" s="343">
        <f>'MRIO_+_Emi'!Y14/1000</f>
        <v>6.2563833310753596</v>
      </c>
      <c r="AC17" s="349">
        <f>'MRIO_+_Emi'!Z14/1000</f>
        <v>54.841728785774805</v>
      </c>
      <c r="AD17" s="307">
        <f>'MRIO_+_Emi'!AA14/1000</f>
        <v>2667.2158737087198</v>
      </c>
      <c r="AE17" s="307">
        <f>'MRIO_+_Emi'!AB14/1000</f>
        <v>16.606504036409799</v>
      </c>
      <c r="AF17" s="350">
        <f>'MRIO_+_Emi'!AC14/1000</f>
        <v>112.72635646401399</v>
      </c>
      <c r="AG17" s="354">
        <f t="shared" si="0"/>
        <v>8693.9351928298001</v>
      </c>
      <c r="AH17" s="27"/>
      <c r="AI17" s="32"/>
      <c r="AK17" s="17"/>
    </row>
    <row r="18" spans="1:37" ht="24" customHeight="1" x14ac:dyDescent="0.3">
      <c r="A18" s="280" t="s">
        <v>17</v>
      </c>
      <c r="B18" s="280"/>
      <c r="C18" s="327" t="s">
        <v>11</v>
      </c>
      <c r="D18" s="320" t="s">
        <v>128</v>
      </c>
      <c r="E18" s="314">
        <f>'MRIO_+_Emi'!B15/1000</f>
        <v>14985.277184295499</v>
      </c>
      <c r="F18" s="356"/>
      <c r="G18" s="303">
        <f>'MRIO_+_Emi'!D15/1000</f>
        <v>10.417117817104199</v>
      </c>
      <c r="H18" s="303">
        <f>'MRIO_+_Emi'!E15/1000</f>
        <v>0.53335152836579203</v>
      </c>
      <c r="I18" s="303">
        <f>'MRIO_+_Emi'!F15/1000</f>
        <v>5.8002898077900102</v>
      </c>
      <c r="J18" s="303">
        <f>'MRIO_+_Emi'!G15/1000</f>
        <v>2.5870480186282796</v>
      </c>
      <c r="K18" s="304">
        <f>'MRIO_+_Emi'!H15/1000</f>
        <v>75.473124043183702</v>
      </c>
      <c r="L18" s="305">
        <f>'MRIO_+_Emi'!I15/1000</f>
        <v>3.1959477061812001</v>
      </c>
      <c r="M18" s="305">
        <f>'MRIO_+_Emi'!J15/1000</f>
        <v>28.1232717713802</v>
      </c>
      <c r="N18" s="306">
        <f>'MRIO_+_Emi'!K15/1000</f>
        <v>10.8442981549534</v>
      </c>
      <c r="O18" s="305">
        <f>'MRIO_+_Emi'!L15/1000</f>
        <v>75.243163095681595</v>
      </c>
      <c r="P18" s="305">
        <f>'MRIO_+_Emi'!M15/1000</f>
        <v>3.1008884792548703</v>
      </c>
      <c r="Q18" s="305">
        <f>'MRIO_+_Emi'!N15/1000</f>
        <v>60.272971322608001</v>
      </c>
      <c r="R18" s="305">
        <f>'MRIO_+_Emi'!O15/1000</f>
        <v>20.847030916172699</v>
      </c>
      <c r="S18" s="304">
        <f>'MRIO_+_Emi'!P15/1000</f>
        <v>7342.69661966892</v>
      </c>
      <c r="T18" s="305">
        <f>'MRIO_+_Emi'!Q15/1000</f>
        <v>291.61412503895002</v>
      </c>
      <c r="U18" s="305">
        <f>'MRIO_+_Emi'!R15/1000</f>
        <v>1946.4134367307399</v>
      </c>
      <c r="V18" s="306">
        <f>'MRIO_+_Emi'!S15/1000</f>
        <v>553.83180465283704</v>
      </c>
      <c r="W18" s="305">
        <f>'MRIO_+_Emi'!T15/1000</f>
        <v>358.26834208890801</v>
      </c>
      <c r="X18" s="305">
        <f>'MRIO_+_Emi'!U15/1000</f>
        <v>21.781024580863701</v>
      </c>
      <c r="Y18" s="305">
        <f>'MRIO_+_Emi'!V15/1000</f>
        <v>157.253641656224</v>
      </c>
      <c r="Z18" s="305">
        <f>'MRIO_+_Emi'!W15/1000</f>
        <v>42.319093381879803</v>
      </c>
      <c r="AA18" s="356"/>
      <c r="AB18" s="342">
        <f>'MRIO_+_Emi'!Y15/1000</f>
        <v>19.214868130398003</v>
      </c>
      <c r="AC18" s="349">
        <f>'MRIO_+_Emi'!Z15/1000</f>
        <v>119.79342524978799</v>
      </c>
      <c r="AD18" s="307">
        <f>'MRIO_+_Emi'!AA15/1000</f>
        <v>206.11791139966101</v>
      </c>
      <c r="AE18" s="307">
        <f>'MRIO_+_Emi'!AB15/1000</f>
        <v>3151.7234263683304</v>
      </c>
      <c r="AF18" s="350">
        <f>'MRIO_+_Emi'!AC15/1000</f>
        <v>477.81096248433499</v>
      </c>
      <c r="AG18" s="354">
        <f t="shared" si="0"/>
        <v>14985.277184093138</v>
      </c>
      <c r="AH18" s="27"/>
      <c r="AI18" s="32"/>
      <c r="AJ18" s="65">
        <f>SUM(AB18:AB21)</f>
        <v>23.950179629974631</v>
      </c>
      <c r="AK18" s="17"/>
    </row>
    <row r="19" spans="1:37" ht="24" customHeight="1" x14ac:dyDescent="0.3">
      <c r="A19" s="281">
        <f>SUM(G18:J21)</f>
        <v>24.402257332768883</v>
      </c>
      <c r="B19" s="281"/>
      <c r="C19" s="327" t="s">
        <v>11</v>
      </c>
      <c r="D19" s="323" t="s">
        <v>14</v>
      </c>
      <c r="E19" s="306">
        <f>'MRIO_+_Emi'!B16/1000</f>
        <v>2393.5147366198103</v>
      </c>
      <c r="F19" s="356"/>
      <c r="G19" s="303">
        <f>'MRIO_+_Emi'!D16/1000</f>
        <v>2.5341993226079603E-2</v>
      </c>
      <c r="H19" s="303">
        <f>'MRIO_+_Emi'!E16/1000</f>
        <v>1.26280431837426E-2</v>
      </c>
      <c r="I19" s="303">
        <f>'MRIO_+_Emi'!F16/1000</f>
        <v>1.9647353090601199E-2</v>
      </c>
      <c r="J19" s="303">
        <f>'MRIO_+_Emi'!G16/1000</f>
        <v>1.1360185436071101E-2</v>
      </c>
      <c r="K19" s="304">
        <f>'MRIO_+_Emi'!H16/1000</f>
        <v>0.15910420321761198</v>
      </c>
      <c r="L19" s="305">
        <f>'MRIO_+_Emi'!I16/1000</f>
        <v>0.122572817104149</v>
      </c>
      <c r="M19" s="305">
        <f>'MRIO_+_Emi'!J16/1000</f>
        <v>9.4181832345469993E-2</v>
      </c>
      <c r="N19" s="306">
        <f>'MRIO_+_Emi'!K16/1000</f>
        <v>0.103479933954276</v>
      </c>
      <c r="O19" s="305">
        <f>'MRIO_+_Emi'!L16/1000</f>
        <v>6.7757382726503002E-2</v>
      </c>
      <c r="P19" s="305">
        <f>'MRIO_+_Emi'!M16/1000</f>
        <v>5.61617984758679E-2</v>
      </c>
      <c r="Q19" s="305">
        <f>'MRIO_+_Emi'!N16/1000</f>
        <v>0.215309624894157</v>
      </c>
      <c r="R19" s="305">
        <f>'MRIO_+_Emi'!O16/1000</f>
        <v>8.6652785774767094E-2</v>
      </c>
      <c r="S19" s="304">
        <f>'MRIO_+_Emi'!P16/1000</f>
        <v>920.43637233022798</v>
      </c>
      <c r="T19" s="305">
        <f>'MRIO_+_Emi'!Q16/1000</f>
        <v>734.77510160626593</v>
      </c>
      <c r="U19" s="305">
        <f>'MRIO_+_Emi'!R16/1000</f>
        <v>164.38566033276902</v>
      </c>
      <c r="V19" s="306">
        <f>'MRIO_+_Emi'!S16/1000</f>
        <v>203.47666537764599</v>
      </c>
      <c r="W19" s="305">
        <f>'MRIO_+_Emi'!T16/1000</f>
        <v>5.7776769585097396</v>
      </c>
      <c r="X19" s="305">
        <f>'MRIO_+_Emi'!U16/1000</f>
        <v>6.0775935402201506</v>
      </c>
      <c r="Y19" s="305">
        <f>'MRIO_+_Emi'!V16/1000</f>
        <v>6.5434653632514799</v>
      </c>
      <c r="Z19" s="305">
        <f>'MRIO_+_Emi'!W16/1000</f>
        <v>7.3316261447925495</v>
      </c>
      <c r="AA19" s="356"/>
      <c r="AB19" s="343">
        <f>'MRIO_+_Emi'!Y16/1000</f>
        <v>3.5858771380186297E-2</v>
      </c>
      <c r="AC19" s="349">
        <f>'MRIO_+_Emi'!Z16/1000</f>
        <v>0.29560571126164303</v>
      </c>
      <c r="AD19" s="307">
        <f>'MRIO_+_Emi'!AA16/1000</f>
        <v>0.37436050465706999</v>
      </c>
      <c r="AE19" s="307">
        <f>'MRIO_+_Emi'!AB16/1000</f>
        <v>335.96100628281101</v>
      </c>
      <c r="AF19" s="350">
        <f>'MRIO_+_Emi'!AC16/1000</f>
        <v>7.06954567908552</v>
      </c>
      <c r="AG19" s="354">
        <f t="shared" si="0"/>
        <v>2393.5147365563075</v>
      </c>
      <c r="AH19" s="27"/>
      <c r="AI19" s="32"/>
      <c r="AK19" s="17"/>
    </row>
    <row r="20" spans="1:37" ht="24" customHeight="1" x14ac:dyDescent="0.3">
      <c r="A20" s="280"/>
      <c r="B20" s="280"/>
      <c r="C20" s="327" t="s">
        <v>11</v>
      </c>
      <c r="D20" s="323" t="s">
        <v>129</v>
      </c>
      <c r="E20" s="306">
        <f>'MRIO_+_Emi'!B17/1000</f>
        <v>8159.6556494513097</v>
      </c>
      <c r="F20" s="356"/>
      <c r="G20" s="303">
        <f>'MRIO_+_Emi'!D17/1000</f>
        <v>0.64682161303979691</v>
      </c>
      <c r="H20" s="303">
        <f>'MRIO_+_Emi'!E17/1000</f>
        <v>3.3656561388653701E-2</v>
      </c>
      <c r="I20" s="303">
        <f>'MRIO_+_Emi'!F17/1000</f>
        <v>0.49813347925486895</v>
      </c>
      <c r="J20" s="303">
        <f>'MRIO_+_Emi'!G17/1000</f>
        <v>0.21228181541066898</v>
      </c>
      <c r="K20" s="304">
        <f>'MRIO_+_Emi'!H17/1000</f>
        <v>4.6693096342083003</v>
      </c>
      <c r="L20" s="305">
        <f>'MRIO_+_Emi'!I17/1000</f>
        <v>0.186745580016935</v>
      </c>
      <c r="M20" s="305">
        <f>'MRIO_+_Emi'!J17/1000</f>
        <v>2.2612838154106698</v>
      </c>
      <c r="N20" s="306">
        <f>'MRIO_+_Emi'!K17/1000</f>
        <v>0.82910245554614703</v>
      </c>
      <c r="O20" s="305">
        <f>'MRIO_+_Emi'!L17/1000</f>
        <v>4.4226417603725707</v>
      </c>
      <c r="P20" s="305">
        <f>'MRIO_+_Emi'!M17/1000</f>
        <v>0.14767158933107502</v>
      </c>
      <c r="Q20" s="305">
        <f>'MRIO_+_Emi'!N17/1000</f>
        <v>4.0136820143945799</v>
      </c>
      <c r="R20" s="305">
        <f>'MRIO_+_Emi'!O17/1000</f>
        <v>1.26048968162574</v>
      </c>
      <c r="S20" s="304">
        <f>'MRIO_+_Emi'!P17/1000</f>
        <v>848.89050599322593</v>
      </c>
      <c r="T20" s="305">
        <f>'MRIO_+_Emi'!Q17/1000</f>
        <v>73.687064729889897</v>
      </c>
      <c r="U20" s="305">
        <f>'MRIO_+_Emi'!R17/1000</f>
        <v>636.98561920237103</v>
      </c>
      <c r="V20" s="306">
        <f>'MRIO_+_Emi'!S17/1000</f>
        <v>305.31796559187103</v>
      </c>
      <c r="W20" s="305">
        <f>'MRIO_+_Emi'!T17/1000</f>
        <v>21.458305118543603</v>
      </c>
      <c r="X20" s="305">
        <f>'MRIO_+_Emi'!U17/1000</f>
        <v>1.3996465910245599</v>
      </c>
      <c r="Y20" s="305">
        <f>'MRIO_+_Emi'!V17/1000</f>
        <v>10.579322638441999</v>
      </c>
      <c r="Z20" s="305">
        <f>'MRIO_+_Emi'!W17/1000</f>
        <v>3.6643294428450499</v>
      </c>
      <c r="AA20" s="356"/>
      <c r="AB20" s="343">
        <f>'MRIO_+_Emi'!Y17/1000</f>
        <v>2.0740892294665501</v>
      </c>
      <c r="AC20" s="349">
        <f>'MRIO_+_Emi'!Z17/1000</f>
        <v>13.0439113090601</v>
      </c>
      <c r="AD20" s="307">
        <f>'MRIO_+_Emi'!AA17/1000</f>
        <v>21.5141018780694</v>
      </c>
      <c r="AE20" s="307">
        <f>'MRIO_+_Emi'!AB17/1000</f>
        <v>6150.9926201574899</v>
      </c>
      <c r="AF20" s="350">
        <f>'MRIO_+_Emi'!AC17/1000</f>
        <v>50.866347533446195</v>
      </c>
      <c r="AG20" s="354">
        <f t="shared" si="0"/>
        <v>8159.6556494157458</v>
      </c>
      <c r="AH20" s="27"/>
      <c r="AI20" s="32"/>
      <c r="AK20" s="17"/>
    </row>
    <row r="21" spans="1:37" ht="24" customHeight="1" x14ac:dyDescent="0.3">
      <c r="A21" s="280"/>
      <c r="B21" s="280"/>
      <c r="C21" s="327" t="s">
        <v>11</v>
      </c>
      <c r="D21" s="323" t="s">
        <v>130</v>
      </c>
      <c r="E21" s="309">
        <f>'MRIO_+_Emi'!B18/1000</f>
        <v>4110.8217194157496</v>
      </c>
      <c r="F21" s="356"/>
      <c r="G21" s="303">
        <f>'MRIO_+_Emi'!D18/1000</f>
        <v>0.59667264013547794</v>
      </c>
      <c r="H21" s="303">
        <f>'MRIO_+_Emi'!E18/1000</f>
        <v>7.5899066045723995E-2</v>
      </c>
      <c r="I21" s="303">
        <f>'MRIO_+_Emi'!F18/1000</f>
        <v>1.1634591693480099</v>
      </c>
      <c r="J21" s="303">
        <f>'MRIO_+_Emi'!G18/1000</f>
        <v>1.7685482413209099</v>
      </c>
      <c r="K21" s="304">
        <f>'MRIO_+_Emi'!H18/1000</f>
        <v>5.1045952658763802</v>
      </c>
      <c r="L21" s="305">
        <f>'MRIO_+_Emi'!I18/1000</f>
        <v>0.60702425063505494</v>
      </c>
      <c r="M21" s="305">
        <f>'MRIO_+_Emi'!J18/1000</f>
        <v>5.56149578492803</v>
      </c>
      <c r="N21" s="306">
        <f>'MRIO_+_Emi'!K18/1000</f>
        <v>11.1125023107536</v>
      </c>
      <c r="O21" s="305">
        <f>'MRIO_+_Emi'!L18/1000</f>
        <v>2.9177323708721401</v>
      </c>
      <c r="P21" s="305">
        <f>'MRIO_+_Emi'!M18/1000</f>
        <v>0.35882416511430998</v>
      </c>
      <c r="Q21" s="305">
        <f>'MRIO_+_Emi'!N18/1000</f>
        <v>5.6835261837425897</v>
      </c>
      <c r="R21" s="305">
        <f>'MRIO_+_Emi'!O18/1000</f>
        <v>4.8903553581710399</v>
      </c>
      <c r="S21" s="304">
        <f>'MRIO_+_Emi'!P18/1000</f>
        <v>995.25345024640103</v>
      </c>
      <c r="T21" s="305">
        <f>'MRIO_+_Emi'!Q18/1000</f>
        <v>195.76409731668099</v>
      </c>
      <c r="U21" s="305">
        <f>'MRIO_+_Emi'!R18/1000</f>
        <v>896.26256086367493</v>
      </c>
      <c r="V21" s="306">
        <f>'MRIO_+_Emi'!S18/1000</f>
        <v>655.75934804148994</v>
      </c>
      <c r="W21" s="305">
        <f>'MRIO_+_Emi'!T18/1000</f>
        <v>18.906091375105799</v>
      </c>
      <c r="X21" s="305">
        <f>'MRIO_+_Emi'!U18/1000</f>
        <v>4.1306749000846699</v>
      </c>
      <c r="Y21" s="305">
        <f>'MRIO_+_Emi'!V18/1000</f>
        <v>25.1900395139712</v>
      </c>
      <c r="Z21" s="305">
        <f>'MRIO_+_Emi'!W18/1000</f>
        <v>29.921390086367502</v>
      </c>
      <c r="AA21" s="356"/>
      <c r="AB21" s="344">
        <f>'MRIO_+_Emi'!Y18/1000</f>
        <v>2.6253634987298899</v>
      </c>
      <c r="AC21" s="349">
        <f>'MRIO_+_Emi'!Z18/1000</f>
        <v>14.271625744284499</v>
      </c>
      <c r="AD21" s="307">
        <f>'MRIO_+_Emi'!AA18/1000</f>
        <v>13.1396041947502</v>
      </c>
      <c r="AE21" s="307">
        <f>'MRIO_+_Emi'!AB18/1000</f>
        <v>1166.0402576756999</v>
      </c>
      <c r="AF21" s="350">
        <f>'MRIO_+_Emi'!AC18/1000</f>
        <v>53.716581154953396</v>
      </c>
      <c r="AG21" s="354">
        <f t="shared" si="0"/>
        <v>4110.8217194191366</v>
      </c>
      <c r="AH21" s="27"/>
      <c r="AI21" s="32"/>
      <c r="AK21" s="17"/>
    </row>
    <row r="22" spans="1:37" ht="24" customHeight="1" x14ac:dyDescent="0.3">
      <c r="A22" s="280" t="s">
        <v>17</v>
      </c>
      <c r="B22" s="280"/>
      <c r="C22" s="328" t="s">
        <v>125</v>
      </c>
      <c r="D22" s="320" t="s">
        <v>128</v>
      </c>
      <c r="E22" s="306">
        <f>'MRIO_+_Emi'!B19/1000</f>
        <v>15845.990500220099</v>
      </c>
      <c r="F22" s="356"/>
      <c r="G22" s="310">
        <f>'MRIO_+_Emi'!D19/1000</f>
        <v>24.615936609652799</v>
      </c>
      <c r="H22" s="311">
        <f>'MRIO_+_Emi'!E19/1000</f>
        <v>1.1391415029635901</v>
      </c>
      <c r="I22" s="311">
        <f>'MRIO_+_Emi'!F19/1000</f>
        <v>10.5681348645216</v>
      </c>
      <c r="J22" s="311">
        <f>'MRIO_+_Emi'!G19/1000</f>
        <v>3.8812306680779001</v>
      </c>
      <c r="K22" s="312">
        <f>'MRIO_+_Emi'!H19/1000</f>
        <v>208.416663513971</v>
      </c>
      <c r="L22" s="313">
        <f>'MRIO_+_Emi'!I19/1000</f>
        <v>6.8917833674851803</v>
      </c>
      <c r="M22" s="313">
        <f>'MRIO_+_Emi'!J19/1000</f>
        <v>57.192505324301401</v>
      </c>
      <c r="N22" s="314">
        <f>'MRIO_+_Emi'!K19/1000</f>
        <v>18.785691014394601</v>
      </c>
      <c r="O22" s="313">
        <f>'MRIO_+_Emi'!L19/1000</f>
        <v>252.57665686875501</v>
      </c>
      <c r="P22" s="313">
        <f>'MRIO_+_Emi'!M19/1000</f>
        <v>9.4460561905165097</v>
      </c>
      <c r="Q22" s="313">
        <f>'MRIO_+_Emi'!N19/1000</f>
        <v>117.565567955123</v>
      </c>
      <c r="R22" s="313">
        <f>'MRIO_+_Emi'!O19/1000</f>
        <v>35.299602446232001</v>
      </c>
      <c r="S22" s="312">
        <f>'MRIO_+_Emi'!P19/1000</f>
        <v>469.09470303387002</v>
      </c>
      <c r="T22" s="313">
        <f>'MRIO_+_Emi'!Q19/1000</f>
        <v>19.107634497883101</v>
      </c>
      <c r="U22" s="313">
        <f>'MRIO_+_Emi'!R19/1000</f>
        <v>57.162192060965303</v>
      </c>
      <c r="V22" s="314">
        <f>'MRIO_+_Emi'!S19/1000</f>
        <v>31.227450404741699</v>
      </c>
      <c r="W22" s="313">
        <f>'MRIO_+_Emi'!T19/1000</f>
        <v>5166.4301560889098</v>
      </c>
      <c r="X22" s="313">
        <f>'MRIO_+_Emi'!U19/1000</f>
        <v>224.18490794326797</v>
      </c>
      <c r="Y22" s="313">
        <f>'MRIO_+_Emi'!V19/1000</f>
        <v>1997.2682504809502</v>
      </c>
      <c r="Z22" s="314">
        <f>'MRIO_+_Emi'!W19/1000</f>
        <v>433.96824702963602</v>
      </c>
      <c r="AA22" s="356"/>
      <c r="AB22" s="343">
        <f>'MRIO_+_Emi'!Y19/1000</f>
        <v>40.186873929720598</v>
      </c>
      <c r="AC22" s="349">
        <f>'MRIO_+_Emi'!Z19/1000</f>
        <v>245.033146218459</v>
      </c>
      <c r="AD22" s="307">
        <f>'MRIO_+_Emi'!AA19/1000</f>
        <v>451.97884963420802</v>
      </c>
      <c r="AE22" s="307">
        <f>'MRIO_+_Emi'!AB19/1000</f>
        <v>165.48329245554601</v>
      </c>
      <c r="AF22" s="350">
        <f>'MRIO_+_Emi'!AC19/1000</f>
        <v>5798.48581876969</v>
      </c>
      <c r="AG22" s="354">
        <f t="shared" si="0"/>
        <v>15845.990492873842</v>
      </c>
      <c r="AH22" s="27"/>
      <c r="AI22" s="32"/>
      <c r="AJ22" s="65">
        <f>SUM(AB22:AB25)</f>
        <v>77.644380107536023</v>
      </c>
      <c r="AK22" s="17"/>
    </row>
    <row r="23" spans="1:37" ht="24" customHeight="1" x14ac:dyDescent="0.3">
      <c r="A23" s="281">
        <f>SUM(G22:J25)</f>
        <v>114.12575599153256</v>
      </c>
      <c r="B23" s="281"/>
      <c r="C23" s="328" t="s">
        <v>125</v>
      </c>
      <c r="D23" s="323" t="s">
        <v>14</v>
      </c>
      <c r="E23" s="306">
        <f>'MRIO_+_Emi'!B20/1000</f>
        <v>5643.1795333454702</v>
      </c>
      <c r="F23" s="356"/>
      <c r="G23" s="315">
        <f>'MRIO_+_Emi'!D20/1000</f>
        <v>3.1619303751058401</v>
      </c>
      <c r="H23" s="303">
        <f>'MRIO_+_Emi'!E20/1000</f>
        <v>27.970737663844201</v>
      </c>
      <c r="I23" s="303">
        <f>'MRIO_+_Emi'!F20/1000</f>
        <v>1.49512469686706</v>
      </c>
      <c r="J23" s="303">
        <f>'MRIO_+_Emi'!G20/1000</f>
        <v>1.8746307654530101</v>
      </c>
      <c r="K23" s="304">
        <f>'MRIO_+_Emi'!H20/1000</f>
        <v>44.980215882303099</v>
      </c>
      <c r="L23" s="305">
        <f>'MRIO_+_Emi'!I20/1000</f>
        <v>205.73876872142299</v>
      </c>
      <c r="M23" s="305">
        <f>'MRIO_+_Emi'!J20/1000</f>
        <v>20.7138867290432</v>
      </c>
      <c r="N23" s="306">
        <f>'MRIO_+_Emi'!K20/1000</f>
        <v>15.282668762065999</v>
      </c>
      <c r="O23" s="305">
        <f>'MRIO_+_Emi'!L20/1000</f>
        <v>7.8912255825571505</v>
      </c>
      <c r="P23" s="305">
        <f>'MRIO_+_Emi'!M20/1000</f>
        <v>144.192393055038</v>
      </c>
      <c r="Q23" s="305">
        <f>'MRIO_+_Emi'!N20/1000</f>
        <v>24.2773226011854</v>
      </c>
      <c r="R23" s="305">
        <f>'MRIO_+_Emi'!O20/1000</f>
        <v>5.8410344826418301</v>
      </c>
      <c r="S23" s="304">
        <f>'MRIO_+_Emi'!P20/1000</f>
        <v>114.37004120321801</v>
      </c>
      <c r="T23" s="305">
        <f>'MRIO_+_Emi'!Q20/1000</f>
        <v>242.058108448772</v>
      </c>
      <c r="U23" s="305">
        <f>'MRIO_+_Emi'!R20/1000</f>
        <v>7.0012130524978904</v>
      </c>
      <c r="V23" s="306">
        <f>'MRIO_+_Emi'!S20/1000</f>
        <v>8.8764054165961106</v>
      </c>
      <c r="W23" s="305">
        <f>'MRIO_+_Emi'!T20/1000</f>
        <v>965.28316849873011</v>
      </c>
      <c r="X23" s="305">
        <f>'MRIO_+_Emi'!U20/1000</f>
        <v>1684.7666812633399</v>
      </c>
      <c r="Y23" s="305">
        <f>'MRIO_+_Emi'!V20/1000</f>
        <v>638.186890508891</v>
      </c>
      <c r="Z23" s="306">
        <f>'MRIO_+_Emi'!W20/1000</f>
        <v>429.33416458933101</v>
      </c>
      <c r="AA23" s="356"/>
      <c r="AB23" s="343">
        <f>'MRIO_+_Emi'!Y20/1000</f>
        <v>6.9184747722269302</v>
      </c>
      <c r="AC23" s="349">
        <f>'MRIO_+_Emi'!Z20/1000</f>
        <v>44.801547392040604</v>
      </c>
      <c r="AD23" s="307">
        <f>'MRIO_+_Emi'!AA20/1000</f>
        <v>19.877045033022899</v>
      </c>
      <c r="AE23" s="307">
        <f>'MRIO_+_Emi'!AB20/1000</f>
        <v>6.8402406621507197</v>
      </c>
      <c r="AF23" s="350">
        <f>'MRIO_+_Emi'!AC20/1000</f>
        <v>971.44560971718897</v>
      </c>
      <c r="AG23" s="354">
        <f t="shared" si="0"/>
        <v>5643.1795298755333</v>
      </c>
      <c r="AH23" s="27"/>
      <c r="AI23" s="32"/>
      <c r="AK23" s="17"/>
    </row>
    <row r="24" spans="1:37" ht="24" customHeight="1" x14ac:dyDescent="0.3">
      <c r="C24" s="328" t="s">
        <v>125</v>
      </c>
      <c r="D24" s="323" t="s">
        <v>129</v>
      </c>
      <c r="E24" s="306">
        <f>'MRIO_+_Emi'!B21/1000</f>
        <v>19711.795243801898</v>
      </c>
      <c r="F24" s="356"/>
      <c r="G24" s="315">
        <f>'MRIO_+_Emi'!D21/1000</f>
        <v>4.5977155241320897</v>
      </c>
      <c r="H24" s="303">
        <f>'MRIO_+_Emi'!E21/1000</f>
        <v>2.0793315427603702</v>
      </c>
      <c r="I24" s="303">
        <f>'MRIO_+_Emi'!F21/1000</f>
        <v>5.3380217036409805</v>
      </c>
      <c r="J24" s="303">
        <f>'MRIO_+_Emi'!G21/1000</f>
        <v>2.6269197612193103</v>
      </c>
      <c r="K24" s="304">
        <f>'MRIO_+_Emi'!H21/1000</f>
        <v>39.278455061811997</v>
      </c>
      <c r="L24" s="305">
        <f>'MRIO_+_Emi'!I21/1000</f>
        <v>16.002908778154101</v>
      </c>
      <c r="M24" s="305">
        <f>'MRIO_+_Emi'!J21/1000</f>
        <v>24.514494590177801</v>
      </c>
      <c r="N24" s="306">
        <f>'MRIO_+_Emi'!K21/1000</f>
        <v>12.783182488569</v>
      </c>
      <c r="O24" s="305">
        <f>'MRIO_+_Emi'!L21/1000</f>
        <v>29.5634701219306</v>
      </c>
      <c r="P24" s="305">
        <f>'MRIO_+_Emi'!M21/1000</f>
        <v>4.3078651930567302</v>
      </c>
      <c r="Q24" s="305">
        <f>'MRIO_+_Emi'!N21/1000</f>
        <v>20.882875334462302</v>
      </c>
      <c r="R24" s="305">
        <f>'MRIO_+_Emi'!O21/1000</f>
        <v>6.4130664868755298</v>
      </c>
      <c r="S24" s="304">
        <f>'MRIO_+_Emi'!P21/1000</f>
        <v>57.1728492828112</v>
      </c>
      <c r="T24" s="305">
        <f>'MRIO_+_Emi'!Q21/1000</f>
        <v>13.0216866545301</v>
      </c>
      <c r="U24" s="305">
        <f>'MRIO_+_Emi'!R21/1000</f>
        <v>10.737624419136301</v>
      </c>
      <c r="V24" s="306">
        <f>'MRIO_+_Emi'!S21/1000</f>
        <v>5.6384326748518196</v>
      </c>
      <c r="W24" s="305">
        <f>'MRIO_+_Emi'!T21/1000</f>
        <v>1414.6468331143099</v>
      </c>
      <c r="X24" s="305">
        <f>'MRIO_+_Emi'!U21/1000</f>
        <v>304.49151373243001</v>
      </c>
      <c r="Y24" s="305">
        <f>'MRIO_+_Emi'!V21/1000</f>
        <v>2123.7703991651101</v>
      </c>
      <c r="Z24" s="306">
        <f>'MRIO_+_Emi'!W21/1000</f>
        <v>777.766584440305</v>
      </c>
      <c r="AA24" s="356"/>
      <c r="AB24" s="343">
        <f>'MRIO_+_Emi'!Y21/1000</f>
        <v>14.9146203598645</v>
      </c>
      <c r="AC24" s="349">
        <f>'MRIO_+_Emi'!Z21/1000</f>
        <v>91.253189878916189</v>
      </c>
      <c r="AD24" s="307">
        <f>'MRIO_+_Emi'!AA21/1000</f>
        <v>126.923978211685</v>
      </c>
      <c r="AE24" s="307">
        <f>'MRIO_+_Emi'!AB21/1000</f>
        <v>117.193834352244</v>
      </c>
      <c r="AF24" s="350">
        <f>'MRIO_+_Emi'!AC21/1000</f>
        <v>14485.875387963601</v>
      </c>
      <c r="AG24" s="354">
        <f t="shared" si="0"/>
        <v>19711.795240836589</v>
      </c>
      <c r="AH24" s="27"/>
      <c r="AI24" s="32"/>
      <c r="AK24" s="17"/>
    </row>
    <row r="25" spans="1:37" ht="24" customHeight="1" x14ac:dyDescent="0.3">
      <c r="C25" s="329" t="s">
        <v>125</v>
      </c>
      <c r="D25" s="366" t="s">
        <v>130</v>
      </c>
      <c r="E25" s="309">
        <f>'MRIO_+_Emi'!B22/1000</f>
        <v>9474.8504400728198</v>
      </c>
      <c r="F25" s="356"/>
      <c r="G25" s="316">
        <f>'MRIO_+_Emi'!D22/1000</f>
        <v>3.3688285063505501</v>
      </c>
      <c r="H25" s="317">
        <f>'MRIO_+_Emi'!E22/1000</f>
        <v>1.00149408890771</v>
      </c>
      <c r="I25" s="317">
        <f>'MRIO_+_Emi'!F22/1000</f>
        <v>7.46589711769687</v>
      </c>
      <c r="J25" s="317">
        <f>'MRIO_+_Emi'!G22/1000</f>
        <v>12.940680600338698</v>
      </c>
      <c r="K25" s="318">
        <f>'MRIO_+_Emi'!H22/1000</f>
        <v>37.480265785774797</v>
      </c>
      <c r="L25" s="308">
        <f>'MRIO_+_Emi'!I22/1000</f>
        <v>9.8873099237933886</v>
      </c>
      <c r="M25" s="308">
        <f>'MRIO_+_Emi'!J22/1000</f>
        <v>49.546238249788303</v>
      </c>
      <c r="N25" s="309">
        <f>'MRIO_+_Emi'!K22/1000</f>
        <v>115.02709243776499</v>
      </c>
      <c r="O25" s="308">
        <f>'MRIO_+_Emi'!L22/1000</f>
        <v>16.628889370025401</v>
      </c>
      <c r="P25" s="308">
        <f>'MRIO_+_Emi'!M22/1000</f>
        <v>11.309086906011901</v>
      </c>
      <c r="Q25" s="308">
        <f>'MRIO_+_Emi'!N22/1000</f>
        <v>44.368496195596897</v>
      </c>
      <c r="R25" s="308">
        <f>'MRIO_+_Emi'!O22/1000</f>
        <v>44.459202631668099</v>
      </c>
      <c r="S25" s="318">
        <f>'MRIO_+_Emi'!P22/1000</f>
        <v>41.075879999153301</v>
      </c>
      <c r="T25" s="308">
        <f>'MRIO_+_Emi'!Q22/1000</f>
        <v>8.3064379923793403</v>
      </c>
      <c r="U25" s="308">
        <f>'MRIO_+_Emi'!R22/1000</f>
        <v>27.131280265029599</v>
      </c>
      <c r="V25" s="309">
        <f>'MRIO_+_Emi'!S22/1000</f>
        <v>22.552799349703601</v>
      </c>
      <c r="W25" s="308">
        <f>'MRIO_+_Emi'!T22/1000</f>
        <v>1080.94837613717</v>
      </c>
      <c r="X25" s="308">
        <f>'MRIO_+_Emi'!U22/1000</f>
        <v>399.22516799576596</v>
      </c>
      <c r="Y25" s="308">
        <f>'MRIO_+_Emi'!V22/1000</f>
        <v>1954.5236868018601</v>
      </c>
      <c r="Z25" s="309">
        <f>'MRIO_+_Emi'!W22/1000</f>
        <v>2009.0897600897499</v>
      </c>
      <c r="AA25" s="356"/>
      <c r="AB25" s="344">
        <f>'MRIO_+_Emi'!Y22/1000</f>
        <v>15.624411045724001</v>
      </c>
      <c r="AC25" s="351">
        <f>'MRIO_+_Emi'!Z22/1000</f>
        <v>110.89743545808599</v>
      </c>
      <c r="AD25" s="352">
        <f>'MRIO_+_Emi'!AA22/1000</f>
        <v>97.573413112616393</v>
      </c>
      <c r="AE25" s="352">
        <f>'MRIO_+_Emi'!AB22/1000</f>
        <v>83.1296026443692</v>
      </c>
      <c r="AF25" s="353">
        <f>'MRIO_+_Emi'!AC22/1000</f>
        <v>3271.2887062176096</v>
      </c>
      <c r="AG25" s="355">
        <f t="shared" si="0"/>
        <v>9474.8504389229347</v>
      </c>
      <c r="AH25" s="27"/>
      <c r="AI25" s="32"/>
      <c r="AK25" s="17"/>
    </row>
    <row r="26" spans="1:37" ht="11.25" customHeight="1" x14ac:dyDescent="0.4">
      <c r="C26" s="361"/>
      <c r="D26" s="267"/>
      <c r="E26" s="267"/>
      <c r="F26" s="358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359"/>
      <c r="Y26" s="359"/>
      <c r="Z26" s="359"/>
      <c r="AA26" s="358"/>
      <c r="AB26" s="289"/>
      <c r="AC26" s="289"/>
      <c r="AD26" s="289"/>
      <c r="AE26" s="289"/>
      <c r="AF26" s="289"/>
      <c r="AG26" s="360"/>
      <c r="AH26" s="27"/>
      <c r="AI26" s="32"/>
      <c r="AK26" s="17"/>
    </row>
    <row r="27" spans="1:37" x14ac:dyDescent="0.25">
      <c r="A27" s="282">
        <f>A11+A15+A19+A23</f>
        <v>409.64143263674856</v>
      </c>
      <c r="B27" s="28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70"/>
      <c r="AH27" s="17"/>
      <c r="AJ27" s="170">
        <f>AJ22+AJ18+AJ14+AJ10+A27</f>
        <v>718.56215008298091</v>
      </c>
      <c r="AK27" s="153" t="s">
        <v>123</v>
      </c>
    </row>
    <row r="28" spans="1:37" x14ac:dyDescent="0.25">
      <c r="C28" s="17"/>
      <c r="D28" s="17"/>
      <c r="E28" s="17"/>
      <c r="F28" s="17"/>
      <c r="G28" s="368" t="s">
        <v>19</v>
      </c>
      <c r="H28" s="368"/>
      <c r="I28" s="368"/>
      <c r="J28" s="368"/>
      <c r="K28" s="17"/>
      <c r="L28" s="17"/>
      <c r="M28" s="17"/>
      <c r="N28" s="368" t="s">
        <v>20</v>
      </c>
      <c r="O28" s="368"/>
      <c r="P28" s="368"/>
      <c r="Q28" s="36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70"/>
      <c r="AH28" s="17"/>
      <c r="AK28" s="17"/>
    </row>
    <row r="29" spans="1:37" ht="17.25" x14ac:dyDescent="0.3">
      <c r="C29" s="17"/>
      <c r="D29" s="17"/>
      <c r="E29" s="17"/>
      <c r="F29" s="17"/>
      <c r="G29" s="68" t="s">
        <v>21</v>
      </c>
      <c r="H29" s="68" t="s">
        <v>21</v>
      </c>
      <c r="I29" s="68" t="s">
        <v>21</v>
      </c>
      <c r="J29" s="68" t="s">
        <v>21</v>
      </c>
      <c r="K29" s="17"/>
      <c r="L29" s="17"/>
      <c r="M29" s="17"/>
      <c r="N29" s="68" t="s">
        <v>21</v>
      </c>
      <c r="O29" s="68" t="s">
        <v>21</v>
      </c>
      <c r="P29" s="68" t="s">
        <v>21</v>
      </c>
      <c r="Q29" s="68" t="s">
        <v>21</v>
      </c>
      <c r="R29" s="17"/>
      <c r="S29" s="17"/>
      <c r="T29" s="17"/>
      <c r="U29" s="17"/>
      <c r="V29" s="17"/>
      <c r="W29" s="17"/>
      <c r="X29" s="69" t="s">
        <v>22</v>
      </c>
      <c r="Y29" s="70"/>
      <c r="Z29" s="70"/>
      <c r="AA29" s="70"/>
      <c r="AB29" s="70"/>
      <c r="AC29" s="71" t="s">
        <v>21</v>
      </c>
      <c r="AD29" s="71" t="s">
        <v>21</v>
      </c>
      <c r="AE29" s="71" t="s">
        <v>21</v>
      </c>
      <c r="AF29" s="71" t="s">
        <v>21</v>
      </c>
      <c r="AG29" s="271"/>
      <c r="AH29" s="70"/>
      <c r="AI29" s="70"/>
      <c r="AJ29" s="72"/>
      <c r="AK29" s="17"/>
    </row>
    <row r="30" spans="1:37" x14ac:dyDescent="0.25">
      <c r="C30" s="73" t="s">
        <v>23</v>
      </c>
      <c r="D30" s="17"/>
      <c r="E30" s="74" t="s">
        <v>1</v>
      </c>
      <c r="F30" s="17"/>
      <c r="G30" s="11" t="s">
        <v>8</v>
      </c>
      <c r="H30" s="11" t="s">
        <v>8</v>
      </c>
      <c r="I30" s="11" t="s">
        <v>8</v>
      </c>
      <c r="J30" s="11" t="s">
        <v>8</v>
      </c>
      <c r="K30" s="74" t="s">
        <v>24</v>
      </c>
      <c r="L30" s="74" t="s">
        <v>25</v>
      </c>
      <c r="M30" s="17"/>
      <c r="N30" s="11" t="s">
        <v>8</v>
      </c>
      <c r="O30" s="11" t="s">
        <v>8</v>
      </c>
      <c r="P30" s="11" t="s">
        <v>8</v>
      </c>
      <c r="Q30" s="11" t="s">
        <v>8</v>
      </c>
      <c r="R30" s="74" t="s">
        <v>24</v>
      </c>
      <c r="S30" s="74" t="s">
        <v>25</v>
      </c>
      <c r="T30" s="17"/>
      <c r="U30" s="17"/>
      <c r="V30" s="17"/>
      <c r="W30" s="17"/>
      <c r="X30" s="75" t="s">
        <v>26</v>
      </c>
      <c r="Y30" s="74" t="s">
        <v>27</v>
      </c>
      <c r="Z30" s="76" t="s">
        <v>28</v>
      </c>
      <c r="AA30" s="8"/>
      <c r="AB30" s="76" t="s">
        <v>29</v>
      </c>
      <c r="AC30" s="77" t="s">
        <v>8</v>
      </c>
      <c r="AD30" s="77" t="s">
        <v>8</v>
      </c>
      <c r="AE30" s="77" t="s">
        <v>8</v>
      </c>
      <c r="AF30" s="77" t="s">
        <v>8</v>
      </c>
      <c r="AG30" s="270"/>
      <c r="AH30" s="17"/>
      <c r="AI30" s="74" t="s">
        <v>24</v>
      </c>
      <c r="AJ30" s="78" t="s">
        <v>25</v>
      </c>
      <c r="AK30" s="17"/>
    </row>
    <row r="31" spans="1:37" x14ac:dyDescent="0.25">
      <c r="C31" s="79" t="s">
        <v>30</v>
      </c>
      <c r="D31" s="17"/>
      <c r="E31" s="17"/>
      <c r="F31" s="17"/>
      <c r="G31" s="77" t="s">
        <v>13</v>
      </c>
      <c r="H31" s="77" t="s">
        <v>14</v>
      </c>
      <c r="I31" s="77" t="s">
        <v>15</v>
      </c>
      <c r="J31" s="77" t="s">
        <v>16</v>
      </c>
      <c r="K31" s="17"/>
      <c r="L31" s="17"/>
      <c r="M31" s="17"/>
      <c r="N31" s="77" t="s">
        <v>13</v>
      </c>
      <c r="O31" s="77" t="s">
        <v>14</v>
      </c>
      <c r="P31" s="77" t="s">
        <v>15</v>
      </c>
      <c r="Q31" s="77" t="s">
        <v>16</v>
      </c>
      <c r="R31" s="17"/>
      <c r="S31" s="17"/>
      <c r="T31" s="17"/>
      <c r="U31" s="80"/>
      <c r="V31" s="17"/>
      <c r="W31" s="17"/>
      <c r="X31" s="81"/>
      <c r="Y31" s="8"/>
      <c r="Z31" s="76"/>
      <c r="AA31" s="8"/>
      <c r="AB31" s="76"/>
      <c r="AC31" s="77" t="s">
        <v>13</v>
      </c>
      <c r="AD31" s="77" t="s">
        <v>14</v>
      </c>
      <c r="AE31" s="77" t="s">
        <v>15</v>
      </c>
      <c r="AF31" s="77" t="s">
        <v>16</v>
      </c>
      <c r="AG31" s="270"/>
      <c r="AH31" s="17"/>
      <c r="AJ31" s="82"/>
      <c r="AK31" s="17"/>
    </row>
    <row r="32" spans="1:37" x14ac:dyDescent="0.25">
      <c r="C32" s="24" t="s">
        <v>8</v>
      </c>
      <c r="D32" s="83" t="s">
        <v>13</v>
      </c>
      <c r="E32" s="84">
        <f>E6</f>
        <v>831.15062289754394</v>
      </c>
      <c r="F32" s="17"/>
      <c r="G32" s="85">
        <f t="shared" ref="G32:J35" si="1">G6</f>
        <v>152.59847845046602</v>
      </c>
      <c r="H32" s="85">
        <f t="shared" si="1"/>
        <v>5.0684387917019507</v>
      </c>
      <c r="I32" s="85">
        <f t="shared" si="1"/>
        <v>77.116035068585902</v>
      </c>
      <c r="J32" s="85">
        <f t="shared" si="1"/>
        <v>20.49039557663</v>
      </c>
      <c r="K32" s="86">
        <f>AB6</f>
        <v>207.26654250719702</v>
      </c>
      <c r="L32" s="87">
        <f>SUM(K6:Z6)</f>
        <v>198.25448116088054</v>
      </c>
      <c r="M32" s="17"/>
      <c r="N32" s="88">
        <f t="shared" ref="N32:Q35" si="2">G22+G18+G14+G10</f>
        <v>125.40534963844195</v>
      </c>
      <c r="O32" s="88">
        <f t="shared" si="2"/>
        <v>6.4437545859441201</v>
      </c>
      <c r="P32" s="88">
        <f t="shared" si="2"/>
        <v>52.771590161727339</v>
      </c>
      <c r="Q32" s="88">
        <f t="shared" si="2"/>
        <v>18.702014372565632</v>
      </c>
      <c r="R32" s="89">
        <f>AB10+AB14+AB18+AB22</f>
        <v>176.48146845385304</v>
      </c>
      <c r="S32" s="87">
        <f>SUM(AC6:AF6)</f>
        <v>170.3562513132938</v>
      </c>
      <c r="T32" s="17"/>
      <c r="U32" s="80">
        <f>E32-SUM(G32:L32)-S32</f>
        <v>2.8788690542569384E-8</v>
      </c>
      <c r="V32" s="17"/>
      <c r="W32" s="17"/>
      <c r="X32" s="90">
        <f>X42</f>
        <v>379.80417721253207</v>
      </c>
      <c r="Y32" s="91">
        <v>831.15062289754405</v>
      </c>
      <c r="Z32" s="92">
        <f>Y32</f>
        <v>831.15062289754405</v>
      </c>
      <c r="AA32" s="93"/>
      <c r="AB32" s="94">
        <f>SUM(AC32:AJ32)</f>
        <v>831.15062286875525</v>
      </c>
      <c r="AC32" s="95">
        <f t="shared" ref="AC32:AF35" si="3">G32</f>
        <v>152.59847845046602</v>
      </c>
      <c r="AD32" s="95">
        <f t="shared" si="3"/>
        <v>5.0684387917019507</v>
      </c>
      <c r="AE32" s="95">
        <f t="shared" si="3"/>
        <v>77.116035068585902</v>
      </c>
      <c r="AF32" s="95">
        <f t="shared" si="3"/>
        <v>20.49039557663</v>
      </c>
      <c r="AG32" s="272"/>
      <c r="AH32" s="96"/>
      <c r="AI32" s="97">
        <f>K32</f>
        <v>207.26654250719702</v>
      </c>
      <c r="AJ32" s="98">
        <f>L32+S32</f>
        <v>368.61073247417437</v>
      </c>
      <c r="AK32" s="17"/>
    </row>
    <row r="33" spans="3:37" x14ac:dyDescent="0.25">
      <c r="C33" s="34" t="s">
        <v>8</v>
      </c>
      <c r="D33" s="99" t="s">
        <v>14</v>
      </c>
      <c r="E33" s="84">
        <f>E7</f>
        <v>197.91609207366599</v>
      </c>
      <c r="F33" s="17"/>
      <c r="G33" s="85">
        <f t="shared" si="1"/>
        <v>25.377148659610498</v>
      </c>
      <c r="H33" s="85">
        <f t="shared" si="1"/>
        <v>51.1150839695174</v>
      </c>
      <c r="I33" s="85">
        <f t="shared" si="1"/>
        <v>24.793792047417398</v>
      </c>
      <c r="J33" s="85">
        <f t="shared" si="1"/>
        <v>16.8759016088061</v>
      </c>
      <c r="K33" s="86">
        <f>AB7</f>
        <v>64.445803229466506</v>
      </c>
      <c r="L33" s="87">
        <f>SUM(K7:Z7)</f>
        <v>9.2971780313293753</v>
      </c>
      <c r="M33" s="17"/>
      <c r="N33" s="88">
        <f t="shared" si="2"/>
        <v>5.7683710948348859</v>
      </c>
      <c r="O33" s="88">
        <f t="shared" si="2"/>
        <v>30.542549459779842</v>
      </c>
      <c r="P33" s="88">
        <f t="shared" si="2"/>
        <v>3.703508174428451</v>
      </c>
      <c r="Q33" s="88">
        <f t="shared" si="2"/>
        <v>4.1327458221845959</v>
      </c>
      <c r="R33" s="89">
        <f>AB11+AB15+AB19+AB23</f>
        <v>13.035772114309912</v>
      </c>
      <c r="S33" s="87">
        <f>SUM(AC7:AF7)</f>
        <v>6.0111844436917856</v>
      </c>
      <c r="T33" s="17"/>
      <c r="U33" s="80">
        <f>E33-SUM(G33:L33)-S33</f>
        <v>8.3826950714183113E-8</v>
      </c>
      <c r="V33" s="17"/>
      <c r="W33" s="17"/>
      <c r="X33" s="90">
        <f>X43</f>
        <v>57.182946665537699</v>
      </c>
      <c r="Y33" s="90">
        <v>197.91609207366599</v>
      </c>
      <c r="Z33" s="100">
        <f>Y33</f>
        <v>197.91609207366599</v>
      </c>
      <c r="AA33" s="93"/>
      <c r="AB33" s="101">
        <f>SUM(AC33:AJ33)</f>
        <v>197.91609198983906</v>
      </c>
      <c r="AC33" s="102">
        <f t="shared" si="3"/>
        <v>25.377148659610498</v>
      </c>
      <c r="AD33" s="102">
        <f t="shared" si="3"/>
        <v>51.1150839695174</v>
      </c>
      <c r="AE33" s="102">
        <f t="shared" si="3"/>
        <v>24.793792047417398</v>
      </c>
      <c r="AF33" s="102">
        <f t="shared" si="3"/>
        <v>16.8759016088061</v>
      </c>
      <c r="AG33" s="273"/>
      <c r="AH33" s="93"/>
      <c r="AI33" s="103">
        <f>K33</f>
        <v>64.445803229466506</v>
      </c>
      <c r="AJ33" s="104">
        <f>L33+S33</f>
        <v>15.308362475021161</v>
      </c>
      <c r="AK33" s="17"/>
    </row>
    <row r="34" spans="3:37" x14ac:dyDescent="0.25">
      <c r="C34" s="34" t="s">
        <v>8</v>
      </c>
      <c r="D34" s="99" t="s">
        <v>15</v>
      </c>
      <c r="E34" s="84">
        <f>E8</f>
        <v>1917.8076692811198</v>
      </c>
      <c r="F34" s="17"/>
      <c r="G34" s="85">
        <f t="shared" si="1"/>
        <v>95.339237967823891</v>
      </c>
      <c r="H34" s="85">
        <f t="shared" si="1"/>
        <v>14.1235251541067</v>
      </c>
      <c r="I34" s="85">
        <f t="shared" si="1"/>
        <v>242.49579070872102</v>
      </c>
      <c r="J34" s="85">
        <f t="shared" si="1"/>
        <v>102.826224454699</v>
      </c>
      <c r="K34" s="86">
        <f>AB8</f>
        <v>1343.8820159458098</v>
      </c>
      <c r="L34" s="87">
        <f>SUM(K8:Z8)</f>
        <v>44.978205790008488</v>
      </c>
      <c r="M34" s="17"/>
      <c r="N34" s="88">
        <f t="shared" si="2"/>
        <v>18.624014718882336</v>
      </c>
      <c r="O34" s="88">
        <f t="shared" si="2"/>
        <v>3.328306419983063</v>
      </c>
      <c r="P34" s="88">
        <f t="shared" si="2"/>
        <v>16.668339567315829</v>
      </c>
      <c r="Q34" s="88">
        <f t="shared" si="2"/>
        <v>8.2207364089754531</v>
      </c>
      <c r="R34" s="89">
        <f>AB12+AB16+AB20+AB24</f>
        <v>56.606648517358167</v>
      </c>
      <c r="S34" s="87">
        <f>SUM(AC8:AF8)</f>
        <v>74.162669225232889</v>
      </c>
      <c r="T34" s="17"/>
      <c r="U34" s="80">
        <f>E34-SUM(G34:L34)-S34</f>
        <v>3.4717800190264825E-8</v>
      </c>
      <c r="V34" s="17"/>
      <c r="W34" s="17"/>
      <c r="X34" s="90">
        <f>X44</f>
        <v>103.44804563251485</v>
      </c>
      <c r="Y34" s="90">
        <v>1917.8076692811201</v>
      </c>
      <c r="Z34" s="100">
        <f>Y34</f>
        <v>1917.8076692811201</v>
      </c>
      <c r="AA34" s="93"/>
      <c r="AB34" s="101">
        <f>SUM(AC34:AJ34)</f>
        <v>1917.8076692464019</v>
      </c>
      <c r="AC34" s="102">
        <f t="shared" si="3"/>
        <v>95.339237967823891</v>
      </c>
      <c r="AD34" s="102">
        <f t="shared" si="3"/>
        <v>14.1235251541067</v>
      </c>
      <c r="AE34" s="102">
        <f t="shared" si="3"/>
        <v>242.49579070872102</v>
      </c>
      <c r="AF34" s="102">
        <f t="shared" si="3"/>
        <v>102.826224454699</v>
      </c>
      <c r="AG34" s="273"/>
      <c r="AH34" s="93"/>
      <c r="AI34" s="103">
        <f>K34</f>
        <v>1343.8820159458098</v>
      </c>
      <c r="AJ34" s="104">
        <f>L34+S34</f>
        <v>119.14087501524138</v>
      </c>
      <c r="AK34" s="17"/>
    </row>
    <row r="35" spans="3:37" x14ac:dyDescent="0.25">
      <c r="C35" s="42" t="s">
        <v>8</v>
      </c>
      <c r="D35" s="105" t="s">
        <v>16</v>
      </c>
      <c r="E35" s="84">
        <f>E9</f>
        <v>1217.0665843132899</v>
      </c>
      <c r="F35" s="17"/>
      <c r="G35" s="85">
        <f t="shared" si="1"/>
        <v>100.29388590939901</v>
      </c>
      <c r="H35" s="85">
        <f t="shared" si="1"/>
        <v>15.887873903471601</v>
      </c>
      <c r="I35" s="85">
        <f t="shared" si="1"/>
        <v>222.97560411007601</v>
      </c>
      <c r="J35" s="85">
        <f t="shared" si="1"/>
        <v>372.02855609314099</v>
      </c>
      <c r="K35" s="86">
        <f>AB9</f>
        <v>332.04500707112601</v>
      </c>
      <c r="L35" s="87">
        <f>SUM(K9:Z9)</f>
        <v>108.76143052413205</v>
      </c>
      <c r="M35" s="17"/>
      <c r="N35" s="88">
        <f t="shared" si="2"/>
        <v>17.720804749364987</v>
      </c>
      <c r="O35" s="88">
        <f t="shared" si="2"/>
        <v>3.3174590618120288</v>
      </c>
      <c r="P35" s="88">
        <f t="shared" si="2"/>
        <v>36.194330556308188</v>
      </c>
      <c r="Q35" s="88">
        <f t="shared" si="2"/>
        <v>58.097557844199841</v>
      </c>
      <c r="R35" s="89">
        <f>AB13+AB17+AB21+AB25</f>
        <v>62.79682836071126</v>
      </c>
      <c r="S35" s="87">
        <f>SUM(AC9:AF9)</f>
        <v>65.074226674851857</v>
      </c>
      <c r="T35" s="17"/>
      <c r="U35" s="80">
        <f>E35-SUM(G35:L35)-S35</f>
        <v>2.7092468712908158E-8</v>
      </c>
      <c r="V35" s="17"/>
      <c r="W35" s="17"/>
      <c r="X35" s="90">
        <f>X45</f>
        <v>178.12698057239629</v>
      </c>
      <c r="Y35" s="106">
        <v>1217.0665843132899</v>
      </c>
      <c r="Z35" s="107">
        <f>Y35</f>
        <v>1217.0665843132899</v>
      </c>
      <c r="AA35" s="93"/>
      <c r="AB35" s="108">
        <f>SUM(AC35:AJ35)</f>
        <v>1217.0665842861974</v>
      </c>
      <c r="AC35" s="109">
        <f t="shared" si="3"/>
        <v>100.29388590939901</v>
      </c>
      <c r="AD35" s="109">
        <f t="shared" si="3"/>
        <v>15.887873903471601</v>
      </c>
      <c r="AE35" s="109">
        <f t="shared" si="3"/>
        <v>222.97560411007601</v>
      </c>
      <c r="AF35" s="109">
        <f t="shared" si="3"/>
        <v>372.02855609314099</v>
      </c>
      <c r="AG35" s="274"/>
      <c r="AH35" s="110"/>
      <c r="AI35" s="111">
        <f>K35</f>
        <v>332.04500707112601</v>
      </c>
      <c r="AJ35" s="112">
        <f>L35+S35</f>
        <v>173.83565719898391</v>
      </c>
      <c r="AK35" s="17"/>
    </row>
    <row r="36" spans="3:37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80"/>
      <c r="V36" s="17"/>
      <c r="W36" s="17"/>
      <c r="X36" s="113"/>
      <c r="Y36" s="17"/>
      <c r="Z36" s="17"/>
      <c r="AA36" s="17"/>
      <c r="AB36" s="17"/>
      <c r="AC36" s="17"/>
      <c r="AD36" s="17"/>
      <c r="AE36" s="17"/>
      <c r="AF36" s="17"/>
      <c r="AG36" s="270"/>
      <c r="AH36" s="17"/>
      <c r="AJ36" s="82"/>
      <c r="AK36" s="17"/>
    </row>
    <row r="37" spans="3:37" x14ac:dyDescent="0.25">
      <c r="C37" s="17"/>
      <c r="D37" s="17"/>
      <c r="E37" s="114">
        <f>SUM(E32:E35)</f>
        <v>4163.9409685656201</v>
      </c>
      <c r="F37" s="17"/>
      <c r="G37" s="114">
        <f t="shared" ref="G37:L37" si="4">SUM(G32:G35)</f>
        <v>373.60875098729946</v>
      </c>
      <c r="H37" s="114">
        <f t="shared" si="4"/>
        <v>86.194921818797653</v>
      </c>
      <c r="I37" s="114">
        <f t="shared" si="4"/>
        <v>567.38122193480035</v>
      </c>
      <c r="J37" s="114">
        <f t="shared" si="4"/>
        <v>512.22107773327616</v>
      </c>
      <c r="K37" s="114">
        <f t="shared" si="4"/>
        <v>1947.6393687535995</v>
      </c>
      <c r="L37" s="114">
        <f t="shared" si="4"/>
        <v>361.29129550635042</v>
      </c>
      <c r="M37" s="17"/>
      <c r="N37" s="114">
        <f t="shared" ref="N37:S37" si="5">SUM(N32:N35)</f>
        <v>167.51854020152416</v>
      </c>
      <c r="O37" s="114">
        <f t="shared" si="5"/>
        <v>43.632069527519057</v>
      </c>
      <c r="P37" s="114">
        <f t="shared" si="5"/>
        <v>109.33776845977981</v>
      </c>
      <c r="Q37" s="114">
        <f t="shared" si="5"/>
        <v>89.153054447925513</v>
      </c>
      <c r="R37" s="114">
        <f t="shared" si="5"/>
        <v>308.9207174462324</v>
      </c>
      <c r="S37" s="114">
        <f t="shared" si="5"/>
        <v>315.6043316570703</v>
      </c>
      <c r="T37" s="17"/>
      <c r="U37" s="80"/>
      <c r="V37" s="17"/>
      <c r="W37" s="17"/>
      <c r="X37" s="115">
        <f>SUM(X32:X35)</f>
        <v>718.56215008298091</v>
      </c>
      <c r="Y37" s="116">
        <f>SUM(Y32:Y35)</f>
        <v>4163.9409685656201</v>
      </c>
      <c r="Z37" s="116">
        <f>SUM(Z32:Z35)</f>
        <v>4163.9409685656201</v>
      </c>
      <c r="AA37" s="116"/>
      <c r="AB37" s="116">
        <f>SUM(AB32:AB35)</f>
        <v>4163.9409683911936</v>
      </c>
      <c r="AC37" s="116">
        <f>SUM(AC32:AC35)</f>
        <v>373.60875098729946</v>
      </c>
      <c r="AD37" s="116">
        <f>SUM(AD32:AD35)</f>
        <v>86.194921818797653</v>
      </c>
      <c r="AE37" s="116">
        <f>SUM(AE32:AE35)</f>
        <v>567.38122193480035</v>
      </c>
      <c r="AF37" s="116">
        <f>SUM(AF32:AF35)</f>
        <v>512.22107773327616</v>
      </c>
      <c r="AG37" s="275"/>
      <c r="AH37" s="116"/>
      <c r="AI37" s="116">
        <f>SUM(AI32:AI35)</f>
        <v>1947.6393687535995</v>
      </c>
      <c r="AJ37" s="117">
        <f>SUM(AJ32:AJ35)</f>
        <v>676.89562716342084</v>
      </c>
      <c r="AK37" s="17"/>
    </row>
    <row r="38" spans="3:37" x14ac:dyDescent="0.25">
      <c r="C38" s="17"/>
      <c r="D38" s="17"/>
      <c r="E38" s="17" t="s">
        <v>31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80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70"/>
      <c r="AH38" s="17"/>
      <c r="AK38" s="17"/>
    </row>
    <row r="39" spans="3:37" ht="17.25" x14ac:dyDescent="0.3">
      <c r="C39" s="17"/>
      <c r="D39" s="17"/>
      <c r="E39" s="118">
        <v>831.15062289754405</v>
      </c>
      <c r="F39" s="17"/>
      <c r="G39" s="119">
        <v>152.59847845046599</v>
      </c>
      <c r="H39" s="119">
        <v>5.0684387917019498</v>
      </c>
      <c r="I39" s="119">
        <v>77.116035068585902</v>
      </c>
      <c r="J39" s="119">
        <v>20.49039557663</v>
      </c>
      <c r="K39" s="120">
        <v>207.26654250719699</v>
      </c>
      <c r="L39" s="121">
        <v>198.254481160881</v>
      </c>
      <c r="M39" s="17"/>
      <c r="N39" s="17"/>
      <c r="O39" s="17"/>
      <c r="P39" s="17"/>
      <c r="Q39" s="17"/>
      <c r="R39" s="17"/>
      <c r="S39" s="121">
        <v>170.356251313294</v>
      </c>
      <c r="T39" s="17"/>
      <c r="U39" s="80">
        <f>E39-SUM(G39:L39)-S39</f>
        <v>2.8788264216927928E-8</v>
      </c>
      <c r="V39" s="17"/>
      <c r="W39" s="17"/>
      <c r="X39" s="69" t="s">
        <v>32</v>
      </c>
      <c r="Y39" s="70"/>
      <c r="Z39" s="70"/>
      <c r="AA39" s="70"/>
      <c r="AB39" s="70"/>
      <c r="AC39" s="70"/>
      <c r="AD39" s="70"/>
      <c r="AE39" s="70"/>
      <c r="AF39" s="70"/>
      <c r="AG39" s="271"/>
      <c r="AH39" s="70"/>
      <c r="AI39" s="70"/>
      <c r="AJ39" s="72"/>
      <c r="AK39" s="17"/>
    </row>
    <row r="40" spans="3:37" x14ac:dyDescent="0.25">
      <c r="C40" s="17"/>
      <c r="D40" s="17"/>
      <c r="E40" s="38">
        <f>E37</f>
        <v>4163.9409685656201</v>
      </c>
      <c r="F40" s="17"/>
      <c r="G40" s="38">
        <f t="shared" ref="G40:L40" si="6">G37</f>
        <v>373.60875098729946</v>
      </c>
      <c r="H40" s="38">
        <f t="shared" si="6"/>
        <v>86.194921818797653</v>
      </c>
      <c r="I40" s="38">
        <f t="shared" si="6"/>
        <v>567.38122193480035</v>
      </c>
      <c r="J40" s="38">
        <f t="shared" si="6"/>
        <v>512.22107773327616</v>
      </c>
      <c r="K40" s="38">
        <f t="shared" si="6"/>
        <v>1947.6393687535995</v>
      </c>
      <c r="L40" s="38">
        <f t="shared" si="6"/>
        <v>361.29129550635042</v>
      </c>
      <c r="M40" s="17"/>
      <c r="N40" s="17"/>
      <c r="O40" s="17"/>
      <c r="P40" s="17"/>
      <c r="Q40" s="17"/>
      <c r="R40" s="17"/>
      <c r="S40" s="38">
        <f>S37</f>
        <v>315.6043316570703</v>
      </c>
      <c r="T40" s="17"/>
      <c r="U40" s="80">
        <f>E40-SUM(G40:L40)-S40</f>
        <v>1.7442658872823813E-7</v>
      </c>
      <c r="V40" s="17"/>
      <c r="W40" s="17"/>
      <c r="X40" s="81" t="s">
        <v>33</v>
      </c>
      <c r="Y40" s="8" t="s">
        <v>27</v>
      </c>
      <c r="Z40" s="76" t="s">
        <v>34</v>
      </c>
      <c r="AA40" s="8"/>
      <c r="AB40" s="76" t="s">
        <v>35</v>
      </c>
      <c r="AC40" s="77" t="s">
        <v>8</v>
      </c>
      <c r="AD40" s="77" t="s">
        <v>8</v>
      </c>
      <c r="AE40" s="77" t="s">
        <v>8</v>
      </c>
      <c r="AF40" s="77" t="s">
        <v>8</v>
      </c>
      <c r="AG40" s="270"/>
      <c r="AH40" s="17"/>
      <c r="AI40" s="8" t="s">
        <v>36</v>
      </c>
      <c r="AJ40" s="122" t="s">
        <v>37</v>
      </c>
      <c r="AK40" s="17"/>
    </row>
    <row r="41" spans="3:37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81"/>
      <c r="Y41" s="8"/>
      <c r="Z41" s="76"/>
      <c r="AA41" s="8"/>
      <c r="AB41" s="76"/>
      <c r="AC41" s="77" t="s">
        <v>13</v>
      </c>
      <c r="AD41" s="77" t="s">
        <v>14</v>
      </c>
      <c r="AE41" s="77" t="s">
        <v>15</v>
      </c>
      <c r="AF41" s="77" t="s">
        <v>16</v>
      </c>
      <c r="AG41" s="270"/>
      <c r="AH41" s="17"/>
      <c r="AJ41" s="82"/>
      <c r="AK41" s="17"/>
    </row>
    <row r="42" spans="3:37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91">
        <f>SUM(G10:J10)+SUM(G14:J14)+SUM(G18:J18)+SUM(G22:J22)+AB10+AB14+AB18+AB22</f>
        <v>379.80417721253207</v>
      </c>
      <c r="Y42" s="96">
        <f>E32</f>
        <v>831.15062289754394</v>
      </c>
      <c r="Z42" s="92">
        <f>Y42+X42</f>
        <v>1210.9548001100761</v>
      </c>
      <c r="AA42" s="93"/>
      <c r="AB42" s="94">
        <f>SUM(AC42:AJ42)</f>
        <v>1210.9548000812874</v>
      </c>
      <c r="AC42" s="96">
        <f t="shared" ref="AC42:AF45" si="7">G32+N32</f>
        <v>278.00382808890799</v>
      </c>
      <c r="AD42" s="96">
        <f t="shared" si="7"/>
        <v>11.512193377646071</v>
      </c>
      <c r="AE42" s="96">
        <f t="shared" si="7"/>
        <v>129.88762523031323</v>
      </c>
      <c r="AF42" s="96">
        <f t="shared" si="7"/>
        <v>39.192409949195635</v>
      </c>
      <c r="AG42" s="272"/>
      <c r="AH42" s="96"/>
      <c r="AI42" s="96">
        <f t="shared" ref="AI42:AJ45" si="8">K32+R32</f>
        <v>383.74801096105006</v>
      </c>
      <c r="AJ42" s="98">
        <f t="shared" si="8"/>
        <v>368.61073247417437</v>
      </c>
      <c r="AK42" s="17"/>
    </row>
    <row r="43" spans="3:37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90">
        <f>SUM(G11:J11)+SUM(G15:J15)+SUM(G19:J19)+SUM(G23:J23)+AB11+AB15+AB19+AB23</f>
        <v>57.182946665537699</v>
      </c>
      <c r="Y43" s="93">
        <f>E33</f>
        <v>197.91609207366599</v>
      </c>
      <c r="Z43" s="100">
        <f>Y43+X43</f>
        <v>255.09903873920371</v>
      </c>
      <c r="AA43" s="93"/>
      <c r="AB43" s="101">
        <f>SUM(AC43:AJ43)</f>
        <v>255.09903865537677</v>
      </c>
      <c r="AC43" s="93">
        <f t="shared" si="7"/>
        <v>31.145519754445385</v>
      </c>
      <c r="AD43" s="93">
        <f t="shared" si="7"/>
        <v>81.657633429297249</v>
      </c>
      <c r="AE43" s="93">
        <f t="shared" si="7"/>
        <v>28.497300221845848</v>
      </c>
      <c r="AF43" s="93">
        <f t="shared" si="7"/>
        <v>21.008647430990695</v>
      </c>
      <c r="AG43" s="273"/>
      <c r="AH43" s="93"/>
      <c r="AI43" s="93">
        <f t="shared" si="8"/>
        <v>77.481575343776413</v>
      </c>
      <c r="AJ43" s="104">
        <f t="shared" si="8"/>
        <v>15.308362475021161</v>
      </c>
      <c r="AK43" s="17"/>
    </row>
    <row r="44" spans="3:37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90">
        <f>SUM(G12:J12)+SUM(G16:J16)+SUM(G20:J20)+SUM(G24:J24)+AB12+AB16+AB20+AB24</f>
        <v>103.44804563251485</v>
      </c>
      <c r="Y44" s="93">
        <f>E34</f>
        <v>1917.8076692811198</v>
      </c>
      <c r="Z44" s="100">
        <f>Y44+X44</f>
        <v>2021.2557149136346</v>
      </c>
      <c r="AA44" s="93"/>
      <c r="AB44" s="101">
        <f>SUM(AC44:AJ44)</f>
        <v>2021.2557148789165</v>
      </c>
      <c r="AC44" s="93">
        <f t="shared" si="7"/>
        <v>113.96325268670623</v>
      </c>
      <c r="AD44" s="93">
        <f t="shared" si="7"/>
        <v>17.451831574089763</v>
      </c>
      <c r="AE44" s="93">
        <f t="shared" si="7"/>
        <v>259.16413027603687</v>
      </c>
      <c r="AF44" s="93">
        <f t="shared" si="7"/>
        <v>111.04696086367446</v>
      </c>
      <c r="AG44" s="273"/>
      <c r="AH44" s="93"/>
      <c r="AI44" s="93">
        <f t="shared" si="8"/>
        <v>1400.4886644631679</v>
      </c>
      <c r="AJ44" s="104">
        <f t="shared" si="8"/>
        <v>119.14087501524138</v>
      </c>
      <c r="AK44" s="17"/>
    </row>
    <row r="45" spans="3:37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06">
        <f>SUM(G13:J13)+SUM(G17:J17)+SUM(G21:J21)+SUM(G25:J25)+AB13+AB17+AB21+AB25</f>
        <v>178.12698057239629</v>
      </c>
      <c r="Y45" s="110">
        <f>E35</f>
        <v>1217.0665843132899</v>
      </c>
      <c r="Z45" s="107">
        <f>Y45+X45</f>
        <v>1395.1935648856861</v>
      </c>
      <c r="AA45" s="93"/>
      <c r="AB45" s="108">
        <f>SUM(AC45:AJ45)</f>
        <v>1395.1935648585936</v>
      </c>
      <c r="AC45" s="110">
        <f t="shared" si="7"/>
        <v>118.014690658764</v>
      </c>
      <c r="AD45" s="110">
        <f t="shared" si="7"/>
        <v>19.205332965283631</v>
      </c>
      <c r="AE45" s="110">
        <f t="shared" si="7"/>
        <v>259.16993466638417</v>
      </c>
      <c r="AF45" s="110">
        <f t="shared" si="7"/>
        <v>430.12611393734085</v>
      </c>
      <c r="AG45" s="274"/>
      <c r="AH45" s="110"/>
      <c r="AI45" s="110">
        <f t="shared" si="8"/>
        <v>394.84183543183724</v>
      </c>
      <c r="AJ45" s="112">
        <f t="shared" si="8"/>
        <v>173.83565719898391</v>
      </c>
      <c r="AK45" s="17"/>
    </row>
    <row r="46" spans="3:37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13"/>
      <c r="Y46" s="17"/>
      <c r="Z46" s="17"/>
      <c r="AA46" s="17"/>
      <c r="AB46" s="17"/>
      <c r="AC46" s="17"/>
      <c r="AD46" s="17"/>
      <c r="AE46" s="17"/>
      <c r="AF46" s="17"/>
      <c r="AG46" s="270"/>
      <c r="AH46" s="17"/>
      <c r="AJ46" s="82"/>
      <c r="AK46" s="17"/>
    </row>
    <row r="47" spans="3:37" x14ac:dyDescent="0.2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15">
        <f>SUM(X42:X45)</f>
        <v>718.56215008298091</v>
      </c>
      <c r="Y47" s="116">
        <f>SUM(Y42:Y45)</f>
        <v>4163.9409685656201</v>
      </c>
      <c r="Z47" s="116">
        <f>SUM(Z42:Z45)</f>
        <v>4882.5031186486003</v>
      </c>
      <c r="AA47" s="116"/>
      <c r="AB47" s="116">
        <f>SUM(AB42:AB45)</f>
        <v>4882.5031184741747</v>
      </c>
      <c r="AC47" s="116">
        <f>SUM(AC42:AC45)</f>
        <v>541.12729118882362</v>
      </c>
      <c r="AD47" s="116">
        <f>SUM(AD42:AD45)</f>
        <v>129.82699134631673</v>
      </c>
      <c r="AE47" s="116">
        <f>SUM(AE42:AE45)</f>
        <v>676.71899039458015</v>
      </c>
      <c r="AF47" s="116">
        <f>SUM(AF42:AF45)</f>
        <v>601.37413218120162</v>
      </c>
      <c r="AG47" s="275"/>
      <c r="AH47" s="116"/>
      <c r="AI47" s="116">
        <f>SUM(AI42:AI45)</f>
        <v>2256.5600861998314</v>
      </c>
      <c r="AJ47" s="117">
        <f>SUM(AJ42:AJ45)</f>
        <v>676.89562716342084</v>
      </c>
      <c r="AK47" s="17"/>
    </row>
    <row r="48" spans="3:37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70"/>
      <c r="AH48" s="17"/>
      <c r="AK48" s="17"/>
    </row>
    <row r="49" spans="3:37" x14ac:dyDescent="0.2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 t="s">
        <v>38</v>
      </c>
      <c r="Y49" s="17"/>
      <c r="Z49" s="17" t="s">
        <v>39</v>
      </c>
      <c r="AA49" s="17"/>
      <c r="AB49" s="17"/>
      <c r="AC49" s="123">
        <f>SUM(Y42:Y45)-SUM(AC42:AF45)</f>
        <v>2214.8935634546979</v>
      </c>
      <c r="AD49" s="17"/>
      <c r="AE49" s="17"/>
      <c r="AF49" s="17"/>
      <c r="AG49" s="270"/>
      <c r="AH49" s="17"/>
      <c r="AK49" s="17"/>
    </row>
    <row r="50" spans="3:37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23"/>
      <c r="AD50" s="17"/>
      <c r="AE50" s="17"/>
      <c r="AF50" s="17"/>
      <c r="AG50" s="270"/>
      <c r="AH50" s="17"/>
      <c r="AK50" s="17"/>
    </row>
    <row r="51" spans="3:37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 t="s">
        <v>38</v>
      </c>
      <c r="Y51" s="17"/>
      <c r="Z51" s="17" t="s">
        <v>40</v>
      </c>
      <c r="AA51" s="17"/>
      <c r="AB51" s="17"/>
      <c r="AC51" s="123">
        <f>AI47+AJ47-X47</f>
        <v>2214.8935632802713</v>
      </c>
      <c r="AD51" s="17"/>
      <c r="AE51" s="17"/>
      <c r="AF51" s="17"/>
      <c r="AG51" s="270"/>
      <c r="AH51" s="17"/>
      <c r="AK51" s="17"/>
    </row>
    <row r="52" spans="3:37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70"/>
      <c r="AH52" s="17"/>
      <c r="AK52" s="17"/>
    </row>
    <row r="53" spans="3:37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 t="s">
        <v>41</v>
      </c>
      <c r="Y53" s="17"/>
      <c r="Z53" s="17"/>
      <c r="AA53" s="17"/>
      <c r="AB53" s="17"/>
      <c r="AC53" s="124">
        <v>2363.306</v>
      </c>
      <c r="AD53" s="17"/>
      <c r="AE53" s="17"/>
      <c r="AF53" s="17"/>
      <c r="AG53" s="270"/>
      <c r="AH53" s="17"/>
      <c r="AK53" s="17"/>
    </row>
    <row r="54" spans="3:37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70"/>
      <c r="AH54" s="17"/>
      <c r="AK54" s="17"/>
    </row>
    <row r="55" spans="3:37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70"/>
      <c r="AH55" s="17"/>
      <c r="AK55" s="17"/>
    </row>
  </sheetData>
  <mergeCells count="4">
    <mergeCell ref="G1:Z1"/>
    <mergeCell ref="AB1:AF1"/>
    <mergeCell ref="G28:J28"/>
    <mergeCell ref="N28:Q28"/>
  </mergeCells>
  <pageMargins left="0" right="0" top="0.39370078740157505" bottom="0.39370078740157505" header="0" footer="0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9685-809D-4D70-8F32-20271F46854B}">
  <dimension ref="A1:AN51"/>
  <sheetViews>
    <sheetView tabSelected="1" topLeftCell="B1" workbookViewId="0">
      <selection activeCell="X15" sqref="X15:AA17"/>
    </sheetView>
  </sheetViews>
  <sheetFormatPr baseColWidth="10" defaultColWidth="11.42578125" defaultRowHeight="15" x14ac:dyDescent="0.25"/>
  <cols>
    <col min="1" max="1" width="4.28515625" style="279" customWidth="1"/>
    <col min="2" max="2" width="1.5703125" style="279" customWidth="1"/>
    <col min="3" max="4" width="7.7109375" customWidth="1"/>
    <col min="5" max="5" width="8.140625" customWidth="1"/>
    <col min="6" max="6" width="2.7109375" customWidth="1"/>
    <col min="7" max="21" width="7.7109375" customWidth="1"/>
    <col min="22" max="22" width="2.5703125" customWidth="1"/>
    <col min="23" max="24" width="7.7109375" customWidth="1"/>
    <col min="25" max="25" width="9" customWidth="1"/>
    <col min="26" max="26" width="7.7109375" customWidth="1"/>
    <col min="27" max="27" width="8.42578125" customWidth="1"/>
    <col min="28" max="28" width="8.5703125" style="276" customWidth="1"/>
    <col min="29" max="29" width="1.42578125" customWidth="1"/>
    <col min="30" max="30" width="1.5703125" style="17" customWidth="1"/>
    <col min="31" max="31" width="7.5703125" style="66" customWidth="1"/>
    <col min="32" max="994" width="12.140625" customWidth="1"/>
    <col min="995" max="995" width="11.42578125" customWidth="1"/>
  </cols>
  <sheetData>
    <row r="1" spans="1:40" s="2" customFormat="1" ht="17.25" x14ac:dyDescent="0.3">
      <c r="A1" s="277"/>
      <c r="B1" s="277"/>
      <c r="C1" s="1" t="s">
        <v>0</v>
      </c>
      <c r="E1" s="3" t="s">
        <v>1</v>
      </c>
      <c r="G1" s="367" t="s">
        <v>2</v>
      </c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W1" s="367" t="s">
        <v>3</v>
      </c>
      <c r="X1" s="367"/>
      <c r="Y1" s="367"/>
      <c r="Z1" s="367"/>
      <c r="AA1" s="367"/>
      <c r="AB1" s="268"/>
      <c r="AD1" s="5" t="s">
        <v>4</v>
      </c>
      <c r="AE1" s="61"/>
    </row>
    <row r="2" spans="1:40" s="8" customFormat="1" x14ac:dyDescent="0.25">
      <c r="A2" s="278"/>
      <c r="B2" s="278"/>
      <c r="C2" s="7" t="s">
        <v>6</v>
      </c>
      <c r="G2" s="63" t="s">
        <v>17</v>
      </c>
      <c r="H2" s="64">
        <f>SUM(G6:I8)</f>
        <v>1539.4059724741735</v>
      </c>
      <c r="I2" s="9"/>
      <c r="J2" s="63" t="s">
        <v>17</v>
      </c>
      <c r="K2" s="64">
        <f>SUM(J6:L8)</f>
        <v>209.22470946740043</v>
      </c>
      <c r="L2" s="63"/>
      <c r="M2" s="63" t="s">
        <v>17</v>
      </c>
      <c r="N2" s="64">
        <f>SUM(M6:O8)</f>
        <v>23.461453790008477</v>
      </c>
      <c r="O2" s="9"/>
      <c r="P2" s="63" t="s">
        <v>17</v>
      </c>
      <c r="Q2" s="64">
        <f>SUM(P6:R8)</f>
        <v>27.449320247248135</v>
      </c>
      <c r="R2" s="9"/>
      <c r="S2" s="9"/>
      <c r="T2" s="64">
        <f>SUM(S6:U8)</f>
        <v>101.15581200169348</v>
      </c>
      <c r="U2" s="9"/>
      <c r="W2" s="266">
        <f>T2+Q2+N2+K2+X2+Y2+Z2+AA2</f>
        <v>676.89562716342084</v>
      </c>
      <c r="X2" s="65">
        <f>SUM(X6:X8)</f>
        <v>166.32713689923798</v>
      </c>
      <c r="Y2" s="65">
        <f>SUM(Y6:Y8)</f>
        <v>28.426067722269249</v>
      </c>
      <c r="Z2" s="65">
        <f>SUM(Z6:Z8)</f>
        <v>18.662905840812904</v>
      </c>
      <c r="AA2" s="65">
        <f>SUM(AA6:AA8)</f>
        <v>102.1882211947502</v>
      </c>
      <c r="AB2" s="269"/>
      <c r="AE2" s="62"/>
    </row>
    <row r="3" spans="1:40" s="269" customFormat="1" ht="3.75" customHeight="1" x14ac:dyDescent="0.25">
      <c r="A3" s="278"/>
      <c r="B3" s="278"/>
      <c r="C3" s="283"/>
      <c r="G3" s="284"/>
      <c r="H3" s="285"/>
      <c r="I3" s="286"/>
      <c r="J3" s="284"/>
      <c r="K3" s="285"/>
      <c r="L3" s="284"/>
      <c r="M3" s="284"/>
      <c r="N3" s="285"/>
      <c r="O3" s="286"/>
      <c r="P3" s="284"/>
      <c r="Q3" s="285"/>
      <c r="R3" s="286"/>
      <c r="S3" s="286"/>
      <c r="T3" s="285"/>
      <c r="U3" s="286"/>
      <c r="W3" s="287"/>
      <c r="X3" s="288"/>
      <c r="Y3" s="288"/>
      <c r="Z3" s="288"/>
      <c r="AA3" s="288"/>
      <c r="AE3" s="278"/>
    </row>
    <row r="4" spans="1:40" s="16" customFormat="1" ht="27" customHeight="1" x14ac:dyDescent="0.3">
      <c r="A4" s="278"/>
      <c r="B4" s="278"/>
      <c r="C4" s="372" t="s">
        <v>132</v>
      </c>
      <c r="D4" s="373"/>
      <c r="E4" s="373"/>
      <c r="F4" s="373"/>
      <c r="G4" s="374" t="s">
        <v>8</v>
      </c>
      <c r="H4" s="375" t="s">
        <v>8</v>
      </c>
      <c r="I4" s="376" t="s">
        <v>8</v>
      </c>
      <c r="J4" s="377" t="s">
        <v>126</v>
      </c>
      <c r="K4" s="377" t="s">
        <v>126</v>
      </c>
      <c r="L4" s="377" t="s">
        <v>126</v>
      </c>
      <c r="M4" s="378" t="s">
        <v>10</v>
      </c>
      <c r="N4" s="379" t="s">
        <v>10</v>
      </c>
      <c r="O4" s="380" t="s">
        <v>10</v>
      </c>
      <c r="P4" s="381" t="s">
        <v>11</v>
      </c>
      <c r="Q4" s="382" t="s">
        <v>11</v>
      </c>
      <c r="R4" s="382" t="s">
        <v>11</v>
      </c>
      <c r="S4" s="383" t="s">
        <v>125</v>
      </c>
      <c r="T4" s="384" t="s">
        <v>125</v>
      </c>
      <c r="U4" s="385" t="s">
        <v>125</v>
      </c>
      <c r="V4" s="386"/>
      <c r="W4" s="387"/>
      <c r="X4" s="388"/>
      <c r="Y4" s="373"/>
      <c r="Z4" s="373"/>
      <c r="AA4" s="373"/>
      <c r="AB4" s="386"/>
      <c r="AC4" s="8"/>
      <c r="AD4" s="8"/>
      <c r="AE4" s="62"/>
      <c r="AF4" s="8" t="s">
        <v>10</v>
      </c>
      <c r="AG4" s="16" t="s">
        <v>11</v>
      </c>
      <c r="AH4" s="16" t="s">
        <v>11</v>
      </c>
      <c r="AI4" s="16" t="s">
        <v>11</v>
      </c>
      <c r="AJ4" s="16" t="s">
        <v>11</v>
      </c>
      <c r="AK4" s="16" t="s">
        <v>125</v>
      </c>
      <c r="AL4" s="16" t="s">
        <v>125</v>
      </c>
      <c r="AM4" s="16" t="s">
        <v>125</v>
      </c>
      <c r="AN4" s="16" t="s">
        <v>125</v>
      </c>
    </row>
    <row r="5" spans="1:40" s="16" customFormat="1" ht="27" customHeight="1" x14ac:dyDescent="0.3">
      <c r="A5" s="278"/>
      <c r="B5" s="278"/>
      <c r="C5" s="373"/>
      <c r="D5" s="373"/>
      <c r="E5" s="373" t="s">
        <v>127</v>
      </c>
      <c r="F5" s="373"/>
      <c r="G5" s="389" t="s">
        <v>128</v>
      </c>
      <c r="H5" s="390" t="s">
        <v>14</v>
      </c>
      <c r="I5" s="390" t="s">
        <v>134</v>
      </c>
      <c r="J5" s="389" t="s">
        <v>128</v>
      </c>
      <c r="K5" s="390" t="s">
        <v>14</v>
      </c>
      <c r="L5" s="390" t="s">
        <v>134</v>
      </c>
      <c r="M5" s="389" t="s">
        <v>128</v>
      </c>
      <c r="N5" s="390" t="s">
        <v>14</v>
      </c>
      <c r="O5" s="390" t="s">
        <v>134</v>
      </c>
      <c r="P5" s="389" t="s">
        <v>128</v>
      </c>
      <c r="Q5" s="390" t="s">
        <v>14</v>
      </c>
      <c r="R5" s="390" t="s">
        <v>134</v>
      </c>
      <c r="S5" s="391" t="s">
        <v>128</v>
      </c>
      <c r="T5" s="392" t="s">
        <v>14</v>
      </c>
      <c r="U5" s="392" t="s">
        <v>134</v>
      </c>
      <c r="V5" s="373"/>
      <c r="W5" s="393" t="s">
        <v>8</v>
      </c>
      <c r="X5" s="438" t="s">
        <v>126</v>
      </c>
      <c r="Y5" s="439" t="s">
        <v>10</v>
      </c>
      <c r="Z5" s="440" t="s">
        <v>11</v>
      </c>
      <c r="AA5" s="441" t="s">
        <v>12</v>
      </c>
      <c r="AB5" s="394" t="s">
        <v>131</v>
      </c>
      <c r="AC5" s="8"/>
      <c r="AD5" s="8"/>
      <c r="AE5" s="62"/>
      <c r="AF5" s="8"/>
    </row>
    <row r="6" spans="1:40" ht="27" customHeight="1" x14ac:dyDescent="0.3">
      <c r="C6" s="395" t="s">
        <v>8</v>
      </c>
      <c r="D6" s="396" t="s">
        <v>128</v>
      </c>
      <c r="E6" s="397">
        <f>'MRIO_+_Emi'!B3/1000</f>
        <v>831.15062289754394</v>
      </c>
      <c r="F6" s="398"/>
      <c r="G6" s="399">
        <f>'MRIO_+_Emi'!D3/1000</f>
        <v>152.59847845046602</v>
      </c>
      <c r="H6" s="400">
        <f>'MRIO_+_Emi'!E3/1000</f>
        <v>5.0684387917019507</v>
      </c>
      <c r="I6" s="400">
        <f>'Fig2_SIOT-vs-MRIO'!I6+'Fig2_SIOT-vs-MRIO'!J6</f>
        <v>97.606430645215909</v>
      </c>
      <c r="J6" s="400">
        <f>'MRIO_+_Emi'!H3/1000</f>
        <v>78.973158941574908</v>
      </c>
      <c r="K6" s="400">
        <f>'MRIO_+_Emi'!I3/1000</f>
        <v>2.5399382895851002</v>
      </c>
      <c r="L6" s="400">
        <f>'Fig2_SIOT-vs-MRIO'!M6+'Fig2_SIOT-vs-MRIO'!N6</f>
        <v>27.912811069432664</v>
      </c>
      <c r="M6" s="400">
        <f>'MRIO_+_Emi'!L3/1000</f>
        <v>8.3964444860287895</v>
      </c>
      <c r="N6" s="400">
        <f>'MRIO_+_Emi'!M3/1000</f>
        <v>0.397858718035563</v>
      </c>
      <c r="O6" s="400">
        <f>'Fig2_SIOT-vs-MRIO'!Q6+'Fig2_SIOT-vs-MRIO'!R6</f>
        <v>6.0552841100762009</v>
      </c>
      <c r="P6" s="400">
        <f>'MRIO_+_Emi'!P3/1000</f>
        <v>11.5868257349704</v>
      </c>
      <c r="Q6" s="400">
        <f>'MRIO_+_Emi'!Q3/1000</f>
        <v>0.64379718035563094</v>
      </c>
      <c r="R6" s="400">
        <f>'Fig2_SIOT-vs-MRIO'!U6+'Fig2_SIOT-vs-MRIO'!V6</f>
        <v>4.6918469635901801</v>
      </c>
      <c r="S6" s="400">
        <f>'MRIO_+_Emi'!T3/1000</f>
        <v>34.194008431837396</v>
      </c>
      <c r="T6" s="400">
        <f>'MRIO_+_Emi'!U3/1000</f>
        <v>2.6494958636748502</v>
      </c>
      <c r="U6" s="401">
        <f>'Fig2_SIOT-vs-MRIO'!Y6+'Fig2_SIOT-vs-MRIO'!Z6</f>
        <v>20.21301137171891</v>
      </c>
      <c r="V6" s="398"/>
      <c r="W6" s="402">
        <f>'MRIO_+_Emi'!Y3/1000</f>
        <v>207.26654250719702</v>
      </c>
      <c r="X6" s="442">
        <f>'MRIO_+_Emi'!Z3/1000</f>
        <v>87.180229725656204</v>
      </c>
      <c r="Y6" s="443">
        <f>'MRIO_+_Emi'!AA3/1000</f>
        <v>14.7888158204911</v>
      </c>
      <c r="Z6" s="443">
        <f>'MRIO_+_Emi'!AB3/1000</f>
        <v>11.674315475021199</v>
      </c>
      <c r="AA6" s="444">
        <f>'MRIO_+_Emi'!AC3/1000</f>
        <v>56.712890292125302</v>
      </c>
      <c r="AB6" s="397">
        <f>SUM(G6:AA6)</f>
        <v>831.15062286875525</v>
      </c>
      <c r="AC6" s="27"/>
      <c r="AD6" s="32"/>
      <c r="AF6" s="17"/>
    </row>
    <row r="7" spans="1:40" ht="27" customHeight="1" x14ac:dyDescent="0.3">
      <c r="C7" s="406" t="s">
        <v>8</v>
      </c>
      <c r="D7" s="407" t="s">
        <v>14</v>
      </c>
      <c r="E7" s="408">
        <f>'MRIO_+_Emi'!B4/1000</f>
        <v>197.91609207366599</v>
      </c>
      <c r="F7" s="398"/>
      <c r="G7" s="409">
        <f>'MRIO_+_Emi'!D4/1000</f>
        <v>25.377148659610498</v>
      </c>
      <c r="H7" s="410">
        <f>'MRIO_+_Emi'!E4/1000</f>
        <v>51.1150839695174</v>
      </c>
      <c r="I7" s="410">
        <f>'Fig2_SIOT-vs-MRIO'!I7+'Fig2_SIOT-vs-MRIO'!J7</f>
        <v>41.669693656223501</v>
      </c>
      <c r="J7" s="410">
        <f>'MRIO_+_Emi'!H4/1000</f>
        <v>1.2215542260795902</v>
      </c>
      <c r="K7" s="410">
        <f>'MRIO_+_Emi'!I4/1000</f>
        <v>1.2071161549534299</v>
      </c>
      <c r="L7" s="410">
        <f>'Fig2_SIOT-vs-MRIO'!M7+'Fig2_SIOT-vs-MRIO'!N7</f>
        <v>2.48933067569856</v>
      </c>
      <c r="M7" s="410">
        <f>'MRIO_+_Emi'!L4/1000</f>
        <v>6.9608948348856906E-2</v>
      </c>
      <c r="N7" s="410">
        <f>'MRIO_+_Emi'!M4/1000</f>
        <v>0.103645785774767</v>
      </c>
      <c r="O7" s="410">
        <f>'Fig2_SIOT-vs-MRIO'!Q7+'Fig2_SIOT-vs-MRIO'!R7</f>
        <v>0.49614700677392004</v>
      </c>
      <c r="P7" s="410">
        <f>'MRIO_+_Emi'!P4/1000</f>
        <v>9.0909617273497098E-2</v>
      </c>
      <c r="Q7" s="410">
        <f>'MRIO_+_Emi'!Q4/1000</f>
        <v>8.420109737510581E-2</v>
      </c>
      <c r="R7" s="410">
        <f>'Fig2_SIOT-vs-MRIO'!U7+'Fig2_SIOT-vs-MRIO'!V7</f>
        <v>7.1868142252328501E-2</v>
      </c>
      <c r="S7" s="410">
        <f>'MRIO_+_Emi'!T4/1000</f>
        <v>0.83674438950042307</v>
      </c>
      <c r="T7" s="410">
        <f>'MRIO_+_Emi'!U4/1000</f>
        <v>0.99564361727349693</v>
      </c>
      <c r="U7" s="411">
        <f>'Fig2_SIOT-vs-MRIO'!Y7+'Fig2_SIOT-vs-MRIO'!Z7</f>
        <v>1.6304083700254011</v>
      </c>
      <c r="V7" s="398"/>
      <c r="W7" s="402">
        <f>'MRIO_+_Emi'!Y4/1000</f>
        <v>64.445803229466506</v>
      </c>
      <c r="X7" s="403">
        <f>'MRIO_+_Emi'!Z4/1000</f>
        <v>3.8973444919559701</v>
      </c>
      <c r="Y7" s="404">
        <f>'MRIO_+_Emi'!AA4/1000</f>
        <v>0.49579748094834902</v>
      </c>
      <c r="Z7" s="404">
        <f>'MRIO_+_Emi'!AB4/1000</f>
        <v>5.5865117696867105E-2</v>
      </c>
      <c r="AA7" s="405">
        <f>'MRIO_+_Emi'!AC4/1000</f>
        <v>1.5621773530906</v>
      </c>
      <c r="AB7" s="408">
        <f>SUM(G7:AA7)</f>
        <v>197.91609198983906</v>
      </c>
      <c r="AC7" s="27"/>
      <c r="AD7" s="32"/>
      <c r="AF7" s="17"/>
    </row>
    <row r="8" spans="1:40" ht="27" customHeight="1" thickBot="1" x14ac:dyDescent="0.35">
      <c r="C8" s="406" t="s">
        <v>8</v>
      </c>
      <c r="D8" s="407" t="s">
        <v>133</v>
      </c>
      <c r="E8" s="408">
        <f>'Fig2_SIOT-vs-MRIO'!E8+'Fig2_SIOT-vs-MRIO'!E9</f>
        <v>3134.8742535944098</v>
      </c>
      <c r="F8" s="398"/>
      <c r="G8" s="409">
        <f>'Fig2_SIOT-vs-MRIO'!G8+'Fig2_SIOT-vs-MRIO'!G9</f>
        <v>195.63312387722289</v>
      </c>
      <c r="H8" s="410">
        <f>'Fig2_SIOT-vs-MRIO'!H8+'Fig2_SIOT-vs-MRIO'!H9</f>
        <v>30.011399057578302</v>
      </c>
      <c r="I8" s="410">
        <f>SUM('Fig2_SIOT-vs-MRIO'!I8:J9)</f>
        <v>940.32617536663702</v>
      </c>
      <c r="J8" s="410">
        <f>'Fig2_SIOT-vs-MRIO'!K8+'Fig2_SIOT-vs-MRIO'!K9</f>
        <v>30.170596779000899</v>
      </c>
      <c r="K8" s="410">
        <f>'Fig2_SIOT-vs-MRIO'!L8+'Fig2_SIOT-vs-MRIO'!L9</f>
        <v>2.7716724902624881</v>
      </c>
      <c r="L8" s="410">
        <f>SUM('Fig2_SIOT-vs-MRIO'!M8:N9)</f>
        <v>61.938530840812788</v>
      </c>
      <c r="M8" s="410">
        <f>'Fig2_SIOT-vs-MRIO'!O8+'Fig2_SIOT-vs-MRIO'!O9</f>
        <v>2.0487577070279457</v>
      </c>
      <c r="N8" s="410">
        <f>'Fig2_SIOT-vs-MRIO'!P8+'Fig2_SIOT-vs-MRIO'!P9</f>
        <v>0.26223820575783202</v>
      </c>
      <c r="O8" s="410">
        <f>SUM('Fig2_SIOT-vs-MRIO'!Q8:R9)</f>
        <v>5.6314688221846012</v>
      </c>
      <c r="P8" s="410">
        <f>'Fig2_SIOT-vs-MRIO'!S8+'Fig2_SIOT-vs-MRIO'!S9</f>
        <v>5.02139012701101</v>
      </c>
      <c r="Q8" s="410">
        <f>'Fig2_SIOT-vs-MRIO'!T8+'Fig2_SIOT-vs-MRIO'!T9</f>
        <v>0.48326976121930598</v>
      </c>
      <c r="R8" s="410">
        <f>SUM('Fig2_SIOT-vs-MRIO'!U8:V9)</f>
        <v>4.7752116232006783</v>
      </c>
      <c r="S8" s="410">
        <f>'Fig2_SIOT-vs-MRIO'!W8+'Fig2_SIOT-vs-MRIO'!W9</f>
        <v>12.49342144369178</v>
      </c>
      <c r="T8" s="410">
        <f>'Fig2_SIOT-vs-MRIO'!X8+'Fig2_SIOT-vs-MRIO'!X9</f>
        <v>2.957852902624893</v>
      </c>
      <c r="U8" s="411">
        <f>SUM('Fig2_SIOT-vs-MRIO'!Y8:Z9)</f>
        <v>25.185225611346347</v>
      </c>
      <c r="V8" s="398"/>
      <c r="W8" s="402">
        <f>'Fig2_SIOT-vs-MRIO'!AB8+'Fig2_SIOT-vs-MRIO'!AB9</f>
        <v>1675.9270230169359</v>
      </c>
      <c r="X8" s="403">
        <f>'Fig2_SIOT-vs-MRIO'!AC8+'Fig2_SIOT-vs-MRIO'!AC9</f>
        <v>75.249562681625804</v>
      </c>
      <c r="Y8" s="404">
        <f>'Fig2_SIOT-vs-MRIO'!AD8+'Fig2_SIOT-vs-MRIO'!AD9</f>
        <v>13.141454420829799</v>
      </c>
      <c r="Z8" s="404">
        <f>'Fig2_SIOT-vs-MRIO'!AE8+'Fig2_SIOT-vs-MRIO'!AE9</f>
        <v>6.9327252480948403</v>
      </c>
      <c r="AA8" s="405">
        <f>'Fig2_SIOT-vs-MRIO'!AF8+'Fig2_SIOT-vs-MRIO'!AF9</f>
        <v>43.9131535495343</v>
      </c>
      <c r="AB8" s="408">
        <f>SUM(G8:AA8)</f>
        <v>3134.8742535325996</v>
      </c>
      <c r="AC8" s="27"/>
      <c r="AD8" s="32"/>
      <c r="AF8" s="17"/>
    </row>
    <row r="9" spans="1:40" ht="27" customHeight="1" x14ac:dyDescent="0.3">
      <c r="A9" s="280" t="s">
        <v>17</v>
      </c>
      <c r="B9" s="280"/>
      <c r="C9" s="412" t="s">
        <v>126</v>
      </c>
      <c r="D9" s="396" t="s">
        <v>128</v>
      </c>
      <c r="E9" s="453">
        <f>'MRIO_+_Emi'!B7/1000</f>
        <v>6671.7864134741794</v>
      </c>
      <c r="F9" s="398"/>
      <c r="G9" s="429">
        <f>'MRIO_+_Emi'!D7/1000</f>
        <v>80.861846889077</v>
      </c>
      <c r="H9" s="430">
        <f>'MRIO_+_Emi'!E7/1000</f>
        <v>4.4575112506350596</v>
      </c>
      <c r="I9" s="431">
        <f>'Fig2_SIOT-vs-MRIO'!I10+'Fig2_SIOT-vs-MRIO'!J10</f>
        <v>45.267345820491094</v>
      </c>
      <c r="J9" s="429">
        <f>'MRIO_+_Emi'!H7/1000</f>
        <v>1964.20491718374</v>
      </c>
      <c r="K9" s="430">
        <f>'MRIO_+_Emi'!I7/1000</f>
        <v>80.061481110922898</v>
      </c>
      <c r="L9" s="431">
        <f>'Fig2_SIOT-vs-MRIO'!M10+'Fig2_SIOT-vs-MRIO'!N10</f>
        <v>948.37722422523188</v>
      </c>
      <c r="M9" s="429">
        <f>'MRIO_+_Emi'!L7/1000</f>
        <v>71.382232260795988</v>
      </c>
      <c r="N9" s="430">
        <f>'MRIO_+_Emi'!M7/1000</f>
        <v>4.0558521913632495</v>
      </c>
      <c r="O9" s="431">
        <f>'Fig2_SIOT-vs-MRIO'!Q10+'Fig2_SIOT-vs-MRIO'!R10</f>
        <v>48.738759607112598</v>
      </c>
      <c r="P9" s="429">
        <f>'MRIO_+_Emi'!P7/1000</f>
        <v>86.286985707027895</v>
      </c>
      <c r="Q9" s="430">
        <f>'MRIO_+_Emi'!Q7/1000</f>
        <v>5.0388567705334495</v>
      </c>
      <c r="R9" s="431">
        <f>'Fig2_SIOT-vs-MRIO'!U10+'Fig2_SIOT-vs-MRIO'!V10</f>
        <v>27.772990879762908</v>
      </c>
      <c r="S9" s="429">
        <f>'MRIO_+_Emi'!T7/1000</f>
        <v>253.29532407620701</v>
      </c>
      <c r="T9" s="430">
        <f>'MRIO_+_Emi'!U7/1000</f>
        <v>21.109910321761198</v>
      </c>
      <c r="U9" s="431">
        <f>'Fig2_SIOT-vs-MRIO'!Y10+'Fig2_SIOT-vs-MRIO'!Z10</f>
        <v>156.61552630567269</v>
      </c>
      <c r="V9" s="398"/>
      <c r="W9" s="448">
        <f>'MRIO_+_Emi'!Y7/1000</f>
        <v>107.58657149618999</v>
      </c>
      <c r="X9" s="416">
        <f>'MRIO_+_Emi'!Z7/1000</f>
        <v>2128.7292849051601</v>
      </c>
      <c r="Y9" s="417">
        <f>'MRIO_+_Emi'!AA7/1000</f>
        <v>163.621371655377</v>
      </c>
      <c r="Z9" s="417">
        <f>'MRIO_+_Emi'!AB7/1000</f>
        <v>57.918292624047396</v>
      </c>
      <c r="AA9" s="418">
        <f>'MRIO_+_Emi'!AC7/1000</f>
        <v>416.404125299746</v>
      </c>
      <c r="AB9" s="446">
        <f>SUM(G9:AA9)</f>
        <v>6671.7864105808558</v>
      </c>
      <c r="AC9" s="27"/>
      <c r="AD9" s="32"/>
      <c r="AE9" s="65">
        <f>SUM(W9:W11)</f>
        <v>185.22508817696897</v>
      </c>
      <c r="AF9" s="67">
        <f>X2-AE9</f>
        <v>-18.897951277730982</v>
      </c>
    </row>
    <row r="10" spans="1:40" ht="27" customHeight="1" x14ac:dyDescent="0.3">
      <c r="A10" s="281">
        <f>SUM(G9:I11)</f>
        <v>238.63252548687549</v>
      </c>
      <c r="B10" s="281"/>
      <c r="C10" s="412" t="s">
        <v>126</v>
      </c>
      <c r="D10" s="407" t="s">
        <v>14</v>
      </c>
      <c r="E10" s="445">
        <f>'MRIO_+_Emi'!B8/1000</f>
        <v>1422.3288370423402</v>
      </c>
      <c r="F10" s="398"/>
      <c r="G10" s="432">
        <f>'MRIO_+_Emi'!D8/1000</f>
        <v>2.2157554640135499</v>
      </c>
      <c r="H10" s="433">
        <f>'MRIO_+_Emi'!E8/1000</f>
        <v>1.2761477383573199</v>
      </c>
      <c r="I10" s="434">
        <f>'Fig2_SIOT-vs-MRIO'!I11+'Fig2_SIOT-vs-MRIO'!J11</f>
        <v>3.7563912514818001</v>
      </c>
      <c r="J10" s="432">
        <f>'MRIO_+_Emi'!H8/1000</f>
        <v>220.12531946994099</v>
      </c>
      <c r="K10" s="433">
        <f>'MRIO_+_Emi'!I8/1000</f>
        <v>306.67164416596103</v>
      </c>
      <c r="L10" s="434">
        <f>'Fig2_SIOT-vs-MRIO'!M11+'Fig2_SIOT-vs-MRIO'!N11</f>
        <v>347.060126169348</v>
      </c>
      <c r="M10" s="432">
        <f>'MRIO_+_Emi'!L8/1000</f>
        <v>1.36334848094835</v>
      </c>
      <c r="N10" s="433">
        <f>'MRIO_+_Emi'!M8/1000</f>
        <v>2.7669134606265904</v>
      </c>
      <c r="O10" s="434">
        <f>'Fig2_SIOT-vs-MRIO'!Q11+'Fig2_SIOT-vs-MRIO'!R11</f>
        <v>5.9261055605419113</v>
      </c>
      <c r="P10" s="432">
        <f>'MRIO_+_Emi'!P8/1000</f>
        <v>3.0444909635901798</v>
      </c>
      <c r="Q10" s="433">
        <f>'MRIO_+_Emi'!Q8/1000</f>
        <v>5.0261194750211695</v>
      </c>
      <c r="R10" s="434">
        <f>'Fig2_SIOT-vs-MRIO'!U11+'Fig2_SIOT-vs-MRIO'!V11</f>
        <v>0.813440037256562</v>
      </c>
      <c r="S10" s="432">
        <f>'MRIO_+_Emi'!T8/1000</f>
        <v>15.3920515469941</v>
      </c>
      <c r="T10" s="433">
        <f>'MRIO_+_Emi'!U8/1000</f>
        <v>16.575663369178699</v>
      </c>
      <c r="U10" s="434">
        <f>'Fig2_SIOT-vs-MRIO'!Y11+'Fig2_SIOT-vs-MRIO'!Z11</f>
        <v>26.005733465707099</v>
      </c>
      <c r="V10" s="398"/>
      <c r="W10" s="449">
        <f>'MRIO_+_Emi'!Y8/1000</f>
        <v>5.09476330397968</v>
      </c>
      <c r="X10" s="420">
        <f>'MRIO_+_Emi'!Z8/1000</f>
        <v>430.520869994073</v>
      </c>
      <c r="Y10" s="414">
        <f>'MRIO_+_Emi'!AA8/1000</f>
        <v>5.7700832480948403</v>
      </c>
      <c r="Z10" s="414">
        <f>'MRIO_+_Emi'!AB8/1000</f>
        <v>0.572040140558849</v>
      </c>
      <c r="AA10" s="415">
        <f>'MRIO_+_Emi'!AC8/1000</f>
        <v>22.351827560541899</v>
      </c>
      <c r="AB10" s="446">
        <f>SUM(G10:AA10)</f>
        <v>1422.3288348662156</v>
      </c>
      <c r="AC10" s="27"/>
      <c r="AD10" s="32"/>
      <c r="AF10" s="17"/>
    </row>
    <row r="11" spans="1:40" ht="27" customHeight="1" thickBot="1" x14ac:dyDescent="0.35">
      <c r="A11" s="280"/>
      <c r="B11" s="280"/>
      <c r="C11" s="412" t="s">
        <v>126</v>
      </c>
      <c r="D11" s="407" t="s">
        <v>133</v>
      </c>
      <c r="E11" s="454">
        <f>'Fig2_SIOT-vs-MRIO'!E12+'Fig2_SIOT-vs-MRIO'!E13</f>
        <v>16967.787525443688</v>
      </c>
      <c r="F11" s="398"/>
      <c r="G11" s="435">
        <f>'Fig2_SIOT-vs-MRIO'!G12+'Fig2_SIOT-vs-MRIO'!G13</f>
        <v>23.389637087214297</v>
      </c>
      <c r="H11" s="436">
        <f>'Fig2_SIOT-vs-MRIO'!H12+'Fig2_SIOT-vs-MRIO'!H13</f>
        <v>2.9421648238780702</v>
      </c>
      <c r="I11" s="437">
        <f>SUM('Fig2_SIOT-vs-MRIO'!I12:J13)</f>
        <v>74.465725161727335</v>
      </c>
      <c r="J11" s="435">
        <f>'Fig2_SIOT-vs-MRIO'!K12+'Fig2_SIOT-vs-MRIO'!K13</f>
        <v>1495.7232673336159</v>
      </c>
      <c r="K11" s="436">
        <f>'Fig2_SIOT-vs-MRIO'!L12+'Fig2_SIOT-vs-MRIO'!L13</f>
        <v>263.43031480101604</v>
      </c>
      <c r="L11" s="437">
        <f>SUM('Fig2_SIOT-vs-MRIO'!M12:N13)</f>
        <v>5155.8894951244765</v>
      </c>
      <c r="M11" s="435">
        <f>'Fig2_SIOT-vs-MRIO'!O12+'Fig2_SIOT-vs-MRIO'!O13</f>
        <v>18.513512500423367</v>
      </c>
      <c r="N11" s="436">
        <f>'Fig2_SIOT-vs-MRIO'!P12+'Fig2_SIOT-vs-MRIO'!P13</f>
        <v>4.1564012218458899</v>
      </c>
      <c r="O11" s="437">
        <f>SUM('Fig2_SIOT-vs-MRIO'!Q12:R13)</f>
        <v>80.185876706181148</v>
      </c>
      <c r="P11" s="435">
        <f>'Fig2_SIOT-vs-MRIO'!S12+'Fig2_SIOT-vs-MRIO'!S13</f>
        <v>27.335969050804401</v>
      </c>
      <c r="Q11" s="436">
        <f>'Fig2_SIOT-vs-MRIO'!T12+'Fig2_SIOT-vs-MRIO'!T13</f>
        <v>3.2479770084673998</v>
      </c>
      <c r="R11" s="437">
        <f>SUM('Fig2_SIOT-vs-MRIO'!U12:V13)</f>
        <v>28.55344644199829</v>
      </c>
      <c r="S11" s="435">
        <f>'Fig2_SIOT-vs-MRIO'!W12+'Fig2_SIOT-vs-MRIO'!W13</f>
        <v>92.981239457239695</v>
      </c>
      <c r="T11" s="436">
        <f>'Fig2_SIOT-vs-MRIO'!X12+'Fig2_SIOT-vs-MRIO'!X13</f>
        <v>24.675142828958474</v>
      </c>
      <c r="U11" s="437">
        <f>SUM('Fig2_SIOT-vs-MRIO'!Y12:Z13)</f>
        <v>239.70530915749359</v>
      </c>
      <c r="V11" s="398"/>
      <c r="W11" s="449">
        <f>'Fig2_SIOT-vs-MRIO'!AB12+'Fig2_SIOT-vs-MRIO'!AB13</f>
        <v>72.543753376799302</v>
      </c>
      <c r="X11" s="447">
        <f>'Fig2_SIOT-vs-MRIO'!AC12+'Fig2_SIOT-vs-MRIO'!AC13</f>
        <v>8902.8983172049102</v>
      </c>
      <c r="Y11" s="428">
        <f>'Fig2_SIOT-vs-MRIO'!AD12+'Fig2_SIOT-vs-MRIO'!AD13</f>
        <v>108.70888635224389</v>
      </c>
      <c r="Z11" s="428">
        <f>'Fig2_SIOT-vs-MRIO'!AE12+'Fig2_SIOT-vs-MRIO'!AE13</f>
        <v>44.537267961896696</v>
      </c>
      <c r="AA11" s="427">
        <f>'Fig2_SIOT-vs-MRIO'!AF12+'Fig2_SIOT-vs-MRIO'!AF13</f>
        <v>303.903819704488</v>
      </c>
      <c r="AB11" s="446">
        <f>SUM(G11:AA11)</f>
        <v>16967.787523305677</v>
      </c>
      <c r="AC11" s="27"/>
      <c r="AD11" s="32"/>
      <c r="AF11" s="17"/>
    </row>
    <row r="12" spans="1:40" ht="27" customHeight="1" x14ac:dyDescent="0.3">
      <c r="A12" s="280" t="s">
        <v>17</v>
      </c>
      <c r="B12" s="280"/>
      <c r="C12" s="421" t="s">
        <v>10</v>
      </c>
      <c r="D12" s="396" t="s">
        <v>128</v>
      </c>
      <c r="E12" s="419">
        <f>'MRIO_+_Emi'!B11/1000</f>
        <v>5143.7976289009302</v>
      </c>
      <c r="F12" s="398"/>
      <c r="G12" s="429">
        <f>'MRIO_+_Emi'!D11/1000</f>
        <v>9.5104483226079584</v>
      </c>
      <c r="H12" s="430">
        <f>'MRIO_+_Emi'!E11/1000</f>
        <v>0.31375030397967801</v>
      </c>
      <c r="I12" s="431">
        <f>SUM('Fig2_SIOT-vs-MRIO'!I14:J14)</f>
        <v>3.3695553547840831</v>
      </c>
      <c r="J12" s="429">
        <f>'MRIO_+_Emi'!H11/1000</f>
        <v>41.634433869601999</v>
      </c>
      <c r="K12" s="430">
        <f>'MRIO_+_Emi'!I11/1000</f>
        <v>1.2707452980525</v>
      </c>
      <c r="L12" s="431">
        <f>SUM('Fig2_SIOT-vs-MRIO'!M14:N14)</f>
        <v>18.441187276037223</v>
      </c>
      <c r="M12" s="429">
        <f>'MRIO_+_Emi'!L11/1000</f>
        <v>1395.3892160042301</v>
      </c>
      <c r="N12" s="430">
        <f>'MRIO_+_Emi'!M11/1000</f>
        <v>50.387737658763797</v>
      </c>
      <c r="O12" s="431">
        <f>SUM('Fig2_SIOT-vs-MRIO'!Q14:R14)</f>
        <v>943.84003259525809</v>
      </c>
      <c r="P12" s="429">
        <f>'MRIO_+_Emi'!P11/1000</f>
        <v>47.920918840812895</v>
      </c>
      <c r="Q12" s="430">
        <f>'MRIO_+_Emi'!Q11/1000</f>
        <v>1.7885358204911099</v>
      </c>
      <c r="R12" s="431">
        <f>SUM('Fig2_SIOT-vs-MRIO'!U14:V14)</f>
        <v>12.027829521591869</v>
      </c>
      <c r="S12" s="429">
        <f>'MRIO_+_Emi'!T11/1000</f>
        <v>197.65141345554599</v>
      </c>
      <c r="T12" s="430">
        <f>'MRIO_+_Emi'!U11/1000</f>
        <v>11.218776674005099</v>
      </c>
      <c r="U12" s="431">
        <f>SUM('Fig2_SIOT-vs-MRIO'!Y14:Z14)</f>
        <v>86.708210751905199</v>
      </c>
      <c r="V12" s="398"/>
      <c r="W12" s="449">
        <f>'MRIO_+_Emi'!Y11/1000</f>
        <v>9.49315489754445</v>
      </c>
      <c r="X12" s="416">
        <f>'MRIO_+_Emi'!Z11/1000</f>
        <v>57.310120468247199</v>
      </c>
      <c r="Y12" s="417">
        <f>'MRIO_+_Emi'!AA11/1000</f>
        <v>1972.6392818577499</v>
      </c>
      <c r="Z12" s="417">
        <f>'MRIO_+_Emi'!AB11/1000</f>
        <v>29.339377484335298</v>
      </c>
      <c r="AA12" s="418">
        <f>'MRIO_+_Emi'!AC11/1000</f>
        <v>253.54290234547</v>
      </c>
      <c r="AB12" s="446">
        <f>SUM(G12:AA12)</f>
        <v>5143.7976288010141</v>
      </c>
      <c r="AC12" s="27"/>
      <c r="AD12" s="32"/>
      <c r="AE12" s="65">
        <f>SUM(W12:W14)</f>
        <v>22.101069531752749</v>
      </c>
      <c r="AF12" s="17"/>
    </row>
    <row r="13" spans="1:40" ht="27" customHeight="1" x14ac:dyDescent="0.3">
      <c r="A13" s="281">
        <f>SUM(G12:I14)</f>
        <v>32.480893825571556</v>
      </c>
      <c r="B13" s="281"/>
      <c r="C13" s="421" t="s">
        <v>10</v>
      </c>
      <c r="D13" s="407" t="s">
        <v>14</v>
      </c>
      <c r="E13" s="419">
        <f>'MRIO_+_Emi'!B12/1000</f>
        <v>1541.6407415639299</v>
      </c>
      <c r="F13" s="398"/>
      <c r="G13" s="432">
        <f>'MRIO_+_Emi'!D12/1000</f>
        <v>0.36534326248941601</v>
      </c>
      <c r="H13" s="433">
        <f>'MRIO_+_Emi'!E12/1000</f>
        <v>1.28303601439458</v>
      </c>
      <c r="I13" s="434">
        <f>SUM('Fig2_SIOT-vs-MRIO'!I15:J15)</f>
        <v>0.67909974428450504</v>
      </c>
      <c r="J13" s="432">
        <f>'MRIO_+_Emi'!H12/1000</f>
        <v>3.0189900524978799</v>
      </c>
      <c r="K13" s="433">
        <f>'MRIO_+_Emi'!I12/1000</f>
        <v>10.669742381033</v>
      </c>
      <c r="L13" s="434">
        <f>SUM('Fig2_SIOT-vs-MRIO'!M15:N15)</f>
        <v>2.4718870829805297</v>
      </c>
      <c r="M13" s="432">
        <f>'MRIO_+_Emi'!L12/1000</f>
        <v>107.102846794242</v>
      </c>
      <c r="N13" s="433">
        <f>'MRIO_+_Emi'!M12/1000</f>
        <v>283.43294707366596</v>
      </c>
      <c r="O13" s="434">
        <f>SUM('Fig2_SIOT-vs-MRIO'!Q15:R15)</f>
        <v>479.63511201608799</v>
      </c>
      <c r="P13" s="432">
        <f>'MRIO_+_Emi'!P12/1000</f>
        <v>3.2203507087214196</v>
      </c>
      <c r="Q13" s="433">
        <f>'MRIO_+_Emi'!Q12/1000</f>
        <v>8.3018937265029606</v>
      </c>
      <c r="R13" s="434">
        <f>SUM('Fig2_SIOT-vs-MRIO'!U15:V15)</f>
        <v>0.90835470110076189</v>
      </c>
      <c r="S13" s="432">
        <f>'MRIO_+_Emi'!T12/1000</f>
        <v>24.224724814563899</v>
      </c>
      <c r="T13" s="433">
        <f>'MRIO_+_Emi'!U12/1000</f>
        <v>45.907959607959398</v>
      </c>
      <c r="U13" s="434">
        <f>SUM('Fig2_SIOT-vs-MRIO'!Y15:Z15)</f>
        <v>30.026043194750201</v>
      </c>
      <c r="V13" s="398"/>
      <c r="W13" s="449">
        <f>'MRIO_+_Emi'!Y12/1000</f>
        <v>0.98667526672311601</v>
      </c>
      <c r="X13" s="420">
        <f>'MRIO_+_Emi'!Z12/1000</f>
        <v>4.16709567400508</v>
      </c>
      <c r="Y13" s="414">
        <f>'MRIO_+_Emi'!AA12/1000</f>
        <v>503.68278213717201</v>
      </c>
      <c r="Z13" s="414">
        <f>'MRIO_+_Emi'!AB12/1000</f>
        <v>0.96569719136325105</v>
      </c>
      <c r="AA13" s="415">
        <f>'MRIO_+_Emi'!AC12/1000</f>
        <v>30.590160165114298</v>
      </c>
      <c r="AB13" s="446">
        <f>SUM(G13:AA13)</f>
        <v>1541.6407416096522</v>
      </c>
      <c r="AC13" s="27"/>
      <c r="AD13" s="32"/>
      <c r="AF13" s="17"/>
    </row>
    <row r="14" spans="1:40" ht="27" customHeight="1" thickBot="1" x14ac:dyDescent="0.35">
      <c r="A14" s="280"/>
      <c r="B14" s="280"/>
      <c r="C14" s="421" t="s">
        <v>10</v>
      </c>
      <c r="D14" s="407" t="s">
        <v>133</v>
      </c>
      <c r="E14" s="419">
        <f>'Fig2_SIOT-vs-MRIO'!E16+'Fig2_SIOT-vs-MRIO'!E17</f>
        <v>23709.471871871341</v>
      </c>
      <c r="F14" s="398"/>
      <c r="G14" s="435">
        <f>'Fig2_SIOT-vs-MRIO'!G17+'Fig2_SIOT-vs-MRIO'!G16</f>
        <v>3.74514409737511</v>
      </c>
      <c r="H14" s="436">
        <f>'Fig2_SIOT-vs-MRIO'!H17+'Fig2_SIOT-vs-MRIO'!H16</f>
        <v>0.51321939881456402</v>
      </c>
      <c r="I14" s="437">
        <f>SUM('Fig2_SIOT-vs-MRIO'!I16:J17)</f>
        <v>12.701297326841662</v>
      </c>
      <c r="J14" s="435">
        <f>'Fig2_SIOT-vs-MRIO'!K17+'Fig2_SIOT-vs-MRIO'!K16</f>
        <v>43.858195545300596</v>
      </c>
      <c r="K14" s="436">
        <f>'Fig2_SIOT-vs-MRIO'!L17+'Fig2_SIOT-vs-MRIO'!L16</f>
        <v>5.9836345080440312</v>
      </c>
      <c r="L14" s="437">
        <f>SUM('Fig2_SIOT-vs-MRIO'!M16:N17)</f>
        <v>122.72552519305667</v>
      </c>
      <c r="M14" s="435">
        <f>'Fig2_SIOT-vs-MRIO'!O17+'Fig2_SIOT-vs-MRIO'!O16</f>
        <v>1124.429445519052</v>
      </c>
      <c r="N14" s="436">
        <f>'Fig2_SIOT-vs-MRIO'!P17+'Fig2_SIOT-vs-MRIO'!P16</f>
        <v>283.71207592464049</v>
      </c>
      <c r="O14" s="437">
        <f>SUM('Fig2_SIOT-vs-MRIO'!Q16:R17)</f>
        <v>7424.1822410626592</v>
      </c>
      <c r="P14" s="435">
        <f>'Fig2_SIOT-vs-MRIO'!S17+'Fig2_SIOT-vs-MRIO'!S16</f>
        <v>21.771915795088859</v>
      </c>
      <c r="Q14" s="436">
        <f>'Fig2_SIOT-vs-MRIO'!T17+'Fig2_SIOT-vs-MRIO'!T16</f>
        <v>2.6374725808636708</v>
      </c>
      <c r="R14" s="437">
        <f>SUM('Fig2_SIOT-vs-MRIO'!U16:V17)</f>
        <v>19.13211371549534</v>
      </c>
      <c r="S14" s="435">
        <f>'Fig2_SIOT-vs-MRIO'!W17+'Fig2_SIOT-vs-MRIO'!W16</f>
        <v>99.717163651989793</v>
      </c>
      <c r="T14" s="436">
        <f>'Fig2_SIOT-vs-MRIO'!X17+'Fig2_SIOT-vs-MRIO'!X16</f>
        <v>22.140988697713809</v>
      </c>
      <c r="U14" s="437">
        <f>SUM('Fig2_SIOT-vs-MRIO'!Y16:Z17)</f>
        <v>178.0544898128704</v>
      </c>
      <c r="V14" s="398"/>
      <c r="W14" s="449">
        <f>'Fig2_SIOT-vs-MRIO'!AB16+'Fig2_SIOT-vs-MRIO'!AB17</f>
        <v>11.621239367485181</v>
      </c>
      <c r="X14" s="447">
        <f>'Fig2_SIOT-vs-MRIO'!AC16+'Fig2_SIOT-vs-MRIO'!AC17</f>
        <v>91.517904118543612</v>
      </c>
      <c r="Y14" s="428">
        <f>'Fig2_SIOT-vs-MRIO'!AD16+'Fig2_SIOT-vs-MRIO'!AD17</f>
        <v>13923.852779179519</v>
      </c>
      <c r="Z14" s="428">
        <f>'Fig2_SIOT-vs-MRIO'!AE16+'Fig2_SIOT-vs-MRIO'!AE17</f>
        <v>53.270620224386107</v>
      </c>
      <c r="AA14" s="427">
        <f>'Fig2_SIOT-vs-MRIO'!AF16+'Fig2_SIOT-vs-MRIO'!AF17</f>
        <v>263.90440626672398</v>
      </c>
      <c r="AB14" s="446">
        <f>SUM(G14:AA14)</f>
        <v>23709.471871986465</v>
      </c>
      <c r="AC14" s="27"/>
      <c r="AD14" s="32"/>
      <c r="AF14" s="17"/>
    </row>
    <row r="15" spans="1:40" ht="27" customHeight="1" x14ac:dyDescent="0.3">
      <c r="A15" s="280" t="s">
        <v>17</v>
      </c>
      <c r="B15" s="280"/>
      <c r="C15" s="422" t="s">
        <v>11</v>
      </c>
      <c r="D15" s="396" t="s">
        <v>128</v>
      </c>
      <c r="E15" s="413">
        <f>'MRIO_+_Emi'!B15/1000</f>
        <v>14985.277184295499</v>
      </c>
      <c r="F15" s="398"/>
      <c r="G15" s="429">
        <f>'MRIO_+_Emi'!D15/1000</f>
        <v>10.417117817104199</v>
      </c>
      <c r="H15" s="430">
        <f>'MRIO_+_Emi'!E15/1000</f>
        <v>0.53335152836579203</v>
      </c>
      <c r="I15" s="431">
        <f>'Fig2_SIOT-vs-MRIO'!I18+'Fig2_SIOT-vs-MRIO'!J18</f>
        <v>8.387337826418289</v>
      </c>
      <c r="J15" s="429">
        <f>'MRIO_+_Emi'!H15/1000</f>
        <v>75.473124043183702</v>
      </c>
      <c r="K15" s="430">
        <f>'MRIO_+_Emi'!I15/1000</f>
        <v>3.1959477061812001</v>
      </c>
      <c r="L15" s="431">
        <f>'Fig2_SIOT-vs-MRIO'!M18+'Fig2_SIOT-vs-MRIO'!N18</f>
        <v>38.967569926333596</v>
      </c>
      <c r="M15" s="429">
        <f>'MRIO_+_Emi'!L15/1000</f>
        <v>75.243163095681595</v>
      </c>
      <c r="N15" s="430">
        <f>'MRIO_+_Emi'!M15/1000</f>
        <v>3.1008884792548703</v>
      </c>
      <c r="O15" s="431">
        <f>'Fig2_SIOT-vs-MRIO'!Q18+'Fig2_SIOT-vs-MRIO'!R18</f>
        <v>81.1200022387807</v>
      </c>
      <c r="P15" s="429">
        <f>'MRIO_+_Emi'!P15/1000</f>
        <v>7342.69661966892</v>
      </c>
      <c r="Q15" s="430">
        <f>'MRIO_+_Emi'!Q15/1000</f>
        <v>291.61412503895002</v>
      </c>
      <c r="R15" s="431">
        <f>'Fig2_SIOT-vs-MRIO'!U18+'Fig2_SIOT-vs-MRIO'!V18</f>
        <v>2500.2452413835772</v>
      </c>
      <c r="S15" s="429">
        <f>'MRIO_+_Emi'!T15/1000</f>
        <v>358.26834208890801</v>
      </c>
      <c r="T15" s="430">
        <f>'MRIO_+_Emi'!U15/1000</f>
        <v>21.781024580863701</v>
      </c>
      <c r="U15" s="431">
        <f>'Fig2_SIOT-vs-MRIO'!Y18+'Fig2_SIOT-vs-MRIO'!Z18</f>
        <v>199.57273503810381</v>
      </c>
      <c r="V15" s="398"/>
      <c r="W15" s="449">
        <f>'MRIO_+_Emi'!Y15/1000</f>
        <v>19.214868130398003</v>
      </c>
      <c r="X15" s="416">
        <f>'MRIO_+_Emi'!Z15/1000</f>
        <v>119.79342524978799</v>
      </c>
      <c r="Y15" s="417">
        <f>'MRIO_+_Emi'!AA15/1000</f>
        <v>206.11791139966101</v>
      </c>
      <c r="Z15" s="417">
        <f>'MRIO_+_Emi'!AB15/1000</f>
        <v>3151.7234263683304</v>
      </c>
      <c r="AA15" s="418">
        <f>'MRIO_+_Emi'!AC15/1000</f>
        <v>477.81096248433499</v>
      </c>
      <c r="AB15" s="446">
        <f>SUM(G15:AA15)</f>
        <v>14985.277184093138</v>
      </c>
      <c r="AC15" s="27"/>
      <c r="AD15" s="32"/>
      <c r="AE15" s="65">
        <f>SUM(W15:W17)</f>
        <v>23.950179629974631</v>
      </c>
      <c r="AF15" s="17"/>
    </row>
    <row r="16" spans="1:40" ht="27" customHeight="1" x14ac:dyDescent="0.3">
      <c r="A16" s="281">
        <f>SUM(G15:I17)</f>
        <v>24.402257332768883</v>
      </c>
      <c r="B16" s="281"/>
      <c r="C16" s="422" t="s">
        <v>11</v>
      </c>
      <c r="D16" s="407" t="s">
        <v>14</v>
      </c>
      <c r="E16" s="419">
        <f>'MRIO_+_Emi'!B16/1000</f>
        <v>2393.5147366198103</v>
      </c>
      <c r="F16" s="398"/>
      <c r="G16" s="432">
        <f>'MRIO_+_Emi'!D16/1000</f>
        <v>2.5341993226079603E-2</v>
      </c>
      <c r="H16" s="433">
        <f>'MRIO_+_Emi'!E16/1000</f>
        <v>1.26280431837426E-2</v>
      </c>
      <c r="I16" s="434">
        <f>'Fig2_SIOT-vs-MRIO'!I19+'Fig2_SIOT-vs-MRIO'!J19</f>
        <v>3.1007538526672301E-2</v>
      </c>
      <c r="J16" s="432">
        <f>'MRIO_+_Emi'!H16/1000</f>
        <v>0.15910420321761198</v>
      </c>
      <c r="K16" s="433">
        <f>'MRIO_+_Emi'!I16/1000</f>
        <v>0.122572817104149</v>
      </c>
      <c r="L16" s="434">
        <f>'Fig2_SIOT-vs-MRIO'!M19+'Fig2_SIOT-vs-MRIO'!N19</f>
        <v>0.19766176629974599</v>
      </c>
      <c r="M16" s="432">
        <f>'MRIO_+_Emi'!L16/1000</f>
        <v>6.7757382726503002E-2</v>
      </c>
      <c r="N16" s="433">
        <f>'MRIO_+_Emi'!M16/1000</f>
        <v>5.61617984758679E-2</v>
      </c>
      <c r="O16" s="434">
        <f>'Fig2_SIOT-vs-MRIO'!Q19+'Fig2_SIOT-vs-MRIO'!R19</f>
        <v>0.3019624106689241</v>
      </c>
      <c r="P16" s="432">
        <f>'MRIO_+_Emi'!P16/1000</f>
        <v>920.43637233022798</v>
      </c>
      <c r="Q16" s="433">
        <f>'MRIO_+_Emi'!Q16/1000</f>
        <v>734.77510160626593</v>
      </c>
      <c r="R16" s="434">
        <f>'Fig2_SIOT-vs-MRIO'!U19+'Fig2_SIOT-vs-MRIO'!V19</f>
        <v>367.86232571041501</v>
      </c>
      <c r="S16" s="432">
        <f>'MRIO_+_Emi'!T16/1000</f>
        <v>5.7776769585097396</v>
      </c>
      <c r="T16" s="433">
        <f>'MRIO_+_Emi'!U16/1000</f>
        <v>6.0775935402201506</v>
      </c>
      <c r="U16" s="434">
        <f>'Fig2_SIOT-vs-MRIO'!Y19+'Fig2_SIOT-vs-MRIO'!Z19</f>
        <v>13.875091508044029</v>
      </c>
      <c r="V16" s="398"/>
      <c r="W16" s="449">
        <f>'MRIO_+_Emi'!Y16/1000</f>
        <v>3.5858771380186297E-2</v>
      </c>
      <c r="X16" s="420">
        <f>'MRIO_+_Emi'!Z16/1000</f>
        <v>0.29560571126164303</v>
      </c>
      <c r="Y16" s="414">
        <f>'MRIO_+_Emi'!AA16/1000</f>
        <v>0.37436050465706999</v>
      </c>
      <c r="Z16" s="414">
        <f>'MRIO_+_Emi'!AB16/1000</f>
        <v>335.96100628281101</v>
      </c>
      <c r="AA16" s="415">
        <f>'MRIO_+_Emi'!AC16/1000</f>
        <v>7.06954567908552</v>
      </c>
      <c r="AB16" s="446">
        <f>SUM(G16:AA16)</f>
        <v>2393.5147365563075</v>
      </c>
      <c r="AC16" s="27"/>
      <c r="AD16" s="32"/>
      <c r="AF16" s="17"/>
    </row>
    <row r="17" spans="1:32" ht="27" customHeight="1" thickBot="1" x14ac:dyDescent="0.35">
      <c r="A17" s="280"/>
      <c r="B17" s="280"/>
      <c r="C17" s="422" t="s">
        <v>11</v>
      </c>
      <c r="D17" s="407" t="s">
        <v>133</v>
      </c>
      <c r="E17" s="419">
        <f>'Fig2_SIOT-vs-MRIO'!E20+'Fig2_SIOT-vs-MRIO'!E21</f>
        <v>12270.477368867059</v>
      </c>
      <c r="F17" s="398"/>
      <c r="G17" s="435">
        <f>'Fig2_SIOT-vs-MRIO'!G20+'Fig2_SIOT-vs-MRIO'!G21</f>
        <v>1.2434942531752748</v>
      </c>
      <c r="H17" s="436">
        <f>'Fig2_SIOT-vs-MRIO'!H20+'Fig2_SIOT-vs-MRIO'!H21</f>
        <v>0.10955562743437769</v>
      </c>
      <c r="I17" s="437">
        <f>SUM('Fig2_SIOT-vs-MRIO'!I20:J21)</f>
        <v>3.6424227053344578</v>
      </c>
      <c r="J17" s="435">
        <f>'Fig2_SIOT-vs-MRIO'!K20+'Fig2_SIOT-vs-MRIO'!K21</f>
        <v>9.7739049000846805</v>
      </c>
      <c r="K17" s="436">
        <f>'Fig2_SIOT-vs-MRIO'!L20+'Fig2_SIOT-vs-MRIO'!L21</f>
        <v>0.79376983065198992</v>
      </c>
      <c r="L17" s="437">
        <f>SUM('Fig2_SIOT-vs-MRIO'!M20:N21)</f>
        <v>19.764384366638446</v>
      </c>
      <c r="M17" s="435">
        <f>'Fig2_SIOT-vs-MRIO'!O20+'Fig2_SIOT-vs-MRIO'!O21</f>
        <v>7.3403741312447108</v>
      </c>
      <c r="N17" s="436">
        <f>'Fig2_SIOT-vs-MRIO'!P20+'Fig2_SIOT-vs-MRIO'!P21</f>
        <v>0.50649575444538497</v>
      </c>
      <c r="O17" s="437">
        <f>SUM('Fig2_SIOT-vs-MRIO'!Q20:R21)</f>
        <v>15.84805323793395</v>
      </c>
      <c r="P17" s="435">
        <f>'Fig2_SIOT-vs-MRIO'!S20+'Fig2_SIOT-vs-MRIO'!S21</f>
        <v>1844.143956239627</v>
      </c>
      <c r="Q17" s="436">
        <f>'Fig2_SIOT-vs-MRIO'!T20+'Fig2_SIOT-vs-MRIO'!T21</f>
        <v>269.45116204657086</v>
      </c>
      <c r="R17" s="437">
        <f>SUM('Fig2_SIOT-vs-MRIO'!U20:V21)</f>
        <v>2494.3254936994067</v>
      </c>
      <c r="S17" s="435">
        <f>'Fig2_SIOT-vs-MRIO'!W20+'Fig2_SIOT-vs-MRIO'!W21</f>
        <v>40.364396493649402</v>
      </c>
      <c r="T17" s="436">
        <f>'Fig2_SIOT-vs-MRIO'!X20+'Fig2_SIOT-vs-MRIO'!X21</f>
        <v>5.5303214911092295</v>
      </c>
      <c r="U17" s="437">
        <f>SUM('Fig2_SIOT-vs-MRIO'!Y20:Z21)</f>
        <v>69.355081681625762</v>
      </c>
      <c r="V17" s="398"/>
      <c r="W17" s="449">
        <f>'Fig2_SIOT-vs-MRIO'!AB20+'Fig2_SIOT-vs-MRIO'!AB21</f>
        <v>4.69945272819644</v>
      </c>
      <c r="X17" s="447">
        <f>'Fig2_SIOT-vs-MRIO'!AC20+'Fig2_SIOT-vs-MRIO'!AC21</f>
        <v>27.315537053344599</v>
      </c>
      <c r="Y17" s="428">
        <f>'Fig2_SIOT-vs-MRIO'!AD20+'Fig2_SIOT-vs-MRIO'!AD21</f>
        <v>34.653706072819602</v>
      </c>
      <c r="Z17" s="428">
        <f>'Fig2_SIOT-vs-MRIO'!AE20+'Fig2_SIOT-vs-MRIO'!AE21</f>
        <v>7317.0328778331896</v>
      </c>
      <c r="AA17" s="427">
        <f>'Fig2_SIOT-vs-MRIO'!AF20+'Fig2_SIOT-vs-MRIO'!AF21</f>
        <v>104.58292868839959</v>
      </c>
      <c r="AB17" s="446">
        <f>SUM(G17:AA17)</f>
        <v>12270.477368834883</v>
      </c>
      <c r="AC17" s="27"/>
      <c r="AD17" s="32"/>
      <c r="AF17" s="17"/>
    </row>
    <row r="18" spans="1:32" ht="27" customHeight="1" x14ac:dyDescent="0.3">
      <c r="A18" s="280" t="s">
        <v>17</v>
      </c>
      <c r="B18" s="280"/>
      <c r="C18" s="423" t="s">
        <v>125</v>
      </c>
      <c r="D18" s="396" t="s">
        <v>128</v>
      </c>
      <c r="E18" s="418">
        <f>'MRIO_+_Emi'!B19/1000</f>
        <v>15845.990500220099</v>
      </c>
      <c r="F18" s="398"/>
      <c r="G18" s="429">
        <f>'MRIO_+_Emi'!D19/1000</f>
        <v>24.615936609652799</v>
      </c>
      <c r="H18" s="430">
        <f>'MRIO_+_Emi'!E19/1000</f>
        <v>1.1391415029635901</v>
      </c>
      <c r="I18" s="431">
        <f>SUM('Fig2_SIOT-vs-MRIO'!I22:J22)</f>
        <v>14.449365532599501</v>
      </c>
      <c r="J18" s="429">
        <f>'MRIO_+_Emi'!H19/1000</f>
        <v>208.416663513971</v>
      </c>
      <c r="K18" s="430">
        <f>'MRIO_+_Emi'!I19/1000</f>
        <v>6.8917833674851803</v>
      </c>
      <c r="L18" s="431">
        <f>SUM('Fig2_SIOT-vs-MRIO'!M22:N22)</f>
        <v>75.978196338695994</v>
      </c>
      <c r="M18" s="429">
        <f>'MRIO_+_Emi'!L19/1000</f>
        <v>252.57665686875501</v>
      </c>
      <c r="N18" s="430">
        <f>'MRIO_+_Emi'!M19/1000</f>
        <v>9.4460561905165097</v>
      </c>
      <c r="O18" s="431">
        <f>SUM('Fig2_SIOT-vs-MRIO'!Q22:R22)</f>
        <v>152.86517040135499</v>
      </c>
      <c r="P18" s="429">
        <f>'MRIO_+_Emi'!P19/1000</f>
        <v>469.09470303387002</v>
      </c>
      <c r="Q18" s="430">
        <f>'MRIO_+_Emi'!Q19/1000</f>
        <v>19.107634497883101</v>
      </c>
      <c r="R18" s="431">
        <f>SUM('Fig2_SIOT-vs-MRIO'!U22:V22)</f>
        <v>88.389642465706999</v>
      </c>
      <c r="S18" s="429">
        <f>'MRIO_+_Emi'!T19/1000</f>
        <v>5166.4301560889098</v>
      </c>
      <c r="T18" s="430">
        <f>'MRIO_+_Emi'!U19/1000</f>
        <v>224.18490794326797</v>
      </c>
      <c r="U18" s="431">
        <f>SUM('Fig2_SIOT-vs-MRIO'!Y22:Z22)</f>
        <v>2431.2364975105861</v>
      </c>
      <c r="V18" s="398"/>
      <c r="W18" s="449">
        <f>'MRIO_+_Emi'!Y19/1000</f>
        <v>40.186873929720598</v>
      </c>
      <c r="X18" s="414">
        <f>'MRIO_+_Emi'!Z19/1000</f>
        <v>245.033146218459</v>
      </c>
      <c r="Y18" s="414">
        <f>'MRIO_+_Emi'!AA19/1000</f>
        <v>451.97884963420802</v>
      </c>
      <c r="Z18" s="414">
        <f>'MRIO_+_Emi'!AB19/1000</f>
        <v>165.48329245554601</v>
      </c>
      <c r="AA18" s="415">
        <f>'MRIO_+_Emi'!AC19/1000</f>
        <v>5798.48581876969</v>
      </c>
      <c r="AB18" s="446">
        <f>SUM(G18:AA18)</f>
        <v>15845.990492873842</v>
      </c>
      <c r="AC18" s="27"/>
      <c r="AD18" s="32"/>
      <c r="AE18" s="65">
        <f>SUM(W18:W20)</f>
        <v>77.644380107536023</v>
      </c>
      <c r="AF18" s="17"/>
    </row>
    <row r="19" spans="1:32" ht="27" customHeight="1" x14ac:dyDescent="0.3">
      <c r="A19" s="281">
        <f>SUM(G18:I20)</f>
        <v>114.12575599153257</v>
      </c>
      <c r="B19" s="281"/>
      <c r="C19" s="424" t="s">
        <v>125</v>
      </c>
      <c r="D19" s="407" t="s">
        <v>14</v>
      </c>
      <c r="E19" s="415">
        <f>'MRIO_+_Emi'!B20/1000</f>
        <v>5643.1795333454702</v>
      </c>
      <c r="F19" s="398"/>
      <c r="G19" s="432">
        <f>'MRIO_+_Emi'!D20/1000</f>
        <v>3.1619303751058401</v>
      </c>
      <c r="H19" s="433">
        <f>'MRIO_+_Emi'!E20/1000</f>
        <v>27.970737663844201</v>
      </c>
      <c r="I19" s="434">
        <f>SUM('Fig2_SIOT-vs-MRIO'!I23:J23)</f>
        <v>3.3697554623200698</v>
      </c>
      <c r="J19" s="432">
        <f>'MRIO_+_Emi'!H20/1000</f>
        <v>44.980215882303099</v>
      </c>
      <c r="K19" s="433">
        <f>'MRIO_+_Emi'!I20/1000</f>
        <v>205.73876872142299</v>
      </c>
      <c r="L19" s="434">
        <f>SUM('Fig2_SIOT-vs-MRIO'!M23:N23)</f>
        <v>35.996555491109198</v>
      </c>
      <c r="M19" s="432">
        <f>'MRIO_+_Emi'!L20/1000</f>
        <v>7.8912255825571505</v>
      </c>
      <c r="N19" s="433">
        <f>'MRIO_+_Emi'!M20/1000</f>
        <v>144.192393055038</v>
      </c>
      <c r="O19" s="434">
        <f>SUM('Fig2_SIOT-vs-MRIO'!Q23:R23)</f>
        <v>30.118357083827231</v>
      </c>
      <c r="P19" s="432">
        <f>'MRIO_+_Emi'!P20/1000</f>
        <v>114.37004120321801</v>
      </c>
      <c r="Q19" s="433">
        <f>'MRIO_+_Emi'!Q20/1000</f>
        <v>242.058108448772</v>
      </c>
      <c r="R19" s="434">
        <f>SUM('Fig2_SIOT-vs-MRIO'!U23:V23)</f>
        <v>15.877618469094001</v>
      </c>
      <c r="S19" s="432">
        <f>'MRIO_+_Emi'!T20/1000</f>
        <v>965.28316849873011</v>
      </c>
      <c r="T19" s="433">
        <f>'MRIO_+_Emi'!U20/1000</f>
        <v>1684.7666812633399</v>
      </c>
      <c r="U19" s="434">
        <f>SUM('Fig2_SIOT-vs-MRIO'!Y23:Z23)</f>
        <v>1067.521055098222</v>
      </c>
      <c r="V19" s="398"/>
      <c r="W19" s="449">
        <f>'MRIO_+_Emi'!Y20/1000</f>
        <v>6.9184747722269302</v>
      </c>
      <c r="X19" s="414">
        <f>'MRIO_+_Emi'!Z20/1000</f>
        <v>44.801547392040604</v>
      </c>
      <c r="Y19" s="414">
        <f>'MRIO_+_Emi'!AA20/1000</f>
        <v>19.877045033022899</v>
      </c>
      <c r="Z19" s="414">
        <f>'MRIO_+_Emi'!AB20/1000</f>
        <v>6.8402406621507197</v>
      </c>
      <c r="AA19" s="415">
        <f>'MRIO_+_Emi'!AC20/1000</f>
        <v>971.44560971718897</v>
      </c>
      <c r="AB19" s="446">
        <f>SUM(G19:AA19)</f>
        <v>5643.1795298755333</v>
      </c>
      <c r="AC19" s="27"/>
      <c r="AD19" s="32"/>
      <c r="AF19" s="17"/>
    </row>
    <row r="20" spans="1:32" ht="27" customHeight="1" thickBot="1" x14ac:dyDescent="0.35">
      <c r="C20" s="425" t="s">
        <v>125</v>
      </c>
      <c r="D20" s="426" t="s">
        <v>133</v>
      </c>
      <c r="E20" s="427">
        <f>'Fig2_SIOT-vs-MRIO'!E24+'Fig2_SIOT-vs-MRIO'!E25</f>
        <v>29186.645683874718</v>
      </c>
      <c r="F20" s="398"/>
      <c r="G20" s="435">
        <f>'Fig2_SIOT-vs-MRIO'!G25+'Fig2_SIOT-vs-MRIO'!G24</f>
        <v>7.9665440304826394</v>
      </c>
      <c r="H20" s="436">
        <f>'Fig2_SIOT-vs-MRIO'!H25+'Fig2_SIOT-vs-MRIO'!H24</f>
        <v>3.0808256316680804</v>
      </c>
      <c r="I20" s="437">
        <f>SUM('Fig2_SIOT-vs-MRIO'!I24:J25)</f>
        <v>28.37151918289586</v>
      </c>
      <c r="J20" s="435">
        <f>'Fig2_SIOT-vs-MRIO'!K25+'Fig2_SIOT-vs-MRIO'!K24</f>
        <v>76.758720847586801</v>
      </c>
      <c r="K20" s="436">
        <f>'Fig2_SIOT-vs-MRIO'!L25+'Fig2_SIOT-vs-MRIO'!L24</f>
        <v>25.890218701947489</v>
      </c>
      <c r="L20" s="437">
        <f>SUM('Fig2_SIOT-vs-MRIO'!M24:N25)</f>
        <v>201.8710077663001</v>
      </c>
      <c r="M20" s="435">
        <f>'Fig2_SIOT-vs-MRIO'!O25+'Fig2_SIOT-vs-MRIO'!O24</f>
        <v>46.192359491955997</v>
      </c>
      <c r="N20" s="436">
        <f>'Fig2_SIOT-vs-MRIO'!P25+'Fig2_SIOT-vs-MRIO'!P24</f>
        <v>15.61695209906863</v>
      </c>
      <c r="O20" s="437">
        <f>SUM('Fig2_SIOT-vs-MRIO'!Q24:R25)</f>
        <v>116.12364064860282</v>
      </c>
      <c r="P20" s="435">
        <f>'Fig2_SIOT-vs-MRIO'!S25+'Fig2_SIOT-vs-MRIO'!S24</f>
        <v>98.248729281964501</v>
      </c>
      <c r="Q20" s="436">
        <f>'Fig2_SIOT-vs-MRIO'!T25+'Fig2_SIOT-vs-MRIO'!T24</f>
        <v>21.328124646909441</v>
      </c>
      <c r="R20" s="437">
        <f>SUM('Fig2_SIOT-vs-MRIO'!U24:V25)</f>
        <v>66.060136708721316</v>
      </c>
      <c r="S20" s="435">
        <f>'Fig2_SIOT-vs-MRIO'!W25+'Fig2_SIOT-vs-MRIO'!W24</f>
        <v>2495.5952092514799</v>
      </c>
      <c r="T20" s="436">
        <f>'Fig2_SIOT-vs-MRIO'!X25+'Fig2_SIOT-vs-MRIO'!X24</f>
        <v>703.71668172819591</v>
      </c>
      <c r="U20" s="437">
        <f>SUM('Fig2_SIOT-vs-MRIO'!Y24:Z25)</f>
        <v>6865.1504304970249</v>
      </c>
      <c r="V20" s="398"/>
      <c r="W20" s="450">
        <f>'Fig2_SIOT-vs-MRIO'!AB24+'Fig2_SIOT-vs-MRIO'!AB25</f>
        <v>30.539031405588503</v>
      </c>
      <c r="X20" s="428">
        <f>'Fig2_SIOT-vs-MRIO'!AC24+'Fig2_SIOT-vs-MRIO'!AC25</f>
        <v>202.15062533700217</v>
      </c>
      <c r="Y20" s="428">
        <f>'Fig2_SIOT-vs-MRIO'!AD24+'Fig2_SIOT-vs-MRIO'!AD25</f>
        <v>224.49739132430139</v>
      </c>
      <c r="Z20" s="428">
        <f>'Fig2_SIOT-vs-MRIO'!AE24+'Fig2_SIOT-vs-MRIO'!AE25</f>
        <v>200.3234369966132</v>
      </c>
      <c r="AA20" s="427">
        <f>'Fig2_SIOT-vs-MRIO'!AF24+'Fig2_SIOT-vs-MRIO'!AF25</f>
        <v>17757.164094181211</v>
      </c>
      <c r="AB20" s="414">
        <f>'Fig2_SIOT-vs-MRIO'!AG24+'Fig2_SIOT-vs-MRIO'!AG25</f>
        <v>29186.645679759524</v>
      </c>
      <c r="AC20" s="27"/>
      <c r="AD20" s="32"/>
      <c r="AF20" s="17"/>
    </row>
    <row r="21" spans="1:32" ht="11.25" customHeight="1" x14ac:dyDescent="0.4">
      <c r="C21" s="361"/>
      <c r="D21" s="267"/>
      <c r="E21" s="267"/>
      <c r="F21" s="358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359"/>
      <c r="U21" s="359"/>
      <c r="V21" s="358"/>
      <c r="W21" s="289"/>
      <c r="X21" s="289"/>
      <c r="Y21" s="289"/>
      <c r="Z21" s="289"/>
      <c r="AA21" s="289"/>
      <c r="AB21" s="360"/>
      <c r="AC21" s="27"/>
      <c r="AD21" s="32"/>
      <c r="AF21" s="17"/>
    </row>
    <row r="22" spans="1:32" x14ac:dyDescent="0.25">
      <c r="A22" s="282">
        <f>A10+A13+A16+A19</f>
        <v>409.6414326367485</v>
      </c>
      <c r="B22" s="28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270"/>
      <c r="AC22" s="17"/>
      <c r="AE22" s="170">
        <f>AE18+AE15+AE12+AE9+A22</f>
        <v>718.56215008298091</v>
      </c>
      <c r="AF22" s="153" t="s">
        <v>123</v>
      </c>
    </row>
    <row r="23" spans="1:32" ht="22.5" x14ac:dyDescent="0.4">
      <c r="C23" s="17"/>
      <c r="D23" s="455" t="s">
        <v>138</v>
      </c>
      <c r="E23" s="455"/>
      <c r="G23" s="456">
        <f>SUM(W6:AA8)+SUM(J6:U8)-SUM(G9:I20)</f>
        <v>2214.8935632802718</v>
      </c>
      <c r="I23" s="458" t="s">
        <v>137</v>
      </c>
      <c r="J23" s="459"/>
      <c r="K23" s="459"/>
      <c r="L23" s="456">
        <f>SUM(J6:U8)-SUM(G9:I20)+SUM(X6:AA8)-SUM(W9:W20)</f>
        <v>-41.666522919560066</v>
      </c>
      <c r="N23" s="455" t="s">
        <v>135</v>
      </c>
      <c r="P23" s="457">
        <f>SUM(J6:L8)-SUM(G9:I11)+SUM(X6:X8)-SUM(W9:W11)</f>
        <v>-48.305767297206046</v>
      </c>
      <c r="R23" s="455" t="s">
        <v>139</v>
      </c>
      <c r="T23" s="457">
        <f>SUM(M6:O8)-SUM(G12:I14)+SUM(Y6:Y8)-SUM(W12:W14)</f>
        <v>-2.6944418450465797</v>
      </c>
      <c r="U23" s="458"/>
      <c r="V23" s="455" t="s">
        <v>136</v>
      </c>
      <c r="W23" s="455"/>
      <c r="X23" s="456">
        <f>SUM(P6:R8)-SUM(G15:I17)+SUM(Z6:Z8)-SUM(W15:W17)</f>
        <v>-2.2402108746824752</v>
      </c>
      <c r="Y23" s="458"/>
      <c r="Z23" s="455" t="s">
        <v>140</v>
      </c>
      <c r="AA23" s="455"/>
      <c r="AB23" s="456">
        <f>SUM(S6:U8)-SUM(G18:I20)+SUM(AA6:AA8)-SUM(W18:W20)</f>
        <v>11.573897097375081</v>
      </c>
      <c r="AC23" s="17"/>
      <c r="AF23" s="17"/>
    </row>
    <row r="24" spans="1:32" ht="22.5" x14ac:dyDescent="0.25">
      <c r="C24" s="17"/>
      <c r="D24" s="17"/>
      <c r="E24" s="17"/>
      <c r="F24" s="17"/>
      <c r="G24" s="451"/>
      <c r="H24" s="451"/>
      <c r="I24" s="451"/>
      <c r="J24" s="452"/>
      <c r="K24" s="452"/>
      <c r="L24" s="452"/>
      <c r="M24" s="451"/>
      <c r="N24" s="451"/>
      <c r="P24" s="201">
        <f>P23+T23+X23+AB23</f>
        <v>-41.666522919560023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270"/>
      <c r="AC24" s="17"/>
      <c r="AF24" s="17"/>
    </row>
    <row r="25" spans="1:32" ht="17.25" x14ac:dyDescent="0.3">
      <c r="C25" s="17"/>
      <c r="D25" s="17"/>
      <c r="E25" s="17"/>
      <c r="F25" s="17"/>
      <c r="G25" s="68" t="s">
        <v>21</v>
      </c>
      <c r="H25" s="68" t="s">
        <v>21</v>
      </c>
      <c r="I25" s="68" t="s">
        <v>21</v>
      </c>
      <c r="J25" s="17"/>
      <c r="K25" s="17"/>
      <c r="L25" s="17"/>
      <c r="M25" s="68" t="s">
        <v>21</v>
      </c>
      <c r="N25" s="68" t="s">
        <v>21</v>
      </c>
      <c r="O25" s="68" t="s">
        <v>21</v>
      </c>
      <c r="P25" s="17"/>
      <c r="Q25" s="17"/>
      <c r="R25" s="17"/>
      <c r="S25" s="17"/>
      <c r="T25" s="69" t="s">
        <v>22</v>
      </c>
      <c r="U25" s="70"/>
      <c r="V25" s="70"/>
      <c r="W25" s="70"/>
      <c r="X25" s="71" t="s">
        <v>21</v>
      </c>
      <c r="Y25" s="71" t="s">
        <v>21</v>
      </c>
      <c r="Z25" s="71" t="s">
        <v>21</v>
      </c>
      <c r="AA25" s="71" t="s">
        <v>21</v>
      </c>
      <c r="AB25" s="271"/>
      <c r="AC25" s="70"/>
      <c r="AD25" s="70"/>
      <c r="AE25" s="72"/>
      <c r="AF25" s="17"/>
    </row>
    <row r="26" spans="1:32" x14ac:dyDescent="0.25">
      <c r="C26" s="73" t="s">
        <v>23</v>
      </c>
      <c r="D26" s="17"/>
      <c r="E26" s="74" t="s">
        <v>1</v>
      </c>
      <c r="F26" s="17"/>
      <c r="G26" s="11" t="s">
        <v>8</v>
      </c>
      <c r="H26" s="11" t="s">
        <v>8</v>
      </c>
      <c r="I26" s="11" t="s">
        <v>8</v>
      </c>
      <c r="J26" s="74" t="s">
        <v>24</v>
      </c>
      <c r="K26" s="74" t="s">
        <v>25</v>
      </c>
      <c r="L26" s="17"/>
      <c r="M26" s="11" t="s">
        <v>8</v>
      </c>
      <c r="N26" s="11" t="s">
        <v>8</v>
      </c>
      <c r="O26" s="11" t="s">
        <v>8</v>
      </c>
      <c r="P26" s="74" t="s">
        <v>25</v>
      </c>
      <c r="Q26" s="17"/>
      <c r="R26" s="17"/>
      <c r="S26" s="17"/>
      <c r="T26" s="75" t="s">
        <v>26</v>
      </c>
      <c r="U26" s="74" t="s">
        <v>27</v>
      </c>
      <c r="V26" s="8"/>
      <c r="W26" s="76" t="s">
        <v>29</v>
      </c>
      <c r="X26" s="77" t="s">
        <v>8</v>
      </c>
      <c r="Y26" s="77" t="s">
        <v>8</v>
      </c>
      <c r="Z26" s="77" t="s">
        <v>8</v>
      </c>
      <c r="AA26" s="77" t="s">
        <v>8</v>
      </c>
      <c r="AB26" s="270"/>
      <c r="AC26" s="17"/>
      <c r="AD26" s="74" t="s">
        <v>24</v>
      </c>
      <c r="AE26" s="78" t="s">
        <v>25</v>
      </c>
      <c r="AF26" s="17"/>
    </row>
    <row r="27" spans="1:32" x14ac:dyDescent="0.25">
      <c r="C27" s="79" t="s">
        <v>30</v>
      </c>
      <c r="D27" s="17"/>
      <c r="E27" s="17"/>
      <c r="F27" s="17"/>
      <c r="G27" s="77" t="s">
        <v>13</v>
      </c>
      <c r="H27" s="77" t="s">
        <v>14</v>
      </c>
      <c r="I27" s="77" t="s">
        <v>15</v>
      </c>
      <c r="J27" s="17"/>
      <c r="K27" s="17"/>
      <c r="L27" s="17"/>
      <c r="M27" s="77" t="s">
        <v>14</v>
      </c>
      <c r="N27" s="77" t="s">
        <v>15</v>
      </c>
      <c r="O27" s="77" t="s">
        <v>16</v>
      </c>
      <c r="P27" s="17"/>
      <c r="Q27" s="17"/>
      <c r="R27" s="80"/>
      <c r="S27" s="17"/>
      <c r="T27" s="81"/>
      <c r="U27" s="8"/>
      <c r="V27" s="8"/>
      <c r="W27" s="76"/>
      <c r="X27" s="77" t="s">
        <v>13</v>
      </c>
      <c r="Y27" s="77" t="s">
        <v>14</v>
      </c>
      <c r="Z27" s="77" t="s">
        <v>15</v>
      </c>
      <c r="AA27" s="77" t="s">
        <v>16</v>
      </c>
      <c r="AB27" s="270"/>
      <c r="AC27" s="17"/>
      <c r="AE27" s="82"/>
      <c r="AF27" s="17"/>
    </row>
    <row r="28" spans="1:32" x14ac:dyDescent="0.25">
      <c r="C28" s="24" t="s">
        <v>8</v>
      </c>
      <c r="D28" s="83" t="s">
        <v>13</v>
      </c>
      <c r="E28" s="84">
        <f>E6</f>
        <v>831.15062289754394</v>
      </c>
      <c r="F28" s="17"/>
      <c r="G28" s="85">
        <f>G6</f>
        <v>152.59847845046602</v>
      </c>
      <c r="H28" s="85">
        <f>H6</f>
        <v>5.0684387917019507</v>
      </c>
      <c r="I28" s="85">
        <f>I6</f>
        <v>97.606430645215909</v>
      </c>
      <c r="J28" s="86">
        <f>W6</f>
        <v>207.26654250719702</v>
      </c>
      <c r="K28" s="87">
        <f>SUM(J6:U6)</f>
        <v>198.25448116088057</v>
      </c>
      <c r="L28" s="17"/>
      <c r="M28" s="88">
        <f>H18+H15+H12+H9</f>
        <v>6.4437545859441201</v>
      </c>
      <c r="N28" s="88">
        <f>I18+I15+I12+I9</f>
        <v>71.473604534292974</v>
      </c>
      <c r="O28" s="88" t="e">
        <f>#REF!+#REF!+#REF!+#REF!</f>
        <v>#REF!</v>
      </c>
      <c r="P28" s="87">
        <f>SUM(X6:AA6)</f>
        <v>170.3562513132938</v>
      </c>
      <c r="Q28" s="17"/>
      <c r="R28" s="80">
        <f>E28-SUM(G28:K28)-P28</f>
        <v>2.8788690542569384E-8</v>
      </c>
      <c r="S28" s="17"/>
      <c r="T28" s="90">
        <f>T38</f>
        <v>379.80417721253207</v>
      </c>
      <c r="U28" s="91">
        <v>831.15062289754405</v>
      </c>
      <c r="V28" s="93"/>
      <c r="W28" s="94" t="e">
        <f>SUM(X28:AE28)</f>
        <v>#REF!</v>
      </c>
      <c r="X28" s="95">
        <f>G28</f>
        <v>152.59847845046602</v>
      </c>
      <c r="Y28" s="95">
        <f>H28</f>
        <v>5.0684387917019507</v>
      </c>
      <c r="Z28" s="95">
        <f>I28</f>
        <v>97.606430645215909</v>
      </c>
      <c r="AA28" s="95" t="e">
        <f>#REF!</f>
        <v>#REF!</v>
      </c>
      <c r="AB28" s="272"/>
      <c r="AC28" s="96"/>
      <c r="AD28" s="97">
        <f>J28</f>
        <v>207.26654250719702</v>
      </c>
      <c r="AE28" s="98">
        <f>K28+P28</f>
        <v>368.61073247417437</v>
      </c>
      <c r="AF28" s="17"/>
    </row>
    <row r="29" spans="1:32" x14ac:dyDescent="0.25">
      <c r="C29" s="34" t="s">
        <v>8</v>
      </c>
      <c r="D29" s="99" t="s">
        <v>14</v>
      </c>
      <c r="E29" s="84">
        <f>E7</f>
        <v>197.91609207366599</v>
      </c>
      <c r="F29" s="17"/>
      <c r="G29" s="85">
        <f>G7</f>
        <v>25.377148659610498</v>
      </c>
      <c r="H29" s="85">
        <f>H7</f>
        <v>51.1150839695174</v>
      </c>
      <c r="I29" s="85">
        <f>I7</f>
        <v>41.669693656223501</v>
      </c>
      <c r="J29" s="86">
        <f>W7</f>
        <v>64.445803229466506</v>
      </c>
      <c r="K29" s="87">
        <f>SUM(J7:U7)</f>
        <v>9.2971780313293753</v>
      </c>
      <c r="L29" s="17"/>
      <c r="M29" s="88">
        <f>H19+H16+H13+H10</f>
        <v>30.542549459779842</v>
      </c>
      <c r="N29" s="88">
        <f>I19+I16+I13+I10</f>
        <v>7.8362539966130473</v>
      </c>
      <c r="O29" s="88" t="e">
        <f>#REF!+#REF!+#REF!+#REF!</f>
        <v>#REF!</v>
      </c>
      <c r="P29" s="87">
        <f>SUM(X7:AA7)</f>
        <v>6.0111844436917856</v>
      </c>
      <c r="Q29" s="17"/>
      <c r="R29" s="80">
        <f>E29-SUM(G29:K29)-P29</f>
        <v>8.3826950714183113E-8</v>
      </c>
      <c r="S29" s="17"/>
      <c r="T29" s="90">
        <f>T39</f>
        <v>57.182946665537692</v>
      </c>
      <c r="U29" s="90">
        <v>197.91609207366599</v>
      </c>
      <c r="V29" s="93"/>
      <c r="W29" s="101" t="e">
        <f>SUM(X29:AE29)</f>
        <v>#REF!</v>
      </c>
      <c r="X29" s="102">
        <f>G29</f>
        <v>25.377148659610498</v>
      </c>
      <c r="Y29" s="102">
        <f>H29</f>
        <v>51.1150839695174</v>
      </c>
      <c r="Z29" s="102">
        <f>I29</f>
        <v>41.669693656223501</v>
      </c>
      <c r="AA29" s="102" t="e">
        <f>#REF!</f>
        <v>#REF!</v>
      </c>
      <c r="AB29" s="273"/>
      <c r="AC29" s="93"/>
      <c r="AD29" s="103">
        <f>J29</f>
        <v>64.445803229466506</v>
      </c>
      <c r="AE29" s="104">
        <f>K29+P29</f>
        <v>15.308362475021161</v>
      </c>
      <c r="AF29" s="17"/>
    </row>
    <row r="30" spans="1:32" x14ac:dyDescent="0.25">
      <c r="C30" s="34" t="s">
        <v>8</v>
      </c>
      <c r="D30" s="99" t="s">
        <v>15</v>
      </c>
      <c r="E30" s="84">
        <f>E8</f>
        <v>3134.8742535944098</v>
      </c>
      <c r="F30" s="17"/>
      <c r="G30" s="85">
        <f>G8</f>
        <v>195.63312387722289</v>
      </c>
      <c r="H30" s="85">
        <f>H8</f>
        <v>30.011399057578302</v>
      </c>
      <c r="I30" s="85">
        <f>I8</f>
        <v>940.32617536663702</v>
      </c>
      <c r="J30" s="86">
        <f>W8</f>
        <v>1675.9270230169359</v>
      </c>
      <c r="K30" s="87">
        <f>SUM(J8:U8)</f>
        <v>153.73963631414054</v>
      </c>
      <c r="L30" s="17"/>
      <c r="M30" s="88">
        <f>H20+H17+H14+H11</f>
        <v>6.6457654817950917</v>
      </c>
      <c r="N30" s="88">
        <f>I20+I17+I14+I11</f>
        <v>119.18096437679932</v>
      </c>
      <c r="O30" s="88" t="e">
        <f>#REF!+#REF!+#REF!+#REF!</f>
        <v>#REF!</v>
      </c>
      <c r="P30" s="87">
        <f>SUM(X8:AA8)</f>
        <v>139.23689590008473</v>
      </c>
      <c r="Q30" s="17"/>
      <c r="R30" s="80">
        <f>E30-SUM(G30:K30)-P30</f>
        <v>6.1810055740352254E-8</v>
      </c>
      <c r="S30" s="17"/>
      <c r="T30" s="90">
        <f>T40</f>
        <v>281.57502620491118</v>
      </c>
      <c r="U30" s="90">
        <v>1917.8076692811201</v>
      </c>
      <c r="V30" s="93"/>
      <c r="W30" s="101" t="e">
        <f>SUM(X30:AE30)</f>
        <v>#REF!</v>
      </c>
      <c r="X30" s="102">
        <f>G30</f>
        <v>195.63312387722289</v>
      </c>
      <c r="Y30" s="102">
        <f>H30</f>
        <v>30.011399057578302</v>
      </c>
      <c r="Z30" s="102">
        <f>I30</f>
        <v>940.32617536663702</v>
      </c>
      <c r="AA30" s="102" t="e">
        <f>#REF!</f>
        <v>#REF!</v>
      </c>
      <c r="AB30" s="273"/>
      <c r="AC30" s="93"/>
      <c r="AD30" s="103">
        <f>J30</f>
        <v>1675.9270230169359</v>
      </c>
      <c r="AE30" s="104">
        <f>K30+P30</f>
        <v>292.97653221422524</v>
      </c>
      <c r="AF30" s="17"/>
    </row>
    <row r="31" spans="1:32" x14ac:dyDescent="0.25">
      <c r="C31" s="42" t="s">
        <v>8</v>
      </c>
      <c r="D31" s="105" t="s">
        <v>16</v>
      </c>
      <c r="E31" s="84" t="e">
        <f>#REF!</f>
        <v>#REF!</v>
      </c>
      <c r="F31" s="17"/>
      <c r="G31" s="85" t="e">
        <f>#REF!</f>
        <v>#REF!</v>
      </c>
      <c r="H31" s="85" t="e">
        <f>#REF!</f>
        <v>#REF!</v>
      </c>
      <c r="I31" s="85" t="e">
        <f>#REF!</f>
        <v>#REF!</v>
      </c>
      <c r="J31" s="86" t="e">
        <f>#REF!</f>
        <v>#REF!</v>
      </c>
      <c r="K31" s="87" t="e">
        <f>SUM(#REF!)</f>
        <v>#REF!</v>
      </c>
      <c r="L31" s="17"/>
      <c r="M31" s="88" t="e">
        <f>#REF!+#REF!+#REF!+#REF!</f>
        <v>#REF!</v>
      </c>
      <c r="N31" s="88" t="e">
        <f>#REF!+#REF!+#REF!+#REF!</f>
        <v>#REF!</v>
      </c>
      <c r="O31" s="88" t="e">
        <f>#REF!+#REF!+#REF!+#REF!</f>
        <v>#REF!</v>
      </c>
      <c r="P31" s="87" t="e">
        <f>SUM(#REF!)</f>
        <v>#REF!</v>
      </c>
      <c r="Q31" s="17"/>
      <c r="R31" s="80" t="e">
        <f>E31-SUM(G31:K31)-P31</f>
        <v>#REF!</v>
      </c>
      <c r="S31" s="17"/>
      <c r="T31" s="90" t="e">
        <f>T41</f>
        <v>#REF!</v>
      </c>
      <c r="U31" s="106">
        <v>1217.0665843132899</v>
      </c>
      <c r="V31" s="93"/>
      <c r="W31" s="108" t="e">
        <f>SUM(X31:AE31)</f>
        <v>#REF!</v>
      </c>
      <c r="X31" s="109" t="e">
        <f>G31</f>
        <v>#REF!</v>
      </c>
      <c r="Y31" s="109" t="e">
        <f>H31</f>
        <v>#REF!</v>
      </c>
      <c r="Z31" s="109" t="e">
        <f>I31</f>
        <v>#REF!</v>
      </c>
      <c r="AA31" s="109" t="e">
        <f>#REF!</f>
        <v>#REF!</v>
      </c>
      <c r="AB31" s="274"/>
      <c r="AC31" s="110"/>
      <c r="AD31" s="111" t="e">
        <f>J31</f>
        <v>#REF!</v>
      </c>
      <c r="AE31" s="112" t="e">
        <f>K31+P31</f>
        <v>#REF!</v>
      </c>
      <c r="AF31" s="17"/>
    </row>
    <row r="32" spans="1:32" x14ac:dyDescent="0.25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80"/>
      <c r="S32" s="17"/>
      <c r="T32" s="113"/>
      <c r="U32" s="17"/>
      <c r="V32" s="17"/>
      <c r="W32" s="17"/>
      <c r="X32" s="17"/>
      <c r="Y32" s="17"/>
      <c r="Z32" s="17"/>
      <c r="AA32" s="17"/>
      <c r="AB32" s="270"/>
      <c r="AC32" s="17"/>
      <c r="AE32" s="82"/>
      <c r="AF32" s="17"/>
    </row>
    <row r="33" spans="3:32" x14ac:dyDescent="0.25">
      <c r="C33" s="17"/>
      <c r="D33" s="17"/>
      <c r="E33" s="114" t="e">
        <f>SUM(E28:E31)</f>
        <v>#REF!</v>
      </c>
      <c r="F33" s="17"/>
      <c r="G33" s="114" t="e">
        <f t="shared" ref="G33:K33" si="0">SUM(G28:G31)</f>
        <v>#REF!</v>
      </c>
      <c r="H33" s="114" t="e">
        <f t="shared" si="0"/>
        <v>#REF!</v>
      </c>
      <c r="I33" s="114" t="e">
        <f t="shared" si="0"/>
        <v>#REF!</v>
      </c>
      <c r="J33" s="114" t="e">
        <f t="shared" si="0"/>
        <v>#REF!</v>
      </c>
      <c r="K33" s="114" t="e">
        <f t="shared" si="0"/>
        <v>#REF!</v>
      </c>
      <c r="L33" s="17"/>
      <c r="M33" s="114" t="e">
        <f t="shared" ref="M33:P33" si="1">SUM(M28:M31)</f>
        <v>#REF!</v>
      </c>
      <c r="N33" s="114" t="e">
        <f t="shared" si="1"/>
        <v>#REF!</v>
      </c>
      <c r="O33" s="114" t="e">
        <f t="shared" si="1"/>
        <v>#REF!</v>
      </c>
      <c r="P33" s="114" t="e">
        <f t="shared" si="1"/>
        <v>#REF!</v>
      </c>
      <c r="Q33" s="17"/>
      <c r="R33" s="80"/>
      <c r="S33" s="17"/>
      <c r="T33" s="115" t="e">
        <f>SUM(T28:T31)</f>
        <v>#REF!</v>
      </c>
      <c r="U33" s="116">
        <f>SUM(U28:U31)</f>
        <v>4163.9409685656201</v>
      </c>
      <c r="V33" s="116"/>
      <c r="W33" s="116" t="e">
        <f>SUM(W28:W31)</f>
        <v>#REF!</v>
      </c>
      <c r="X33" s="116" t="e">
        <f>SUM(X28:X31)</f>
        <v>#REF!</v>
      </c>
      <c r="Y33" s="116" t="e">
        <f>SUM(Y28:Y31)</f>
        <v>#REF!</v>
      </c>
      <c r="Z33" s="116" t="e">
        <f>SUM(Z28:Z31)</f>
        <v>#REF!</v>
      </c>
      <c r="AA33" s="116" t="e">
        <f>SUM(AA28:AA31)</f>
        <v>#REF!</v>
      </c>
      <c r="AB33" s="275"/>
      <c r="AC33" s="116"/>
      <c r="AD33" s="116" t="e">
        <f>SUM(AD28:AD31)</f>
        <v>#REF!</v>
      </c>
      <c r="AE33" s="117" t="e">
        <f>SUM(AE28:AE31)</f>
        <v>#REF!</v>
      </c>
      <c r="AF33" s="17"/>
    </row>
    <row r="34" spans="3:32" x14ac:dyDescent="0.25">
      <c r="C34" s="17"/>
      <c r="D34" s="17"/>
      <c r="E34" s="17" t="s">
        <v>31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80"/>
      <c r="S34" s="17"/>
      <c r="T34" s="17"/>
      <c r="U34" s="17"/>
      <c r="V34" s="17"/>
      <c r="W34" s="17"/>
      <c r="X34" s="17"/>
      <c r="Y34" s="17"/>
      <c r="Z34" s="17"/>
      <c r="AA34" s="17"/>
      <c r="AB34" s="270"/>
      <c r="AC34" s="17"/>
      <c r="AF34" s="17"/>
    </row>
    <row r="35" spans="3:32" ht="17.25" x14ac:dyDescent="0.3">
      <c r="C35" s="17"/>
      <c r="D35" s="17"/>
      <c r="E35" s="118">
        <v>831.15062289754405</v>
      </c>
      <c r="F35" s="17"/>
      <c r="G35" s="119">
        <v>152.59847845046599</v>
      </c>
      <c r="H35" s="119">
        <v>5.0684387917019498</v>
      </c>
      <c r="I35" s="119">
        <v>77.116035068585902</v>
      </c>
      <c r="J35" s="120">
        <v>207.26654250719699</v>
      </c>
      <c r="K35" s="121">
        <v>198.254481160881</v>
      </c>
      <c r="L35" s="17"/>
      <c r="M35" s="17"/>
      <c r="N35" s="17"/>
      <c r="O35" s="17"/>
      <c r="P35" s="121">
        <v>170.356251313294</v>
      </c>
      <c r="Q35" s="17"/>
      <c r="R35" s="80">
        <f>E35-SUM(G35:K35)-P35</f>
        <v>20.490395605418172</v>
      </c>
      <c r="S35" s="17"/>
      <c r="T35" s="69" t="s">
        <v>32</v>
      </c>
      <c r="U35" s="70"/>
      <c r="V35" s="70"/>
      <c r="W35" s="70"/>
      <c r="X35" s="70"/>
      <c r="Y35" s="70"/>
      <c r="Z35" s="70"/>
      <c r="AA35" s="70"/>
      <c r="AB35" s="271"/>
      <c r="AC35" s="70"/>
      <c r="AD35" s="70"/>
      <c r="AE35" s="72"/>
      <c r="AF35" s="17"/>
    </row>
    <row r="36" spans="3:32" x14ac:dyDescent="0.25">
      <c r="C36" s="17"/>
      <c r="D36" s="17"/>
      <c r="E36" s="38" t="e">
        <f>E33</f>
        <v>#REF!</v>
      </c>
      <c r="F36" s="17"/>
      <c r="G36" s="38" t="e">
        <f t="shared" ref="G36:K36" si="2">G33</f>
        <v>#REF!</v>
      </c>
      <c r="H36" s="38" t="e">
        <f t="shared" si="2"/>
        <v>#REF!</v>
      </c>
      <c r="I36" s="38" t="e">
        <f t="shared" si="2"/>
        <v>#REF!</v>
      </c>
      <c r="J36" s="38" t="e">
        <f t="shared" si="2"/>
        <v>#REF!</v>
      </c>
      <c r="K36" s="38" t="e">
        <f t="shared" si="2"/>
        <v>#REF!</v>
      </c>
      <c r="L36" s="17"/>
      <c r="M36" s="17"/>
      <c r="N36" s="17"/>
      <c r="O36" s="17"/>
      <c r="P36" s="38" t="e">
        <f>P33</f>
        <v>#REF!</v>
      </c>
      <c r="Q36" s="17"/>
      <c r="R36" s="80" t="e">
        <f>E36-SUM(G36:K36)-P36</f>
        <v>#REF!</v>
      </c>
      <c r="S36" s="17"/>
      <c r="T36" s="81" t="s">
        <v>33</v>
      </c>
      <c r="U36" s="8" t="s">
        <v>27</v>
      </c>
      <c r="V36" s="8"/>
      <c r="W36" s="76" t="s">
        <v>35</v>
      </c>
      <c r="X36" s="77" t="s">
        <v>8</v>
      </c>
      <c r="Y36" s="77" t="s">
        <v>8</v>
      </c>
      <c r="Z36" s="77" t="s">
        <v>8</v>
      </c>
      <c r="AA36" s="77" t="s">
        <v>8</v>
      </c>
      <c r="AB36" s="270"/>
      <c r="AC36" s="17"/>
      <c r="AD36" s="8" t="s">
        <v>36</v>
      </c>
      <c r="AE36" s="122" t="s">
        <v>37</v>
      </c>
      <c r="AF36" s="17"/>
    </row>
    <row r="37" spans="3:32" x14ac:dyDescent="0.2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81"/>
      <c r="U37" s="8"/>
      <c r="V37" s="8"/>
      <c r="W37" s="76"/>
      <c r="X37" s="77" t="s">
        <v>13</v>
      </c>
      <c r="Y37" s="77" t="s">
        <v>14</v>
      </c>
      <c r="Z37" s="77" t="s">
        <v>15</v>
      </c>
      <c r="AA37" s="77" t="s">
        <v>16</v>
      </c>
      <c r="AB37" s="270"/>
      <c r="AC37" s="17"/>
      <c r="AE37" s="82"/>
      <c r="AF37" s="17"/>
    </row>
    <row r="38" spans="3:32" x14ac:dyDescent="0.2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91">
        <f>SUM(G9:I9)+SUM(G12:I12)+SUM(G15:I15)+SUM(G18:I18)+W9+W12+W15+W18</f>
        <v>379.80417721253207</v>
      </c>
      <c r="U38" s="96">
        <f>E28</f>
        <v>831.15062289754394</v>
      </c>
      <c r="V38" s="93"/>
      <c r="W38" s="94" t="e">
        <f>SUM(X38:AE38)</f>
        <v>#REF!</v>
      </c>
      <c r="X38" s="96" t="e">
        <f>G28+#REF!</f>
        <v>#REF!</v>
      </c>
      <c r="Y38" s="96">
        <f>H28+M28</f>
        <v>11.512193377646071</v>
      </c>
      <c r="Z38" s="96">
        <f>I28+N28</f>
        <v>169.08003517950888</v>
      </c>
      <c r="AA38" s="96" t="e">
        <f>#REF!+O28</f>
        <v>#REF!</v>
      </c>
      <c r="AB38" s="272"/>
      <c r="AC38" s="96"/>
      <c r="AD38" s="96" t="e">
        <f>J28+#REF!</f>
        <v>#REF!</v>
      </c>
      <c r="AE38" s="98">
        <f>K28+P28</f>
        <v>368.61073247417437</v>
      </c>
      <c r="AF38" s="17"/>
    </row>
    <row r="39" spans="3:32" x14ac:dyDescent="0.2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90">
        <f>SUM(G10:I10)+SUM(G13:I13)+SUM(G16:I16)+SUM(G19:I19)+W10+W13+W16+W19</f>
        <v>57.182946665537692</v>
      </c>
      <c r="U39" s="93">
        <f>E29</f>
        <v>197.91609207366599</v>
      </c>
      <c r="V39" s="93"/>
      <c r="W39" s="101" t="e">
        <f>SUM(X39:AE39)</f>
        <v>#REF!</v>
      </c>
      <c r="X39" s="93" t="e">
        <f>G29+#REF!</f>
        <v>#REF!</v>
      </c>
      <c r="Y39" s="93">
        <f>H29+M29</f>
        <v>81.657633429297249</v>
      </c>
      <c r="Z39" s="93">
        <f>I29+N29</f>
        <v>49.505947652836547</v>
      </c>
      <c r="AA39" s="93" t="e">
        <f>#REF!+O29</f>
        <v>#REF!</v>
      </c>
      <c r="AB39" s="273"/>
      <c r="AC39" s="93"/>
      <c r="AD39" s="93" t="e">
        <f>J29+#REF!</f>
        <v>#REF!</v>
      </c>
      <c r="AE39" s="104">
        <f>K29+P29</f>
        <v>15.308362475021161</v>
      </c>
      <c r="AF39" s="17"/>
    </row>
    <row r="40" spans="3:32" x14ac:dyDescent="0.2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90">
        <f>SUM(G11:I11)+SUM(G14:I14)+SUM(G17:I17)+SUM(G20:I20)+W11+W14+W17+W20</f>
        <v>281.57502620491118</v>
      </c>
      <c r="U40" s="93">
        <f>E30</f>
        <v>3134.8742535944098</v>
      </c>
      <c r="V40" s="93"/>
      <c r="W40" s="101" t="e">
        <f>SUM(X40:AE40)</f>
        <v>#REF!</v>
      </c>
      <c r="X40" s="93" t="e">
        <f>G30+#REF!</f>
        <v>#REF!</v>
      </c>
      <c r="Y40" s="93">
        <f>H30+M30</f>
        <v>36.657164539373397</v>
      </c>
      <c r="Z40" s="93">
        <f>I30+N30</f>
        <v>1059.5071397434363</v>
      </c>
      <c r="AA40" s="93" t="e">
        <f>#REF!+O30</f>
        <v>#REF!</v>
      </c>
      <c r="AB40" s="273"/>
      <c r="AC40" s="93"/>
      <c r="AD40" s="93" t="e">
        <f>J30+#REF!</f>
        <v>#REF!</v>
      </c>
      <c r="AE40" s="104">
        <f>K30+P30</f>
        <v>292.97653221422524</v>
      </c>
      <c r="AF40" s="17"/>
    </row>
    <row r="41" spans="3:32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06" t="e">
        <f>SUM(#REF!)+SUM(#REF!)+SUM(#REF!)+SUM(#REF!)+#REF!+#REF!+#REF!+#REF!</f>
        <v>#REF!</v>
      </c>
      <c r="U41" s="110" t="e">
        <f>E31</f>
        <v>#REF!</v>
      </c>
      <c r="V41" s="93"/>
      <c r="W41" s="108" t="e">
        <f>SUM(X41:AE41)</f>
        <v>#REF!</v>
      </c>
      <c r="X41" s="110" t="e">
        <f>G31+#REF!</f>
        <v>#REF!</v>
      </c>
      <c r="Y41" s="110" t="e">
        <f>H31+M31</f>
        <v>#REF!</v>
      </c>
      <c r="Z41" s="110" t="e">
        <f>I31+N31</f>
        <v>#REF!</v>
      </c>
      <c r="AA41" s="110" t="e">
        <f>#REF!+O31</f>
        <v>#REF!</v>
      </c>
      <c r="AB41" s="274"/>
      <c r="AC41" s="110"/>
      <c r="AD41" s="110" t="e">
        <f>J31+#REF!</f>
        <v>#REF!</v>
      </c>
      <c r="AE41" s="112" t="e">
        <f>K31+P31</f>
        <v>#REF!</v>
      </c>
      <c r="AF41" s="17"/>
    </row>
    <row r="42" spans="3:32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13"/>
      <c r="U42" s="17"/>
      <c r="V42" s="17"/>
      <c r="W42" s="17"/>
      <c r="X42" s="17"/>
      <c r="Y42" s="17"/>
      <c r="Z42" s="17"/>
      <c r="AA42" s="17"/>
      <c r="AB42" s="270"/>
      <c r="AC42" s="17"/>
      <c r="AE42" s="82"/>
      <c r="AF42" s="17"/>
    </row>
    <row r="43" spans="3:32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15" t="e">
        <f>SUM(T38:T41)</f>
        <v>#REF!</v>
      </c>
      <c r="U43" s="116" t="e">
        <f>SUM(U38:U41)</f>
        <v>#REF!</v>
      </c>
      <c r="V43" s="116"/>
      <c r="W43" s="116" t="e">
        <f>SUM(W38:W41)</f>
        <v>#REF!</v>
      </c>
      <c r="X43" s="116" t="e">
        <f>SUM(X38:X41)</f>
        <v>#REF!</v>
      </c>
      <c r="Y43" s="116" t="e">
        <f>SUM(Y38:Y41)</f>
        <v>#REF!</v>
      </c>
      <c r="Z43" s="116" t="e">
        <f>SUM(Z38:Z41)</f>
        <v>#REF!</v>
      </c>
      <c r="AA43" s="116" t="e">
        <f>SUM(AA38:AA41)</f>
        <v>#REF!</v>
      </c>
      <c r="AB43" s="275"/>
      <c r="AC43" s="116"/>
      <c r="AD43" s="116" t="e">
        <f>SUM(AD38:AD41)</f>
        <v>#REF!</v>
      </c>
      <c r="AE43" s="117" t="e">
        <f>SUM(AE38:AE41)</f>
        <v>#REF!</v>
      </c>
      <c r="AF43" s="17"/>
    </row>
    <row r="44" spans="3:32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70"/>
      <c r="AC44" s="17"/>
      <c r="AF44" s="17"/>
    </row>
    <row r="45" spans="3:32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 t="s">
        <v>38</v>
      </c>
      <c r="U45" s="17"/>
      <c r="V45" s="17"/>
      <c r="W45" s="17"/>
      <c r="X45" s="123" t="e">
        <f>SUM(U38:U41)-SUM(X38:AA41)</f>
        <v>#REF!</v>
      </c>
      <c r="Y45" s="17"/>
      <c r="Z45" s="17"/>
      <c r="AA45" s="17"/>
      <c r="AB45" s="270"/>
      <c r="AC45" s="17"/>
      <c r="AF45" s="17"/>
    </row>
    <row r="46" spans="3:32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23"/>
      <c r="Y46" s="17"/>
      <c r="Z46" s="17"/>
      <c r="AA46" s="17"/>
      <c r="AB46" s="270"/>
      <c r="AC46" s="17"/>
      <c r="AF46" s="17"/>
    </row>
    <row r="47" spans="3:32" x14ac:dyDescent="0.2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 t="s">
        <v>38</v>
      </c>
      <c r="U47" s="17"/>
      <c r="V47" s="17"/>
      <c r="W47" s="17"/>
      <c r="X47" s="123" t="e">
        <f>AD43+AE43-T43</f>
        <v>#REF!</v>
      </c>
      <c r="Y47" s="17"/>
      <c r="Z47" s="17"/>
      <c r="AA47" s="17"/>
      <c r="AB47" s="270"/>
      <c r="AC47" s="17"/>
      <c r="AF47" s="17"/>
    </row>
    <row r="48" spans="3:32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270"/>
      <c r="AC48" s="17"/>
      <c r="AF48" s="17"/>
    </row>
    <row r="49" spans="3:32" x14ac:dyDescent="0.2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 t="s">
        <v>41</v>
      </c>
      <c r="U49" s="17"/>
      <c r="V49" s="17"/>
      <c r="W49" s="17"/>
      <c r="X49" s="124">
        <v>2363.306</v>
      </c>
      <c r="Y49" s="17"/>
      <c r="Z49" s="17"/>
      <c r="AA49" s="17"/>
      <c r="AB49" s="270"/>
      <c r="AC49" s="17"/>
      <c r="AF49" s="17"/>
    </row>
    <row r="50" spans="3:32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270"/>
      <c r="AC50" s="17"/>
      <c r="AF50" s="17"/>
    </row>
    <row r="51" spans="3:32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270"/>
      <c r="AC51" s="17"/>
      <c r="AF51" s="17"/>
    </row>
  </sheetData>
  <mergeCells count="2">
    <mergeCell ref="G1:U1"/>
    <mergeCell ref="W1:AA1"/>
  </mergeCells>
  <pageMargins left="0" right="0" top="0.39370078740157505" bottom="0.39370078740157505" header="0" footer="0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3CA3-D6F2-4967-8A2D-FCC4A7BBC69E}">
  <dimension ref="A1:ALD26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4.8554687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6.4257812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992" width="12.140625" customWidth="1"/>
    <col min="993" max="993" width="11.42578125" customWidth="1"/>
  </cols>
  <sheetData>
    <row r="1" spans="1:992" ht="17.25" x14ac:dyDescent="0.3">
      <c r="A1" s="1" t="s">
        <v>0</v>
      </c>
      <c r="B1" s="2"/>
      <c r="C1" s="3" t="s">
        <v>1</v>
      </c>
      <c r="D1" s="2"/>
      <c r="E1" s="367" t="s">
        <v>42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2"/>
      <c r="Z1" s="367" t="s">
        <v>3</v>
      </c>
      <c r="AA1" s="367"/>
      <c r="AB1" s="367"/>
      <c r="AC1" s="367"/>
      <c r="AD1" s="367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</row>
    <row r="2" spans="1:992" x14ac:dyDescent="0.25">
      <c r="A2" s="7" t="s">
        <v>6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</row>
    <row r="3" spans="1:992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</row>
    <row r="4" spans="1:992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</row>
    <row r="5" spans="1:992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125">
        <v>0.183599066458592</v>
      </c>
      <c r="F5" s="126">
        <v>2.56090282432185E-2</v>
      </c>
      <c r="G5" s="126">
        <v>4.0210515529689399E-2</v>
      </c>
      <c r="H5" s="126">
        <v>1.68358870753085E-2</v>
      </c>
      <c r="I5" s="125">
        <v>1.18368835642104E-2</v>
      </c>
      <c r="J5" s="126">
        <v>1.7857602429454901E-3</v>
      </c>
      <c r="K5" s="126">
        <v>1.95063765218949E-3</v>
      </c>
      <c r="L5" s="127">
        <v>1.1380853178669099E-3</v>
      </c>
      <c r="M5" s="126">
        <v>1.6323434730115599E-3</v>
      </c>
      <c r="N5" s="126">
        <v>2.5807485966669E-4</v>
      </c>
      <c r="O5" s="126">
        <v>3.3130104975095698E-4</v>
      </c>
      <c r="P5" s="126">
        <v>1.24295962847711E-4</v>
      </c>
      <c r="Q5" s="125">
        <v>7.7321397478809001E-4</v>
      </c>
      <c r="R5" s="126">
        <v>2.6897564928504301E-4</v>
      </c>
      <c r="S5" s="126">
        <v>3.84982160118351E-4</v>
      </c>
      <c r="T5" s="127">
        <v>3.7718130623842202E-4</v>
      </c>
      <c r="U5" s="126">
        <v>2.1578965626265199E-3</v>
      </c>
      <c r="V5" s="126">
        <v>4.6950408861157401E-4</v>
      </c>
      <c r="W5" s="126">
        <v>7.67120259113684E-4</v>
      </c>
      <c r="X5" s="127">
        <v>5.37390424144635E-4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</row>
    <row r="6" spans="1:992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128">
        <v>3.05325508523847E-2</v>
      </c>
      <c r="F6" s="129">
        <v>0.25826643722579101</v>
      </c>
      <c r="G6" s="129">
        <v>1.2928195274509099E-2</v>
      </c>
      <c r="H6" s="129">
        <v>1.3866046300439701E-2</v>
      </c>
      <c r="I6" s="128">
        <v>1.83092525805767E-4</v>
      </c>
      <c r="J6" s="129">
        <v>8.4868992564586304E-4</v>
      </c>
      <c r="K6" s="129">
        <v>1.0553464159666499E-4</v>
      </c>
      <c r="L6" s="130">
        <v>2.1501610033071599E-4</v>
      </c>
      <c r="M6" s="129">
        <v>1.35325985528187E-5</v>
      </c>
      <c r="N6" s="129">
        <v>6.7230829453574704E-5</v>
      </c>
      <c r="O6" s="129">
        <v>2.3573153570177201E-5</v>
      </c>
      <c r="P6" s="129">
        <v>1.6354326498459799E-5</v>
      </c>
      <c r="Q6" s="128">
        <v>6.0665956428733898E-6</v>
      </c>
      <c r="R6" s="129">
        <v>3.5178850619493998E-5</v>
      </c>
      <c r="S6" s="129">
        <v>2.68078265504093E-6</v>
      </c>
      <c r="T6" s="130">
        <v>1.2161529331239899E-5</v>
      </c>
      <c r="U6" s="129">
        <v>5.28048019143266E-5</v>
      </c>
      <c r="V6" s="129">
        <v>1.7643309261919699E-4</v>
      </c>
      <c r="W6" s="129">
        <v>4.1848885413753603E-5</v>
      </c>
      <c r="X6" s="130">
        <v>8.5013659546690599E-5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</row>
    <row r="7" spans="1:992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128">
        <v>0.114707533558062</v>
      </c>
      <c r="F7" s="129">
        <v>7.1361176375945301E-2</v>
      </c>
      <c r="G7" s="129">
        <v>0.12644426998230701</v>
      </c>
      <c r="H7" s="129">
        <v>8.4486934223666196E-2</v>
      </c>
      <c r="I7" s="128">
        <v>2.2798951642312702E-3</v>
      </c>
      <c r="J7" s="129">
        <v>4.6286539821923799E-4</v>
      </c>
      <c r="K7" s="129">
        <v>7.0040337103618403E-4</v>
      </c>
      <c r="L7" s="130">
        <v>4.8760568928922499E-4</v>
      </c>
      <c r="M7" s="129">
        <v>2.4551735763018702E-4</v>
      </c>
      <c r="N7" s="129">
        <v>5.4252372148853002E-5</v>
      </c>
      <c r="O7" s="129">
        <v>6.6964745643265398E-5</v>
      </c>
      <c r="P7" s="129">
        <v>2.8156088064007902E-5</v>
      </c>
      <c r="Q7" s="128">
        <v>1.4774968168587601E-4</v>
      </c>
      <c r="R7" s="129">
        <v>5.2374602424023098E-5</v>
      </c>
      <c r="S7" s="129">
        <v>1.02314594031133E-4</v>
      </c>
      <c r="T7" s="130">
        <v>7.217927311774E-5</v>
      </c>
      <c r="U7" s="129">
        <v>4.1611654979299901E-4</v>
      </c>
      <c r="V7" s="129">
        <v>1.0423834831516299E-4</v>
      </c>
      <c r="W7" s="129">
        <v>2.0573945876133201E-4</v>
      </c>
      <c r="X7" s="130">
        <v>1.34798511837433E-4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</row>
    <row r="8" spans="1:992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131">
        <v>0.120668724953554</v>
      </c>
      <c r="F8" s="132">
        <v>8.0275806464276803E-2</v>
      </c>
      <c r="G8" s="132">
        <v>0.116265884051688</v>
      </c>
      <c r="H8" s="132">
        <v>0.30567641975237703</v>
      </c>
      <c r="I8" s="131">
        <v>2.2422215387358801E-3</v>
      </c>
      <c r="J8" s="132">
        <v>1.48582074107471E-3</v>
      </c>
      <c r="K8" s="132">
        <v>1.6396540472440001E-3</v>
      </c>
      <c r="L8" s="133">
        <v>5.3364914204637303E-3</v>
      </c>
      <c r="M8" s="132">
        <v>1.5277935908292699E-4</v>
      </c>
      <c r="N8" s="132">
        <v>1.15850946145526E-4</v>
      </c>
      <c r="O8" s="132">
        <v>1.4858281828455301E-4</v>
      </c>
      <c r="P8" s="132">
        <v>2.4731254804058299E-4</v>
      </c>
      <c r="Q8" s="131">
        <v>1.8733855627300601E-4</v>
      </c>
      <c r="R8" s="132">
        <v>1.49533392469626E-4</v>
      </c>
      <c r="S8" s="132">
        <v>2.6970552542535499E-4</v>
      </c>
      <c r="T8" s="133">
        <v>3.5100997528762399E-4</v>
      </c>
      <c r="U8" s="132">
        <v>3.7231137735477E-4</v>
      </c>
      <c r="V8" s="132">
        <v>4.1990816964461198E-4</v>
      </c>
      <c r="W8" s="132">
        <v>5.0913075043996505E-4</v>
      </c>
      <c r="X8" s="133">
        <v>1.0360748958056401E-3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</row>
    <row r="9" spans="1:992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129">
        <v>9.7289040832548204E-2</v>
      </c>
      <c r="F9" s="129">
        <v>2.25222274951545E-2</v>
      </c>
      <c r="G9" s="129">
        <v>1.76680261332859E-2</v>
      </c>
      <c r="H9" s="129">
        <v>9.3532021565106392E-3</v>
      </c>
      <c r="I9" s="128">
        <v>0.29440464599059701</v>
      </c>
      <c r="J9" s="129">
        <v>5.6289009282415099E-2</v>
      </c>
      <c r="K9" s="129">
        <v>6.5588483289872004E-2</v>
      </c>
      <c r="L9" s="130">
        <v>3.9808076017209801E-2</v>
      </c>
      <c r="M9" s="129">
        <v>1.3877340714130699E-2</v>
      </c>
      <c r="N9" s="129">
        <v>2.6308672844548402E-3</v>
      </c>
      <c r="O9" s="129">
        <v>2.57908300639765E-3</v>
      </c>
      <c r="P9" s="129">
        <v>1.1516584727319899E-3</v>
      </c>
      <c r="Q9" s="128">
        <v>5.7581174272476098E-3</v>
      </c>
      <c r="R9" s="129">
        <v>2.1052123446081098E-3</v>
      </c>
      <c r="S9" s="129">
        <v>2.2635942153919702E-3</v>
      </c>
      <c r="T9" s="130">
        <v>2.2630126497912599E-3</v>
      </c>
      <c r="U9" s="129">
        <v>1.5984821149090601E-2</v>
      </c>
      <c r="V9" s="129">
        <v>3.7407830456257902E-3</v>
      </c>
      <c r="W9" s="129">
        <v>6.2710855275117999E-3</v>
      </c>
      <c r="X9" s="129">
        <v>3.4830283221586201E-3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</row>
    <row r="10" spans="1:992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129">
        <v>2.6658891938130501E-3</v>
      </c>
      <c r="F10" s="129">
        <v>6.4479230818802096E-3</v>
      </c>
      <c r="G10" s="129">
        <v>9.6002855666680903E-4</v>
      </c>
      <c r="H10" s="129">
        <v>1.5736535268183001E-3</v>
      </c>
      <c r="I10" s="128">
        <v>3.2993460196115001E-2</v>
      </c>
      <c r="J10" s="129">
        <v>0.21561233673899799</v>
      </c>
      <c r="K10" s="129">
        <v>2.0789809584754699E-2</v>
      </c>
      <c r="L10" s="130">
        <v>1.9897062606165701E-2</v>
      </c>
      <c r="M10" s="129">
        <v>2.6504706819884297E-4</v>
      </c>
      <c r="N10" s="129">
        <v>1.7947848587730401E-3</v>
      </c>
      <c r="O10" s="129">
        <v>2.8336528399544299E-4</v>
      </c>
      <c r="P10" s="129">
        <v>1.92228686788049E-4</v>
      </c>
      <c r="Q10" s="128">
        <v>2.0316547542949601E-4</v>
      </c>
      <c r="R10" s="129">
        <v>2.09989075819069E-3</v>
      </c>
      <c r="S10" s="129">
        <v>5.1143483933694497E-5</v>
      </c>
      <c r="T10" s="130">
        <v>9.6361955512064499E-5</v>
      </c>
      <c r="U10" s="129">
        <v>9.71353071730057E-4</v>
      </c>
      <c r="V10" s="129">
        <v>2.93729151646396E-3</v>
      </c>
      <c r="W10" s="129">
        <v>6.3586570184668298E-4</v>
      </c>
      <c r="X10" s="129">
        <v>1.4218355248513401E-3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</row>
    <row r="11" spans="1:992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129">
        <v>1.3864188394002899E-2</v>
      </c>
      <c r="F11" s="129">
        <v>5.4375290430114702E-3</v>
      </c>
      <c r="G11" s="129">
        <v>5.0427204925827902E-3</v>
      </c>
      <c r="H11" s="129">
        <v>3.8359054019920799E-3</v>
      </c>
      <c r="I11" s="128">
        <v>0.11416798628262501</v>
      </c>
      <c r="J11" s="129">
        <v>8.5268773315200497E-2</v>
      </c>
      <c r="K11" s="129">
        <v>0.147770884790454</v>
      </c>
      <c r="L11" s="130">
        <v>9.0562717720801794E-2</v>
      </c>
      <c r="M11" s="129">
        <v>1.6629931723869699E-3</v>
      </c>
      <c r="N11" s="129">
        <v>8.6692216327683704E-4</v>
      </c>
      <c r="O11" s="129">
        <v>5.0969532031257204E-4</v>
      </c>
      <c r="P11" s="129">
        <v>3.0617527342105202E-4</v>
      </c>
      <c r="Q11" s="128">
        <v>7.5818026856443101E-4</v>
      </c>
      <c r="R11" s="129">
        <v>4.7157170157980798E-4</v>
      </c>
      <c r="S11" s="129">
        <v>5.6222727711472103E-4</v>
      </c>
      <c r="T11" s="130">
        <v>4.6796065631341899E-4</v>
      </c>
      <c r="U11" s="129">
        <v>2.51772097462185E-3</v>
      </c>
      <c r="V11" s="129">
        <v>8.7599461508169603E-4</v>
      </c>
      <c r="W11" s="129">
        <v>1.4161519009083601E-3</v>
      </c>
      <c r="X11" s="129">
        <v>1.32193201228899E-3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</row>
    <row r="12" spans="1:992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129">
        <v>1.42770852125472E-2</v>
      </c>
      <c r="F12" s="129">
        <v>9.42818901483586E-3</v>
      </c>
      <c r="G12" s="129">
        <v>1.25657533618519E-2</v>
      </c>
      <c r="H12" s="129">
        <v>2.96019191869712E-2</v>
      </c>
      <c r="I12" s="128">
        <v>0.1100183372353</v>
      </c>
      <c r="J12" s="129">
        <v>9.9941782739337404E-2</v>
      </c>
      <c r="K12" s="129">
        <v>0.11456711735335801</v>
      </c>
      <c r="L12" s="130">
        <v>0.282189570709585</v>
      </c>
      <c r="M12" s="129">
        <v>1.9361982881019499E-3</v>
      </c>
      <c r="N12" s="129">
        <v>1.82916721071661E-3</v>
      </c>
      <c r="O12" s="129">
        <v>2.3754704965406799E-3</v>
      </c>
      <c r="P12" s="129">
        <v>3.9339717647757797E-3</v>
      </c>
      <c r="Q12" s="128">
        <v>1.06600814747984E-3</v>
      </c>
      <c r="R12" s="129">
        <v>8.8541890256173402E-4</v>
      </c>
      <c r="S12" s="129">
        <v>1.6375940710014699E-3</v>
      </c>
      <c r="T12" s="130">
        <v>2.11148999244044E-3</v>
      </c>
      <c r="U12" s="129">
        <v>3.3500876332369198E-3</v>
      </c>
      <c r="V12" s="129">
        <v>3.4965656912409001E-3</v>
      </c>
      <c r="W12" s="129">
        <v>4.7361965720935997E-3</v>
      </c>
      <c r="X12" s="129">
        <v>1.1177629488784299E-2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</row>
    <row r="13" spans="1:992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125">
        <v>1.1442508807191601E-2</v>
      </c>
      <c r="F13" s="126">
        <v>1.58526929615656E-3</v>
      </c>
      <c r="G13" s="126">
        <v>1.3136298859859499E-3</v>
      </c>
      <c r="H13" s="126">
        <v>6.9861903679090999E-4</v>
      </c>
      <c r="I13" s="125">
        <v>6.2403727112004198E-3</v>
      </c>
      <c r="J13" s="126">
        <v>8.9342581332664897E-4</v>
      </c>
      <c r="K13" s="126">
        <v>1.23056008940758E-3</v>
      </c>
      <c r="L13" s="127">
        <v>8.4840136174516305E-4</v>
      </c>
      <c r="M13" s="126">
        <v>0.271276072014206</v>
      </c>
      <c r="N13" s="126">
        <v>3.26844875724078E-2</v>
      </c>
      <c r="O13" s="126">
        <v>5.0117899611796697E-2</v>
      </c>
      <c r="P13" s="126">
        <v>2.2003024919551799E-2</v>
      </c>
      <c r="Q13" s="125">
        <v>3.1978666961885601E-3</v>
      </c>
      <c r="R13" s="126">
        <v>7.4724245191693797E-4</v>
      </c>
      <c r="S13" s="126">
        <v>9.5211243205095097E-4</v>
      </c>
      <c r="T13" s="127">
        <v>1.0360264266336999E-3</v>
      </c>
      <c r="U13" s="126">
        <v>1.2473276028582799E-2</v>
      </c>
      <c r="V13" s="126">
        <v>1.9880240576635E-3</v>
      </c>
      <c r="W13" s="126">
        <v>3.29382894932006E-3</v>
      </c>
      <c r="X13" s="127">
        <v>2.29881506547913E-3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</row>
    <row r="14" spans="1:992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128">
        <v>4.39563242118212E-4</v>
      </c>
      <c r="F14" s="129">
        <v>6.4827271039538496E-3</v>
      </c>
      <c r="G14" s="129">
        <v>1.81241321188684E-4</v>
      </c>
      <c r="H14" s="129">
        <v>2.72387519952539E-4</v>
      </c>
      <c r="I14" s="128">
        <v>4.5250100428886598E-4</v>
      </c>
      <c r="J14" s="129">
        <v>7.5016002651118203E-3</v>
      </c>
      <c r="K14" s="129">
        <v>1.1065109532868E-4</v>
      </c>
      <c r="L14" s="130">
        <v>2.03794596603224E-4</v>
      </c>
      <c r="M14" s="129">
        <v>2.0821745823061601E-2</v>
      </c>
      <c r="N14" s="129">
        <v>0.18385148980049301</v>
      </c>
      <c r="O14" s="129">
        <v>2.50278133314983E-2</v>
      </c>
      <c r="P14" s="129">
        <v>1.19427003580539E-2</v>
      </c>
      <c r="Q14" s="128">
        <v>2.1490097708011199E-4</v>
      </c>
      <c r="R14" s="129">
        <v>3.4684949290210501E-3</v>
      </c>
      <c r="S14" s="129">
        <v>4.0459616210477203E-5</v>
      </c>
      <c r="T14" s="130">
        <v>1.4065756303255301E-4</v>
      </c>
      <c r="U14" s="129">
        <v>1.52876052867932E-3</v>
      </c>
      <c r="V14" s="129">
        <v>8.1351229987793004E-3</v>
      </c>
      <c r="W14" s="129">
        <v>6.0979372882860898E-4</v>
      </c>
      <c r="X14" s="130">
        <v>1.9003903211993901E-3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</row>
    <row r="15" spans="1:992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128">
        <v>2.2333482174323898E-3</v>
      </c>
      <c r="F15" s="129">
        <v>7.0304448539918905E-4</v>
      </c>
      <c r="G15" s="129">
        <v>6.0549155595926701E-4</v>
      </c>
      <c r="H15" s="129">
        <v>5.8582049345834398E-4</v>
      </c>
      <c r="I15" s="128">
        <v>2.0262359686700998E-3</v>
      </c>
      <c r="J15" s="129">
        <v>6.9131658352818799E-4</v>
      </c>
      <c r="K15" s="129">
        <v>7.6751531571141803E-4</v>
      </c>
      <c r="L15" s="130">
        <v>9.8150576537488102E-4</v>
      </c>
      <c r="M15" s="129">
        <v>0.12322039603133</v>
      </c>
      <c r="N15" s="129">
        <v>5.8733755264740201E-2</v>
      </c>
      <c r="O15" s="129">
        <v>0.12608090814966699</v>
      </c>
      <c r="P15" s="129">
        <v>8.6405675478448102E-2</v>
      </c>
      <c r="Q15" s="128">
        <v>8.8023859997725699E-4</v>
      </c>
      <c r="R15" s="129">
        <v>3.1501686969481898E-4</v>
      </c>
      <c r="S15" s="129">
        <v>3.4720648173665601E-4</v>
      </c>
      <c r="T15" s="130">
        <v>3.2845902823272803E-4</v>
      </c>
      <c r="U15" s="129">
        <v>3.7388807670954501E-3</v>
      </c>
      <c r="V15" s="129">
        <v>1.3192023167049301E-3</v>
      </c>
      <c r="W15" s="129">
        <v>1.43567048030285E-3</v>
      </c>
      <c r="X15" s="130">
        <v>1.5190934049347201E-3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</row>
    <row r="16" spans="1:992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131">
        <v>2.2726269863385601E-3</v>
      </c>
      <c r="F16" s="132">
        <v>1.8900715843317101E-3</v>
      </c>
      <c r="G16" s="132">
        <v>1.80741591408284E-3</v>
      </c>
      <c r="H16" s="132">
        <v>6.04800297979454E-3</v>
      </c>
      <c r="I16" s="131">
        <v>4.5474450257822398E-3</v>
      </c>
      <c r="J16" s="132">
        <v>3.5156110637286101E-3</v>
      </c>
      <c r="K16" s="132">
        <v>2.8659406284572502E-3</v>
      </c>
      <c r="L16" s="133">
        <v>1.2222599012851E-2</v>
      </c>
      <c r="M16" s="132">
        <v>9.5378687105482404E-2</v>
      </c>
      <c r="N16" s="132">
        <v>0.12529879413248601</v>
      </c>
      <c r="O16" s="132">
        <v>0.15722439908826</v>
      </c>
      <c r="P16" s="132">
        <v>0.27823944074946</v>
      </c>
      <c r="Q16" s="131">
        <v>5.7264849228859198E-4</v>
      </c>
      <c r="R16" s="132">
        <v>7.8690765180964705E-4</v>
      </c>
      <c r="S16" s="132">
        <v>1.0578574931687499E-3</v>
      </c>
      <c r="T16" s="133">
        <v>1.5366852271371399E-3</v>
      </c>
      <c r="U16" s="132">
        <v>2.5540148174756001E-3</v>
      </c>
      <c r="V16" s="132">
        <v>2.6042930402800802E-3</v>
      </c>
      <c r="W16" s="132">
        <v>3.23901503509664E-3</v>
      </c>
      <c r="X16" s="133">
        <v>7.5478619678710198E-3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</row>
    <row r="17" spans="1:992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129">
        <v>1.25333694400519E-2</v>
      </c>
      <c r="F17" s="129">
        <v>2.6948365985686199E-3</v>
      </c>
      <c r="G17" s="129">
        <v>3.02443769555068E-3</v>
      </c>
      <c r="H17" s="129">
        <v>2.1256421398571099E-3</v>
      </c>
      <c r="I17" s="128">
        <v>1.13122812041405E-2</v>
      </c>
      <c r="J17" s="129">
        <v>2.2469822891498202E-3</v>
      </c>
      <c r="K17" s="129">
        <v>2.6565419415557801E-3</v>
      </c>
      <c r="L17" s="130">
        <v>1.6993693045062701E-3</v>
      </c>
      <c r="M17" s="129">
        <v>1.46279400015507E-2</v>
      </c>
      <c r="N17" s="129">
        <v>2.01142094630241E-3</v>
      </c>
      <c r="O17" s="129">
        <v>4.0140404309752997E-3</v>
      </c>
      <c r="P17" s="129">
        <v>2.39788202394829E-3</v>
      </c>
      <c r="Q17" s="128">
        <v>0.48999404744838698</v>
      </c>
      <c r="R17" s="129">
        <v>0.12183510741645801</v>
      </c>
      <c r="S17" s="129">
        <v>0.23854112481592599</v>
      </c>
      <c r="T17" s="130">
        <v>0.13472532803771201</v>
      </c>
      <c r="U17" s="129">
        <v>2.26094002822942E-2</v>
      </c>
      <c r="V17" s="129">
        <v>3.8597078920066101E-3</v>
      </c>
      <c r="W17" s="129">
        <v>7.9776417982867498E-3</v>
      </c>
      <c r="X17" s="129">
        <v>4.4664655816513896E-3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</row>
    <row r="18" spans="1:992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129">
        <v>3.04902535448181E-5</v>
      </c>
      <c r="F18" s="129">
        <v>6.3805035009696602E-5</v>
      </c>
      <c r="G18" s="129">
        <v>1.02446941918664E-5</v>
      </c>
      <c r="H18" s="129">
        <v>9.3340706108375293E-6</v>
      </c>
      <c r="I18" s="128">
        <v>2.3847316649149501E-5</v>
      </c>
      <c r="J18" s="129">
        <v>8.6177551851534506E-5</v>
      </c>
      <c r="K18" s="129">
        <v>8.8964751253775206E-6</v>
      </c>
      <c r="L18" s="130">
        <v>1.6215952464743801E-5</v>
      </c>
      <c r="M18" s="129">
        <v>1.31726377308861E-5</v>
      </c>
      <c r="N18" s="129">
        <v>3.64298873023387E-5</v>
      </c>
      <c r="O18" s="129">
        <v>1.4339122836293499E-5</v>
      </c>
      <c r="P18" s="129">
        <v>9.9670383840205303E-6</v>
      </c>
      <c r="Q18" s="128">
        <v>6.1422712507102697E-2</v>
      </c>
      <c r="R18" s="129">
        <v>0.306985827312656</v>
      </c>
      <c r="S18" s="129">
        <v>2.01461516753863E-2</v>
      </c>
      <c r="T18" s="130">
        <v>4.9497808288938697E-2</v>
      </c>
      <c r="U18" s="129">
        <v>3.6461444038032799E-4</v>
      </c>
      <c r="V18" s="129">
        <v>1.07698036263205E-3</v>
      </c>
      <c r="W18" s="129">
        <v>3.3195684524518299E-4</v>
      </c>
      <c r="X18" s="129">
        <v>7.7379861467620199E-4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</row>
    <row r="19" spans="1:992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129">
        <v>7.7822430161317605E-4</v>
      </c>
      <c r="F19" s="129">
        <v>1.7005469861504E-4</v>
      </c>
      <c r="G19" s="129">
        <v>2.5974110294469299E-4</v>
      </c>
      <c r="H19" s="129">
        <v>1.7442087240481199E-4</v>
      </c>
      <c r="I19" s="128">
        <v>6.9985898001444897E-4</v>
      </c>
      <c r="J19" s="129">
        <v>1.31295643562471E-4</v>
      </c>
      <c r="K19" s="129">
        <v>2.1360229159087299E-4</v>
      </c>
      <c r="L19" s="130">
        <v>1.29925537191388E-4</v>
      </c>
      <c r="M19" s="129">
        <v>8.5980088631860702E-4</v>
      </c>
      <c r="N19" s="129">
        <v>9.5788587671384698E-5</v>
      </c>
      <c r="O19" s="129">
        <v>2.6730193533390701E-4</v>
      </c>
      <c r="P19" s="129">
        <v>1.4498494107368899E-4</v>
      </c>
      <c r="Q19" s="128">
        <v>5.6648301900138302E-2</v>
      </c>
      <c r="R19" s="129">
        <v>3.0786133714786699E-2</v>
      </c>
      <c r="S19" s="129">
        <v>7.8065257477526601E-2</v>
      </c>
      <c r="T19" s="130">
        <v>7.4271760351422994E-2</v>
      </c>
      <c r="U19" s="129">
        <v>1.35417884532024E-3</v>
      </c>
      <c r="V19" s="129">
        <v>2.4802446612837099E-4</v>
      </c>
      <c r="W19" s="129">
        <v>5.3670010811260403E-4</v>
      </c>
      <c r="X19" s="129">
        <v>3.8674272127264201E-4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</row>
    <row r="20" spans="1:992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129">
        <v>7.1788749679975905E-4</v>
      </c>
      <c r="F20" s="129">
        <v>3.8349113126927401E-4</v>
      </c>
      <c r="G20" s="129">
        <v>6.0666102653772697E-4</v>
      </c>
      <c r="H20" s="129">
        <v>1.4531236533116901E-3</v>
      </c>
      <c r="I20" s="128">
        <v>7.6510172081757004E-4</v>
      </c>
      <c r="J20" s="129">
        <v>4.2678193314095398E-4</v>
      </c>
      <c r="K20" s="129">
        <v>5.2534239012269504E-4</v>
      </c>
      <c r="L20" s="130">
        <v>1.74139857216337E-3</v>
      </c>
      <c r="M20" s="129">
        <v>5.67233118674532E-4</v>
      </c>
      <c r="N20" s="129">
        <v>2.32754723873149E-4</v>
      </c>
      <c r="O20" s="129">
        <v>3.7850969334063899E-4</v>
      </c>
      <c r="P20" s="129">
        <v>5.6250193378762402E-4</v>
      </c>
      <c r="Q20" s="128">
        <v>6.6415418147181299E-2</v>
      </c>
      <c r="R20" s="129">
        <v>8.1789384590606098E-2</v>
      </c>
      <c r="S20" s="129">
        <v>0.10984073340447199</v>
      </c>
      <c r="T20" s="130">
        <v>0.159520259646456</v>
      </c>
      <c r="U20" s="129">
        <v>1.1931151526844101E-3</v>
      </c>
      <c r="V20" s="129">
        <v>7.3197651708165003E-4</v>
      </c>
      <c r="W20" s="129">
        <v>1.2779170644993301E-3</v>
      </c>
      <c r="X20" s="129">
        <v>3.1579801998581798E-3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</row>
    <row r="21" spans="1:992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125">
        <v>2.9616697541339901E-2</v>
      </c>
      <c r="F21" s="126">
        <v>5.7556790406895902E-3</v>
      </c>
      <c r="G21" s="126">
        <v>5.5105290451169199E-3</v>
      </c>
      <c r="H21" s="126">
        <v>3.18900437995989E-3</v>
      </c>
      <c r="I21" s="125">
        <v>3.1238509538173701E-2</v>
      </c>
      <c r="J21" s="126">
        <v>4.84542195025469E-3</v>
      </c>
      <c r="K21" s="126">
        <v>5.4024400280224703E-3</v>
      </c>
      <c r="L21" s="127">
        <v>2.9438352042376798E-3</v>
      </c>
      <c r="M21" s="126">
        <v>4.9103148119519401E-2</v>
      </c>
      <c r="N21" s="126">
        <v>6.1272746210208999E-3</v>
      </c>
      <c r="O21" s="126">
        <v>7.8295948035570894E-3</v>
      </c>
      <c r="P21" s="126">
        <v>4.0602559903470696E-3</v>
      </c>
      <c r="Q21" s="125">
        <v>3.1303705448003302E-2</v>
      </c>
      <c r="R21" s="126">
        <v>7.9830862144042794E-3</v>
      </c>
      <c r="S21" s="126">
        <v>7.0054662251352604E-3</v>
      </c>
      <c r="T21" s="127">
        <v>7.5964010448937398E-3</v>
      </c>
      <c r="U21" s="126">
        <v>0.32604021541077799</v>
      </c>
      <c r="V21" s="126">
        <v>3.9726701342490102E-2</v>
      </c>
      <c r="W21" s="126">
        <v>0.10132350837547199</v>
      </c>
      <c r="X21" s="127">
        <v>4.5802121075623099E-2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</row>
    <row r="22" spans="1:992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128">
        <v>3.8042808222687298E-3</v>
      </c>
      <c r="F22" s="129">
        <v>0.14132624270609201</v>
      </c>
      <c r="G22" s="129">
        <v>7.7960095833149899E-4</v>
      </c>
      <c r="H22" s="129">
        <v>1.5402861187835E-3</v>
      </c>
      <c r="I22" s="128">
        <v>6.7418548938350496E-3</v>
      </c>
      <c r="J22" s="129">
        <v>0.144649228338256</v>
      </c>
      <c r="K22" s="129">
        <v>1.95664676982348E-3</v>
      </c>
      <c r="L22" s="130">
        <v>2.3948897212245101E-3</v>
      </c>
      <c r="M22" s="129">
        <v>1.5341244255449599E-3</v>
      </c>
      <c r="N22" s="129">
        <v>9.3531773757328698E-2</v>
      </c>
      <c r="O22" s="129">
        <v>1.61681351256754E-3</v>
      </c>
      <c r="P22" s="129">
        <v>6.7185162450751103E-4</v>
      </c>
      <c r="Q22" s="128">
        <v>7.6321605397514604E-3</v>
      </c>
      <c r="R22" s="129">
        <v>0.10113082018897999</v>
      </c>
      <c r="S22" s="129">
        <v>8.5802800427842597E-4</v>
      </c>
      <c r="T22" s="130">
        <v>2.1592776389869001E-3</v>
      </c>
      <c r="U22" s="129">
        <v>6.0916556051533802E-2</v>
      </c>
      <c r="V22" s="129">
        <v>0.29854919045337402</v>
      </c>
      <c r="W22" s="129">
        <v>3.2375888782101701E-2</v>
      </c>
      <c r="X22" s="130">
        <v>4.5313028137469097E-2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</row>
    <row r="23" spans="1:992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128">
        <v>5.53174767300734E-3</v>
      </c>
      <c r="F23" s="129">
        <v>1.05061267175103E-2</v>
      </c>
      <c r="G23" s="129">
        <v>2.7833978292734199E-3</v>
      </c>
      <c r="H23" s="129">
        <v>2.1584026667707001E-3</v>
      </c>
      <c r="I23" s="128">
        <v>5.8872470771075902E-3</v>
      </c>
      <c r="J23" s="129">
        <v>1.12512018046624E-2</v>
      </c>
      <c r="K23" s="129">
        <v>2.3156545790352602E-3</v>
      </c>
      <c r="L23" s="130">
        <v>2.0032045988198498E-3</v>
      </c>
      <c r="M23" s="129">
        <v>5.7474014832592504E-3</v>
      </c>
      <c r="N23" s="129">
        <v>2.79433792641376E-3</v>
      </c>
      <c r="O23" s="129">
        <v>1.39075117864824E-3</v>
      </c>
      <c r="P23" s="129">
        <v>7.3764829673343398E-4</v>
      </c>
      <c r="Q23" s="128">
        <v>3.8152680514130302E-3</v>
      </c>
      <c r="R23" s="129">
        <v>5.4404037941791399E-3</v>
      </c>
      <c r="S23" s="129">
        <v>1.3159408779533899E-3</v>
      </c>
      <c r="T23" s="130">
        <v>1.37160720160182E-3</v>
      </c>
      <c r="U23" s="129">
        <v>8.9274749539617698E-2</v>
      </c>
      <c r="V23" s="129">
        <v>5.3957438698023698E-2</v>
      </c>
      <c r="W23" s="129">
        <v>0.10774109475558299</v>
      </c>
      <c r="X23" s="130">
        <v>8.2087478779699602E-2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</row>
    <row r="24" spans="1:992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131">
        <v>4.0532105896837296E-3</v>
      </c>
      <c r="F24" s="132">
        <v>5.0601953505374697E-3</v>
      </c>
      <c r="G24" s="132">
        <v>3.8929331847418402E-3</v>
      </c>
      <c r="H24" s="132">
        <v>1.0632680879691001E-2</v>
      </c>
      <c r="I24" s="131">
        <v>5.6177256679081598E-3</v>
      </c>
      <c r="J24" s="132">
        <v>6.9514936815550698E-3</v>
      </c>
      <c r="K24" s="132">
        <v>4.6801688305278697E-3</v>
      </c>
      <c r="L24" s="133">
        <v>1.80254643760469E-2</v>
      </c>
      <c r="M24" s="132">
        <v>3.2328039650305002E-3</v>
      </c>
      <c r="N24" s="132">
        <v>7.3357472990362898E-3</v>
      </c>
      <c r="O24" s="132">
        <v>2.9548391871614299E-3</v>
      </c>
      <c r="P24" s="132">
        <v>5.1138180404791903E-3</v>
      </c>
      <c r="Q24" s="131">
        <v>2.74108243004011E-3</v>
      </c>
      <c r="R24" s="132">
        <v>3.4703935034508799E-3</v>
      </c>
      <c r="S24" s="132">
        <v>3.32505211379282E-3</v>
      </c>
      <c r="T24" s="133">
        <v>5.4862022459365896E-3</v>
      </c>
      <c r="U24" s="132">
        <v>6.82158919710419E-2</v>
      </c>
      <c r="V24" s="132">
        <v>7.0744722126374004E-2</v>
      </c>
      <c r="W24" s="132">
        <v>9.9155031930256696E-2</v>
      </c>
      <c r="X24" s="133">
        <v>0.21204448268571399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</row>
    <row r="25" spans="1:992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</row>
    <row r="26" spans="1:992" x14ac:dyDescent="0.25">
      <c r="A26" s="17"/>
      <c r="B26" s="17"/>
      <c r="C26" s="17"/>
      <c r="D26" s="17"/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</row>
  </sheetData>
  <mergeCells count="2">
    <mergeCell ref="E1:X1"/>
    <mergeCell ref="Z1:AD1"/>
  </mergeCells>
  <pageMargins left="0" right="0" top="0.39370078740157505" bottom="0.39370078740157505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DF94-FC10-465B-909B-167E20DE40A3}">
  <dimension ref="A1:AS55"/>
  <sheetViews>
    <sheetView topLeftCell="B5" workbookViewId="0">
      <selection activeCell="K19" sqref="K19"/>
    </sheetView>
  </sheetViews>
  <sheetFormatPr baseColWidth="10" defaultColWidth="11.42578125" defaultRowHeight="15" x14ac:dyDescent="0.25"/>
  <cols>
    <col min="1" max="1" width="5.140625" style="279" bestFit="1" customWidth="1"/>
    <col min="2" max="2" width="0.85546875" style="279" customWidth="1"/>
    <col min="3" max="3" width="6.5703125" customWidth="1"/>
    <col min="4" max="4" width="6.28515625" customWidth="1"/>
    <col min="5" max="5" width="7.140625" customWidth="1"/>
    <col min="6" max="6" width="1" customWidth="1"/>
    <col min="7" max="7" width="5.7109375" customWidth="1"/>
    <col min="8" max="8" width="6.28515625" customWidth="1"/>
    <col min="9" max="10" width="6.140625" customWidth="1"/>
    <col min="11" max="11" width="6" customWidth="1"/>
    <col min="12" max="13" width="6.85546875" customWidth="1"/>
    <col min="14" max="14" width="6.7109375" customWidth="1"/>
    <col min="15" max="16" width="6.5703125" customWidth="1"/>
    <col min="17" max="18" width="6.7109375" customWidth="1"/>
    <col min="19" max="20" width="6.5703125" customWidth="1"/>
    <col min="21" max="26" width="6.7109375" customWidth="1"/>
    <col min="27" max="27" width="1" customWidth="1"/>
    <col min="28" max="29" width="6.7109375" customWidth="1"/>
    <col min="30" max="30" width="7.7109375" customWidth="1"/>
    <col min="31" max="32" width="6.7109375" customWidth="1"/>
    <col min="33" max="33" width="7.5703125" style="276" customWidth="1"/>
    <col min="34" max="34" width="1.42578125" customWidth="1"/>
    <col min="35" max="35" width="1.5703125" style="17" customWidth="1"/>
    <col min="36" max="36" width="7.5703125" style="66" customWidth="1"/>
    <col min="37" max="999" width="12.140625" customWidth="1"/>
    <col min="1000" max="1000" width="11.42578125" customWidth="1"/>
  </cols>
  <sheetData>
    <row r="1" spans="1:45" s="2" customFormat="1" ht="17.25" x14ac:dyDescent="0.3">
      <c r="A1" s="277"/>
      <c r="B1" s="277"/>
      <c r="C1" s="1" t="s">
        <v>0</v>
      </c>
      <c r="E1" s="3" t="s">
        <v>1</v>
      </c>
      <c r="G1" s="367" t="s">
        <v>2</v>
      </c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B1" s="367" t="s">
        <v>3</v>
      </c>
      <c r="AC1" s="367"/>
      <c r="AD1" s="367"/>
      <c r="AE1" s="367"/>
      <c r="AF1" s="367"/>
      <c r="AG1" s="268"/>
      <c r="AI1" s="5" t="s">
        <v>4</v>
      </c>
      <c r="AJ1" s="61"/>
    </row>
    <row r="2" spans="1:45" s="8" customFormat="1" x14ac:dyDescent="0.25">
      <c r="A2" s="278"/>
      <c r="B2" s="278"/>
      <c r="C2" s="7" t="s">
        <v>6</v>
      </c>
      <c r="G2" s="63" t="s">
        <v>17</v>
      </c>
      <c r="H2" s="64">
        <f>SUM(G6:J9)</f>
        <v>1539.4059724741737</v>
      </c>
      <c r="I2" s="9"/>
      <c r="J2" s="9"/>
      <c r="K2" s="63" t="s">
        <v>17</v>
      </c>
      <c r="L2" s="64">
        <f>SUM(K6:N9)</f>
        <v>209.2247094674004</v>
      </c>
      <c r="M2" s="63"/>
      <c r="N2" s="63" t="s">
        <v>18</v>
      </c>
      <c r="O2" s="63" t="s">
        <v>17</v>
      </c>
      <c r="P2" s="64">
        <f>SUM(O6:R9)</f>
        <v>23.461453790008473</v>
      </c>
      <c r="Q2" s="9"/>
      <c r="R2" s="9"/>
      <c r="S2" s="63" t="s">
        <v>17</v>
      </c>
      <c r="T2" s="64">
        <f>SUM(S6:V9)</f>
        <v>27.449320247248142</v>
      </c>
      <c r="U2" s="9"/>
      <c r="V2" s="9"/>
      <c r="W2" s="9"/>
      <c r="X2" s="64">
        <f>SUM(W6:Z9)</f>
        <v>101.15581200169349</v>
      </c>
      <c r="Y2" s="9"/>
      <c r="Z2" s="9" t="s">
        <v>124</v>
      </c>
      <c r="AB2" s="266">
        <f>X2+T2+P2+L2+AC2+AD2+AE2+AF2</f>
        <v>676.89562716342084</v>
      </c>
      <c r="AC2" s="65">
        <f>SUM(AC6:AC9)</f>
        <v>166.32713689923798</v>
      </c>
      <c r="AD2" s="65">
        <f>SUM(AD6:AD9)</f>
        <v>28.426067722269252</v>
      </c>
      <c r="AE2" s="65">
        <f>SUM(AE6:AE9)</f>
        <v>18.662905840812904</v>
      </c>
      <c r="AF2" s="65">
        <f>SUM(AF6:AF9)</f>
        <v>102.1882211947502</v>
      </c>
      <c r="AG2" s="269"/>
      <c r="AJ2" s="62"/>
    </row>
    <row r="3" spans="1:45" s="269" customFormat="1" ht="3.75" customHeight="1" x14ac:dyDescent="0.25">
      <c r="A3" s="278"/>
      <c r="B3" s="278"/>
      <c r="C3" s="283"/>
      <c r="G3" s="284"/>
      <c r="H3" s="285"/>
      <c r="I3" s="286"/>
      <c r="J3" s="286"/>
      <c r="K3" s="284"/>
      <c r="L3" s="285"/>
      <c r="M3" s="284"/>
      <c r="N3" s="284"/>
      <c r="O3" s="284"/>
      <c r="P3" s="285"/>
      <c r="Q3" s="286"/>
      <c r="R3" s="286"/>
      <c r="S3" s="284"/>
      <c r="T3" s="285"/>
      <c r="U3" s="286"/>
      <c r="V3" s="286"/>
      <c r="W3" s="286"/>
      <c r="X3" s="285"/>
      <c r="Y3" s="286"/>
      <c r="Z3" s="286"/>
      <c r="AB3" s="287"/>
      <c r="AC3" s="288"/>
      <c r="AD3" s="288"/>
      <c r="AE3" s="288"/>
      <c r="AF3" s="288"/>
      <c r="AJ3" s="278"/>
    </row>
    <row r="4" spans="1:45" s="16" customFormat="1" ht="24" customHeight="1" x14ac:dyDescent="0.3">
      <c r="A4" s="278"/>
      <c r="B4" s="278"/>
      <c r="C4" s="362" t="s">
        <v>132</v>
      </c>
      <c r="D4" s="330"/>
      <c r="E4" s="330"/>
      <c r="F4" s="330"/>
      <c r="G4" s="331" t="s">
        <v>8</v>
      </c>
      <c r="H4" s="332" t="s">
        <v>8</v>
      </c>
      <c r="I4" s="332" t="s">
        <v>8</v>
      </c>
      <c r="J4" s="332" t="s">
        <v>8</v>
      </c>
      <c r="K4" s="333" t="s">
        <v>126</v>
      </c>
      <c r="L4" s="333" t="s">
        <v>126</v>
      </c>
      <c r="M4" s="333" t="s">
        <v>126</v>
      </c>
      <c r="N4" s="333" t="s">
        <v>126</v>
      </c>
      <c r="O4" s="334" t="s">
        <v>10</v>
      </c>
      <c r="P4" s="334" t="s">
        <v>10</v>
      </c>
      <c r="Q4" s="334" t="s">
        <v>10</v>
      </c>
      <c r="R4" s="334" t="s">
        <v>10</v>
      </c>
      <c r="S4" s="335" t="s">
        <v>11</v>
      </c>
      <c r="T4" s="335" t="s">
        <v>11</v>
      </c>
      <c r="U4" s="335" t="s">
        <v>11</v>
      </c>
      <c r="V4" s="335" t="s">
        <v>11</v>
      </c>
      <c r="W4" s="336" t="s">
        <v>125</v>
      </c>
      <c r="X4" s="336" t="s">
        <v>125</v>
      </c>
      <c r="Y4" s="336" t="s">
        <v>125</v>
      </c>
      <c r="Z4" s="337" t="s">
        <v>125</v>
      </c>
      <c r="AA4" s="363"/>
      <c r="AB4" s="364"/>
      <c r="AC4" s="365"/>
      <c r="AD4" s="330"/>
      <c r="AE4" s="330"/>
      <c r="AF4" s="330"/>
      <c r="AG4" s="363"/>
      <c r="AH4" s="8"/>
      <c r="AI4" s="8"/>
      <c r="AJ4" s="62"/>
      <c r="AK4" s="8" t="s">
        <v>10</v>
      </c>
      <c r="AL4" s="16" t="s">
        <v>11</v>
      </c>
      <c r="AM4" s="16" t="s">
        <v>11</v>
      </c>
      <c r="AN4" s="16" t="s">
        <v>11</v>
      </c>
      <c r="AO4" s="16" t="s">
        <v>11</v>
      </c>
      <c r="AP4" s="16" t="s">
        <v>125</v>
      </c>
      <c r="AQ4" s="16" t="s">
        <v>125</v>
      </c>
      <c r="AR4" s="16" t="s">
        <v>125</v>
      </c>
      <c r="AS4" s="16" t="s">
        <v>125</v>
      </c>
    </row>
    <row r="5" spans="1:45" s="16" customFormat="1" ht="24" customHeight="1" x14ac:dyDescent="0.3">
      <c r="A5" s="278"/>
      <c r="B5" s="278"/>
      <c r="C5" s="330"/>
      <c r="D5" s="330"/>
      <c r="E5" s="330" t="s">
        <v>127</v>
      </c>
      <c r="F5" s="330"/>
      <c r="G5" s="340" t="s">
        <v>128</v>
      </c>
      <c r="H5" s="341" t="s">
        <v>14</v>
      </c>
      <c r="I5" s="341" t="s">
        <v>129</v>
      </c>
      <c r="J5" s="341" t="s">
        <v>130</v>
      </c>
      <c r="K5" s="340" t="s">
        <v>128</v>
      </c>
      <c r="L5" s="341" t="s">
        <v>14</v>
      </c>
      <c r="M5" s="341" t="s">
        <v>129</v>
      </c>
      <c r="N5" s="341" t="s">
        <v>130</v>
      </c>
      <c r="O5" s="340" t="s">
        <v>128</v>
      </c>
      <c r="P5" s="341" t="s">
        <v>14</v>
      </c>
      <c r="Q5" s="341" t="s">
        <v>129</v>
      </c>
      <c r="R5" s="341" t="s">
        <v>130</v>
      </c>
      <c r="S5" s="340" t="s">
        <v>128</v>
      </c>
      <c r="T5" s="341" t="s">
        <v>14</v>
      </c>
      <c r="U5" s="341" t="s">
        <v>129</v>
      </c>
      <c r="V5" s="341" t="s">
        <v>130</v>
      </c>
      <c r="W5" s="340" t="s">
        <v>128</v>
      </c>
      <c r="X5" s="341" t="s">
        <v>14</v>
      </c>
      <c r="Y5" s="341" t="s">
        <v>129</v>
      </c>
      <c r="Z5" s="341" t="s">
        <v>130</v>
      </c>
      <c r="AA5" s="330"/>
      <c r="AB5" s="345" t="s">
        <v>8</v>
      </c>
      <c r="AC5" s="333" t="s">
        <v>126</v>
      </c>
      <c r="AD5" s="334" t="s">
        <v>10</v>
      </c>
      <c r="AE5" s="335" t="s">
        <v>11</v>
      </c>
      <c r="AF5" s="337" t="s">
        <v>12</v>
      </c>
      <c r="AG5" s="357" t="s">
        <v>131</v>
      </c>
      <c r="AH5" s="8"/>
      <c r="AI5" s="8"/>
      <c r="AJ5" s="62"/>
      <c r="AK5" s="8"/>
    </row>
    <row r="6" spans="1:45" ht="24" customHeight="1" x14ac:dyDescent="0.3">
      <c r="C6" s="319" t="s">
        <v>8</v>
      </c>
      <c r="D6" s="320" t="s">
        <v>128</v>
      </c>
      <c r="E6" s="321">
        <f>'MRIO_+_Emi'!B3/1000</f>
        <v>831.15062289754394</v>
      </c>
      <c r="F6" s="356"/>
      <c r="G6" s="290">
        <f>'MRIO_+_Emi'!D3/1000</f>
        <v>152.59847845046602</v>
      </c>
      <c r="H6" s="338">
        <f>'MRIO_+_Emi'!E3/1000</f>
        <v>5.0684387917019507</v>
      </c>
      <c r="I6" s="338">
        <f>'MRIO_+_Emi'!F3/1000</f>
        <v>77.116035068585902</v>
      </c>
      <c r="J6" s="338">
        <f>'MRIO_+_Emi'!G3/1000</f>
        <v>20.49039557663</v>
      </c>
      <c r="K6" s="292">
        <f>'MRIO_+_Emi'!H3/1000</f>
        <v>78.973158941574908</v>
      </c>
      <c r="L6" s="339">
        <f>'MRIO_+_Emi'!I3/1000</f>
        <v>2.5399382895851002</v>
      </c>
      <c r="M6" s="339">
        <f>'MRIO_+_Emi'!J3/1000</f>
        <v>20.650271679085503</v>
      </c>
      <c r="N6" s="294">
        <f>'MRIO_+_Emi'!K3/1000</f>
        <v>7.2625393903471602</v>
      </c>
      <c r="O6" s="339">
        <f>'MRIO_+_Emi'!L3/1000</f>
        <v>8.3964444860287895</v>
      </c>
      <c r="P6" s="339">
        <f>'MRIO_+_Emi'!M3/1000</f>
        <v>0.397858718035563</v>
      </c>
      <c r="Q6" s="339">
        <f>'MRIO_+_Emi'!N3/1000</f>
        <v>4.9746630643522405</v>
      </c>
      <c r="R6" s="339">
        <f>'MRIO_+_Emi'!O3/1000</f>
        <v>1.08062104572396</v>
      </c>
      <c r="S6" s="292">
        <f>'MRIO_+_Emi'!P3/1000</f>
        <v>11.5868257349704</v>
      </c>
      <c r="T6" s="339">
        <f>'MRIO_+_Emi'!Q3/1000</f>
        <v>0.64379718035563094</v>
      </c>
      <c r="U6" s="339">
        <f>'MRIO_+_Emi'!R3/1000</f>
        <v>3.1413218577476703</v>
      </c>
      <c r="V6" s="294">
        <f>'MRIO_+_Emi'!S3/1000</f>
        <v>1.5505251058425098</v>
      </c>
      <c r="W6" s="339">
        <f>'MRIO_+_Emi'!T3/1000</f>
        <v>34.194008431837396</v>
      </c>
      <c r="X6" s="339">
        <f>'MRIO_+_Emi'!U3/1000</f>
        <v>2.6494958636748502</v>
      </c>
      <c r="Y6" s="339">
        <f>'MRIO_+_Emi'!V3/1000</f>
        <v>15.1213174750212</v>
      </c>
      <c r="Z6" s="294">
        <f>'MRIO_+_Emi'!W3/1000</f>
        <v>5.0916938966977101</v>
      </c>
      <c r="AA6" s="356"/>
      <c r="AB6" s="290">
        <f>'MRIO_+_Emi'!Y3/1000</f>
        <v>207.26654250719702</v>
      </c>
      <c r="AC6" s="295">
        <f>'MRIO_+_Emi'!Z3/1000</f>
        <v>87.180229725656204</v>
      </c>
      <c r="AD6" s="296">
        <f>'MRIO_+_Emi'!AA3/1000</f>
        <v>14.7888158204911</v>
      </c>
      <c r="AE6" s="296">
        <f>'MRIO_+_Emi'!AB3/1000</f>
        <v>11.674315475021199</v>
      </c>
      <c r="AF6" s="297">
        <f>'MRIO_+_Emi'!AC3/1000</f>
        <v>56.712890292125302</v>
      </c>
      <c r="AG6" s="321">
        <f>SUM(G6:AF6)</f>
        <v>831.15062286875536</v>
      </c>
      <c r="AH6" s="27"/>
      <c r="AI6" s="32"/>
      <c r="AK6" s="17"/>
    </row>
    <row r="7" spans="1:45" ht="24" customHeight="1" x14ac:dyDescent="0.3">
      <c r="C7" s="322" t="s">
        <v>8</v>
      </c>
      <c r="D7" s="323" t="s">
        <v>14</v>
      </c>
      <c r="E7" s="324">
        <f>'MRIO_+_Emi'!B4/1000</f>
        <v>197.91609207366599</v>
      </c>
      <c r="F7" s="356"/>
      <c r="G7" s="290">
        <f>'MRIO_+_Emi'!D4/1000</f>
        <v>25.377148659610498</v>
      </c>
      <c r="H7" s="291">
        <f>'MRIO_+_Emi'!E4/1000</f>
        <v>51.1150839695174</v>
      </c>
      <c r="I7" s="291">
        <f>'MRIO_+_Emi'!F4/1000</f>
        <v>24.793792047417398</v>
      </c>
      <c r="J7" s="291">
        <f>'MRIO_+_Emi'!G4/1000</f>
        <v>16.8759016088061</v>
      </c>
      <c r="K7" s="292">
        <f>'MRIO_+_Emi'!H4/1000</f>
        <v>1.2215542260795902</v>
      </c>
      <c r="L7" s="293">
        <f>'MRIO_+_Emi'!I4/1000</f>
        <v>1.2071161549534299</v>
      </c>
      <c r="M7" s="293">
        <f>'MRIO_+_Emi'!J4/1000</f>
        <v>1.11723416088061</v>
      </c>
      <c r="N7" s="294">
        <f>'MRIO_+_Emi'!K4/1000</f>
        <v>1.37209651481795</v>
      </c>
      <c r="O7" s="293">
        <f>'MRIO_+_Emi'!L4/1000</f>
        <v>6.9608948348856906E-2</v>
      </c>
      <c r="P7" s="293">
        <f>'MRIO_+_Emi'!M4/1000</f>
        <v>0.103645785774767</v>
      </c>
      <c r="Q7" s="293">
        <f>'MRIO_+_Emi'!N4/1000</f>
        <v>0.35396355207451302</v>
      </c>
      <c r="R7" s="293">
        <f>'MRIO_+_Emi'!O4/1000</f>
        <v>0.14218345469940702</v>
      </c>
      <c r="S7" s="292">
        <f>'MRIO_+_Emi'!P4/1000</f>
        <v>9.0909617273497098E-2</v>
      </c>
      <c r="T7" s="293">
        <f>'MRIO_+_Emi'!Q4/1000</f>
        <v>8.420109737510581E-2</v>
      </c>
      <c r="U7" s="293">
        <f>'MRIO_+_Emi'!R4/1000</f>
        <v>2.1874263336155799E-2</v>
      </c>
      <c r="V7" s="294">
        <f>'MRIO_+_Emi'!S4/1000</f>
        <v>4.9993878916172699E-2</v>
      </c>
      <c r="W7" s="293">
        <f>'MRIO_+_Emi'!T4/1000</f>
        <v>0.83674438950042307</v>
      </c>
      <c r="X7" s="293">
        <f>'MRIO_+_Emi'!U4/1000</f>
        <v>0.99564361727349693</v>
      </c>
      <c r="Y7" s="293">
        <f>'MRIO_+_Emi'!V4/1000</f>
        <v>0.82491666045723899</v>
      </c>
      <c r="Z7" s="294">
        <f>'MRIO_+_Emi'!W4/1000</f>
        <v>0.80549170956816207</v>
      </c>
      <c r="AA7" s="356"/>
      <c r="AB7" s="290">
        <f>'MRIO_+_Emi'!Y4/1000</f>
        <v>64.445803229466506</v>
      </c>
      <c r="AC7" s="295">
        <f>'MRIO_+_Emi'!Z4/1000</f>
        <v>3.8973444919559701</v>
      </c>
      <c r="AD7" s="296">
        <f>'MRIO_+_Emi'!AA4/1000</f>
        <v>0.49579748094834902</v>
      </c>
      <c r="AE7" s="296">
        <f>'MRIO_+_Emi'!AB4/1000</f>
        <v>5.5865117696867105E-2</v>
      </c>
      <c r="AF7" s="297">
        <f>'MRIO_+_Emi'!AC4/1000</f>
        <v>1.5621773530906</v>
      </c>
      <c r="AG7" s="324">
        <f t="shared" ref="AG7:AG25" si="0">SUM(G7:AF7)</f>
        <v>197.91609198983906</v>
      </c>
      <c r="AH7" s="27"/>
      <c r="AI7" s="32"/>
      <c r="AK7" s="17"/>
    </row>
    <row r="8" spans="1:45" ht="24" customHeight="1" x14ac:dyDescent="0.3">
      <c r="C8" s="322" t="s">
        <v>8</v>
      </c>
      <c r="D8" s="323" t="s">
        <v>129</v>
      </c>
      <c r="E8" s="324">
        <f>'MRIO_+_Emi'!B5/1000</f>
        <v>1917.8076692811198</v>
      </c>
      <c r="F8" s="356"/>
      <c r="G8" s="290">
        <f>'MRIO_+_Emi'!D5/1000</f>
        <v>95.339237967823891</v>
      </c>
      <c r="H8" s="291">
        <f>'MRIO_+_Emi'!E5/1000</f>
        <v>14.1235251541067</v>
      </c>
      <c r="I8" s="291">
        <f>'MRIO_+_Emi'!F5/1000</f>
        <v>242.49579070872102</v>
      </c>
      <c r="J8" s="291">
        <f>'MRIO_+_Emi'!G5/1000</f>
        <v>102.826224454699</v>
      </c>
      <c r="K8" s="292">
        <f>'MRIO_+_Emi'!H5/1000</f>
        <v>15.210973580863699</v>
      </c>
      <c r="L8" s="293">
        <f>'MRIO_+_Emi'!I5/1000</f>
        <v>0.65834680355630804</v>
      </c>
      <c r="M8" s="293">
        <f>'MRIO_+_Emi'!J5/1000</f>
        <v>7.4147650541913599</v>
      </c>
      <c r="N8" s="294">
        <f>'MRIO_+_Emi'!K5/1000</f>
        <v>3.1115905546147302</v>
      </c>
      <c r="O8" s="293">
        <f>'MRIO_+_Emi'!L5/1000</f>
        <v>1.2628916020321799</v>
      </c>
      <c r="P8" s="293">
        <f>'MRIO_+_Emi'!M5/1000</f>
        <v>8.3637667231159993E-2</v>
      </c>
      <c r="Q8" s="293">
        <f>'MRIO_+_Emi'!N5/1000</f>
        <v>1.00551159441152</v>
      </c>
      <c r="R8" s="293">
        <f>'MRIO_+_Emi'!O5/1000</f>
        <v>0.24478720491109202</v>
      </c>
      <c r="S8" s="292">
        <f>'MRIO_+_Emi'!P5/1000</f>
        <v>2.21406993395428</v>
      </c>
      <c r="T8" s="293">
        <f>'MRIO_+_Emi'!Q5/1000</f>
        <v>0.12535938272650299</v>
      </c>
      <c r="U8" s="293">
        <f>'MRIO_+_Emi'!R5/1000</f>
        <v>0.83485185520745098</v>
      </c>
      <c r="V8" s="294">
        <f>'MRIO_+_Emi'!S5/1000</f>
        <v>0.29671612362404698</v>
      </c>
      <c r="W8" s="293">
        <f>'MRIO_+_Emi'!T5/1000</f>
        <v>6.5937788950042302</v>
      </c>
      <c r="X8" s="293">
        <f>'MRIO_+_Emi'!U5/1000</f>
        <v>0.58823571380186301</v>
      </c>
      <c r="Y8" s="293">
        <f>'MRIO_+_Emi'!V5/1000</f>
        <v>4.0554940846740104</v>
      </c>
      <c r="Z8" s="294">
        <f>'MRIO_+_Emi'!W5/1000</f>
        <v>1.2771957392040598</v>
      </c>
      <c r="AA8" s="356"/>
      <c r="AB8" s="290">
        <f>'MRIO_+_Emi'!Y5/1000</f>
        <v>1343.8820159458098</v>
      </c>
      <c r="AC8" s="295">
        <f>'MRIO_+_Emi'!Z5/1000</f>
        <v>40.243790028789199</v>
      </c>
      <c r="AD8" s="296">
        <f>'MRIO_+_Emi'!AA5/1000</f>
        <v>7.6252245410668902</v>
      </c>
      <c r="AE8" s="296">
        <f>'MRIO_+_Emi'!AB5/1000</f>
        <v>3.9468777756138902</v>
      </c>
      <c r="AF8" s="297">
        <f>'MRIO_+_Emi'!AC5/1000</f>
        <v>22.346776879762899</v>
      </c>
      <c r="AG8" s="324">
        <f t="shared" si="0"/>
        <v>1917.8076692464019</v>
      </c>
      <c r="AH8" s="27"/>
      <c r="AI8" s="32"/>
      <c r="AK8" s="17"/>
    </row>
    <row r="9" spans="1:45" ht="24" customHeight="1" x14ac:dyDescent="0.3">
      <c r="C9" s="322" t="s">
        <v>8</v>
      </c>
      <c r="D9" s="323" t="s">
        <v>130</v>
      </c>
      <c r="E9" s="324">
        <f>'MRIO_+_Emi'!B6/1000</f>
        <v>1217.0665843132899</v>
      </c>
      <c r="F9" s="356"/>
      <c r="G9" s="298">
        <f>'MRIO_+_Emi'!D6/1000</f>
        <v>100.29388590939901</v>
      </c>
      <c r="H9" s="299">
        <f>'MRIO_+_Emi'!E6/1000</f>
        <v>15.887873903471601</v>
      </c>
      <c r="I9" s="299">
        <f>'MRIO_+_Emi'!F6/1000</f>
        <v>222.97560411007601</v>
      </c>
      <c r="J9" s="299">
        <f>'MRIO_+_Emi'!G6/1000</f>
        <v>372.02855609314099</v>
      </c>
      <c r="K9" s="300">
        <f>'MRIO_+_Emi'!H6/1000</f>
        <v>14.9596231981372</v>
      </c>
      <c r="L9" s="301">
        <f>'MRIO_+_Emi'!I6/1000</f>
        <v>2.11332568670618</v>
      </c>
      <c r="M9" s="301">
        <f>'MRIO_+_Emi'!J6/1000</f>
        <v>17.358068269263303</v>
      </c>
      <c r="N9" s="302">
        <f>'MRIO_+_Emi'!K6/1000</f>
        <v>34.054106962743397</v>
      </c>
      <c r="O9" s="301">
        <f>'MRIO_+_Emi'!L6/1000</f>
        <v>0.78586610499576603</v>
      </c>
      <c r="P9" s="301">
        <f>'MRIO_+_Emi'!M6/1000</f>
        <v>0.17860053852667201</v>
      </c>
      <c r="Q9" s="301">
        <f>'MRIO_+_Emi'!N6/1000</f>
        <v>2.23105075783235</v>
      </c>
      <c r="R9" s="301">
        <f>'MRIO_+_Emi'!O6/1000</f>
        <v>2.1501192650296397</v>
      </c>
      <c r="S9" s="300">
        <f>'MRIO_+_Emi'!P6/1000</f>
        <v>2.8073201930567304</v>
      </c>
      <c r="T9" s="301">
        <f>'MRIO_+_Emi'!Q6/1000</f>
        <v>0.35791037849280299</v>
      </c>
      <c r="U9" s="301">
        <f>'MRIO_+_Emi'!R6/1000</f>
        <v>2.20070421422523</v>
      </c>
      <c r="V9" s="302">
        <f>'MRIO_+_Emi'!S6/1000</f>
        <v>1.44293943014395</v>
      </c>
      <c r="W9" s="301">
        <f>'MRIO_+_Emi'!T6/1000</f>
        <v>5.8996425486875497</v>
      </c>
      <c r="X9" s="301">
        <f>'MRIO_+_Emi'!U6/1000</f>
        <v>2.36961718882303</v>
      </c>
      <c r="Y9" s="301">
        <f>'MRIO_+_Emi'!V6/1000</f>
        <v>10.0358811049958</v>
      </c>
      <c r="Z9" s="302">
        <f>'MRIO_+_Emi'!W6/1000</f>
        <v>9.8166546824724783</v>
      </c>
      <c r="AA9" s="356"/>
      <c r="AB9" s="298">
        <f>'MRIO_+_Emi'!Y6/1000</f>
        <v>332.04500707112601</v>
      </c>
      <c r="AC9" s="295">
        <f>'MRIO_+_Emi'!Z6/1000</f>
        <v>35.005772652836598</v>
      </c>
      <c r="AD9" s="296">
        <f>'MRIO_+_Emi'!AA6/1000</f>
        <v>5.5162298797629097</v>
      </c>
      <c r="AE9" s="296">
        <f>'MRIO_+_Emi'!AB6/1000</f>
        <v>2.9858474724809496</v>
      </c>
      <c r="AF9" s="297">
        <f>'MRIO_+_Emi'!AC6/1000</f>
        <v>21.566376669771401</v>
      </c>
      <c r="AG9" s="324">
        <f t="shared" si="0"/>
        <v>1217.0665842861977</v>
      </c>
      <c r="AH9" s="27"/>
      <c r="AI9" s="32"/>
      <c r="AK9" s="17"/>
    </row>
    <row r="10" spans="1:45" ht="24" customHeight="1" x14ac:dyDescent="0.3">
      <c r="A10" s="280" t="s">
        <v>17</v>
      </c>
      <c r="B10" s="280"/>
      <c r="C10" s="325" t="s">
        <v>126</v>
      </c>
      <c r="D10" s="320" t="s">
        <v>128</v>
      </c>
      <c r="E10" s="314">
        <f>'MRIO_+_Emi'!B7/1000</f>
        <v>6671.7864134741794</v>
      </c>
      <c r="F10" s="356"/>
      <c r="G10" s="303">
        <f>'MRIO_+_Emi'!D7/1000</f>
        <v>80.861846889077</v>
      </c>
      <c r="H10" s="303">
        <f>'MRIO_+_Emi'!E7/1000</f>
        <v>4.4575112506350596</v>
      </c>
      <c r="I10" s="303">
        <f>'MRIO_+_Emi'!F7/1000</f>
        <v>33.883876019474997</v>
      </c>
      <c r="J10" s="303">
        <f>'MRIO_+_Emi'!G7/1000</f>
        <v>11.3834698010161</v>
      </c>
      <c r="K10" s="304">
        <f>'MRIO_+_Emi'!H7/1000</f>
        <v>1964.20491718374</v>
      </c>
      <c r="L10" s="305">
        <f>'MRIO_+_Emi'!I7/1000</f>
        <v>80.061481110922898</v>
      </c>
      <c r="M10" s="305">
        <f>'MRIO_+_Emi'!J7/1000</f>
        <v>694.34730608975394</v>
      </c>
      <c r="N10" s="306">
        <f>'MRIO_+_Emi'!K7/1000</f>
        <v>254.029918135478</v>
      </c>
      <c r="O10" s="305">
        <f>'MRIO_+_Emi'!L7/1000</f>
        <v>71.382232260795988</v>
      </c>
      <c r="P10" s="305">
        <f>'MRIO_+_Emi'!M7/1000</f>
        <v>4.0558521913632495</v>
      </c>
      <c r="Q10" s="305">
        <f>'MRIO_+_Emi'!N7/1000</f>
        <v>38.726315480948301</v>
      </c>
      <c r="R10" s="305">
        <f>'MRIO_+_Emi'!O7/1000</f>
        <v>10.012444126164301</v>
      </c>
      <c r="S10" s="304">
        <f>'MRIO_+_Emi'!P7/1000</f>
        <v>86.286985707027895</v>
      </c>
      <c r="T10" s="305">
        <f>'MRIO_+_Emi'!Q7/1000</f>
        <v>5.0388567705334495</v>
      </c>
      <c r="U10" s="305">
        <f>'MRIO_+_Emi'!R7/1000</f>
        <v>18.4701493276884</v>
      </c>
      <c r="V10" s="306">
        <f>'MRIO_+_Emi'!S7/1000</f>
        <v>9.3028415520745096</v>
      </c>
      <c r="W10" s="305">
        <f>'MRIO_+_Emi'!T7/1000</f>
        <v>253.29532407620701</v>
      </c>
      <c r="X10" s="305">
        <f>'MRIO_+_Emi'!U7/1000</f>
        <v>21.109910321761198</v>
      </c>
      <c r="Y10" s="305">
        <f>'MRIO_+_Emi'!V7/1000</f>
        <v>123.614353874682</v>
      </c>
      <c r="Z10" s="305">
        <f>'MRIO_+_Emi'!W7/1000</f>
        <v>33.0011724309907</v>
      </c>
      <c r="AA10" s="356"/>
      <c r="AB10" s="342">
        <f>'MRIO_+_Emi'!Y7/1000</f>
        <v>107.58657149618999</v>
      </c>
      <c r="AC10" s="346">
        <f>'MRIO_+_Emi'!Z7/1000</f>
        <v>2128.7292849051601</v>
      </c>
      <c r="AD10" s="347">
        <f>'MRIO_+_Emi'!AA7/1000</f>
        <v>163.621371655377</v>
      </c>
      <c r="AE10" s="347">
        <f>'MRIO_+_Emi'!AB7/1000</f>
        <v>57.918292624047396</v>
      </c>
      <c r="AF10" s="348">
        <f>'MRIO_+_Emi'!AC7/1000</f>
        <v>416.404125299746</v>
      </c>
      <c r="AG10" s="354">
        <f t="shared" si="0"/>
        <v>6671.7864105808558</v>
      </c>
      <c r="AH10" s="27"/>
      <c r="AI10" s="32"/>
      <c r="AJ10" s="65">
        <f>SUM(AB10:AB13)</f>
        <v>185.22508817696897</v>
      </c>
      <c r="AK10" s="67">
        <f>AC2-AJ10</f>
        <v>-18.897951277730982</v>
      </c>
    </row>
    <row r="11" spans="1:45" ht="24" customHeight="1" x14ac:dyDescent="0.3">
      <c r="A11" s="281">
        <f>SUM(G10:J13)</f>
        <v>238.63252548687552</v>
      </c>
      <c r="B11" s="281"/>
      <c r="C11" s="325" t="s">
        <v>126</v>
      </c>
      <c r="D11" s="323" t="s">
        <v>14</v>
      </c>
      <c r="E11" s="306">
        <f>'MRIO_+_Emi'!B8/1000</f>
        <v>1422.3288370423402</v>
      </c>
      <c r="F11" s="356"/>
      <c r="G11" s="303">
        <f>'MRIO_+_Emi'!D8/1000</f>
        <v>2.2157554640135499</v>
      </c>
      <c r="H11" s="303">
        <f>'MRIO_+_Emi'!E8/1000</f>
        <v>1.2761477383573199</v>
      </c>
      <c r="I11" s="303">
        <f>'MRIO_+_Emi'!F8/1000</f>
        <v>1.84115012870449</v>
      </c>
      <c r="J11" s="303">
        <f>'MRIO_+_Emi'!G8/1000</f>
        <v>1.9152411227773101</v>
      </c>
      <c r="K11" s="304">
        <f>'MRIO_+_Emi'!H8/1000</f>
        <v>220.12531946994099</v>
      </c>
      <c r="L11" s="305">
        <f>'MRIO_+_Emi'!I8/1000</f>
        <v>306.67164416596103</v>
      </c>
      <c r="M11" s="305">
        <f>'MRIO_+_Emi'!J8/1000</f>
        <v>220.08967970025401</v>
      </c>
      <c r="N11" s="306">
        <f>'MRIO_+_Emi'!K8/1000</f>
        <v>126.970446469094</v>
      </c>
      <c r="O11" s="305">
        <f>'MRIO_+_Emi'!L8/1000</f>
        <v>1.36334848094835</v>
      </c>
      <c r="P11" s="305">
        <f>'MRIO_+_Emi'!M8/1000</f>
        <v>2.7669134606265904</v>
      </c>
      <c r="Q11" s="305">
        <f>'MRIO_+_Emi'!N8/1000</f>
        <v>4.2548818154106707</v>
      </c>
      <c r="R11" s="305">
        <f>'MRIO_+_Emi'!O8/1000</f>
        <v>1.6712237451312402</v>
      </c>
      <c r="S11" s="304">
        <f>'MRIO_+_Emi'!P8/1000</f>
        <v>3.0444909635901798</v>
      </c>
      <c r="T11" s="305">
        <f>'MRIO_+_Emi'!Q8/1000</f>
        <v>5.0261194750211695</v>
      </c>
      <c r="U11" s="305">
        <f>'MRIO_+_Emi'!R8/1000</f>
        <v>0.41731321761219298</v>
      </c>
      <c r="V11" s="306">
        <f>'MRIO_+_Emi'!S8/1000</f>
        <v>0.39612681964436897</v>
      </c>
      <c r="W11" s="305">
        <f>'MRIO_+_Emi'!T8/1000</f>
        <v>15.3920515469941</v>
      </c>
      <c r="X11" s="305">
        <f>'MRIO_+_Emi'!U8/1000</f>
        <v>16.575663369178699</v>
      </c>
      <c r="Y11" s="305">
        <f>'MRIO_+_Emi'!V8/1000</f>
        <v>12.5340545173582</v>
      </c>
      <c r="Z11" s="305">
        <f>'MRIO_+_Emi'!W8/1000</f>
        <v>13.471678948348899</v>
      </c>
      <c r="AA11" s="356"/>
      <c r="AB11" s="343">
        <f>'MRIO_+_Emi'!Y8/1000</f>
        <v>5.09476330397968</v>
      </c>
      <c r="AC11" s="349">
        <f>'MRIO_+_Emi'!Z8/1000</f>
        <v>430.520869994073</v>
      </c>
      <c r="AD11" s="307">
        <f>'MRIO_+_Emi'!AA8/1000</f>
        <v>5.7700832480948403</v>
      </c>
      <c r="AE11" s="307">
        <f>'MRIO_+_Emi'!AB8/1000</f>
        <v>0.572040140558849</v>
      </c>
      <c r="AF11" s="350">
        <f>'MRIO_+_Emi'!AC8/1000</f>
        <v>22.351827560541899</v>
      </c>
      <c r="AG11" s="354">
        <f t="shared" si="0"/>
        <v>1422.3288348662156</v>
      </c>
      <c r="AH11" s="27"/>
      <c r="AI11" s="32"/>
      <c r="AK11" s="17"/>
    </row>
    <row r="12" spans="1:45" ht="24" customHeight="1" x14ac:dyDescent="0.3">
      <c r="A12" s="280"/>
      <c r="B12" s="280"/>
      <c r="C12" s="325" t="s">
        <v>126</v>
      </c>
      <c r="D12" s="323" t="s">
        <v>129</v>
      </c>
      <c r="E12" s="306">
        <f>'MRIO_+_Emi'!B9/1000</f>
        <v>10586.4211407519</v>
      </c>
      <c r="F12" s="356"/>
      <c r="G12" s="303">
        <f>'MRIO_+_Emi'!D9/1000</f>
        <v>11.5232288196444</v>
      </c>
      <c r="H12" s="303">
        <f>'MRIO_+_Emi'!E9/1000</f>
        <v>1.07617449872989</v>
      </c>
      <c r="I12" s="303">
        <f>'MRIO_+_Emi'!F9/1000</f>
        <v>9.6709680347163403</v>
      </c>
      <c r="J12" s="303">
        <f>'MRIO_+_Emi'!G9/1000</f>
        <v>4.6685522853514003</v>
      </c>
      <c r="K12" s="304">
        <f>'MRIO_+_Emi'!H9/1000</f>
        <v>761.70441973412403</v>
      </c>
      <c r="L12" s="305">
        <f>'MRIO_+_Emi'!I9/1000</f>
        <v>121.280235185436</v>
      </c>
      <c r="M12" s="305">
        <f>'MRIO_+_Emi'!J9/1000</f>
        <v>1564.3648187332801</v>
      </c>
      <c r="N12" s="306">
        <f>'MRIO_+_Emi'!K9/1000</f>
        <v>577.91388256985601</v>
      </c>
      <c r="O12" s="305">
        <f>'MRIO_+_Emi'!L9/1000</f>
        <v>8.5541003370025397</v>
      </c>
      <c r="P12" s="305">
        <f>'MRIO_+_Emi'!M9/1000</f>
        <v>1.3364825266723102</v>
      </c>
      <c r="Q12" s="305">
        <f>'MRIO_+_Emi'!N9/1000</f>
        <v>7.6533487773073698</v>
      </c>
      <c r="R12" s="305">
        <f>'MRIO_+_Emi'!O9/1000</f>
        <v>2.6618679847586799</v>
      </c>
      <c r="S12" s="304">
        <f>'MRIO_+_Emi'!P9/1000</f>
        <v>11.3615414801016</v>
      </c>
      <c r="T12" s="305">
        <f>'MRIO_+_Emi'!Q9/1000</f>
        <v>1.12871381710415</v>
      </c>
      <c r="U12" s="305">
        <f>'MRIO_+_Emi'!R9/1000</f>
        <v>4.5875809779847598</v>
      </c>
      <c r="V12" s="306">
        <f>'MRIO_+_Emi'!S9/1000</f>
        <v>1.9237028298052501</v>
      </c>
      <c r="W12" s="305">
        <f>'MRIO_+_Emi'!T9/1000</f>
        <v>39.895782646062699</v>
      </c>
      <c r="X12" s="305">
        <f>'MRIO_+_Emi'!U9/1000</f>
        <v>4.9433948831498702</v>
      </c>
      <c r="Y12" s="305">
        <f>'MRIO_+_Emi'!V9/1000</f>
        <v>27.914896304826403</v>
      </c>
      <c r="Z12" s="305">
        <f>'MRIO_+_Emi'!W9/1000</f>
        <v>12.5251081083827</v>
      </c>
      <c r="AA12" s="356"/>
      <c r="AB12" s="343">
        <f>'MRIO_+_Emi'!Y9/1000</f>
        <v>34.253082891617296</v>
      </c>
      <c r="AC12" s="349">
        <f>'MRIO_+_Emi'!Z9/1000</f>
        <v>7171.5519327248103</v>
      </c>
      <c r="AD12" s="307">
        <f>'MRIO_+_Emi'!AA9/1000</f>
        <v>51.027128874682504</v>
      </c>
      <c r="AE12" s="307">
        <f>'MRIO_+_Emi'!AB9/1000</f>
        <v>23.953620241320898</v>
      </c>
      <c r="AF12" s="350">
        <f>'MRIO_+_Emi'!AC9/1000</f>
        <v>128.94657372142299</v>
      </c>
      <c r="AG12" s="354">
        <f t="shared" si="0"/>
        <v>10586.421138988149</v>
      </c>
      <c r="AH12" s="27"/>
      <c r="AI12" s="32"/>
      <c r="AK12" s="17"/>
    </row>
    <row r="13" spans="1:45" ht="24" customHeight="1" x14ac:dyDescent="0.3">
      <c r="A13" s="280"/>
      <c r="B13" s="280"/>
      <c r="C13" s="325" t="s">
        <v>126</v>
      </c>
      <c r="D13" s="323" t="s">
        <v>130</v>
      </c>
      <c r="E13" s="309">
        <f>'MRIO_+_Emi'!B10/1000</f>
        <v>6381.3663846917898</v>
      </c>
      <c r="F13" s="356"/>
      <c r="G13" s="303">
        <f>'MRIO_+_Emi'!D10/1000</f>
        <v>11.866408267569899</v>
      </c>
      <c r="H13" s="303">
        <f>'MRIO_+_Emi'!E10/1000</f>
        <v>1.8659903251481802</v>
      </c>
      <c r="I13" s="303">
        <f>'MRIO_+_Emi'!F10/1000</f>
        <v>24.098698167654501</v>
      </c>
      <c r="J13" s="303">
        <f>'MRIO_+_Emi'!G10/1000</f>
        <v>36.027506674005096</v>
      </c>
      <c r="K13" s="304">
        <f>'MRIO_+_Emi'!H10/1000</f>
        <v>734.01884759949189</v>
      </c>
      <c r="L13" s="305">
        <f>'MRIO_+_Emi'!I10/1000</f>
        <v>142.15007961558001</v>
      </c>
      <c r="M13" s="305">
        <f>'MRIO_+_Emi'!J10/1000</f>
        <v>1212.85575318459</v>
      </c>
      <c r="N13" s="306">
        <f>'MRIO_+_Emi'!K10/1000</f>
        <v>1800.75504063675</v>
      </c>
      <c r="O13" s="305">
        <f>'MRIO_+_Emi'!L10/1000</f>
        <v>9.9594121634208292</v>
      </c>
      <c r="P13" s="305">
        <f>'MRIO_+_Emi'!M10/1000</f>
        <v>2.81991869517358</v>
      </c>
      <c r="Q13" s="305">
        <f>'MRIO_+_Emi'!N10/1000</f>
        <v>35.668964370872096</v>
      </c>
      <c r="R13" s="305">
        <f>'MRIO_+_Emi'!O10/1000</f>
        <v>34.201695573243001</v>
      </c>
      <c r="S13" s="304">
        <f>'MRIO_+_Emi'!P10/1000</f>
        <v>15.974427570702799</v>
      </c>
      <c r="T13" s="305">
        <f>'MRIO_+_Emi'!Q10/1000</f>
        <v>2.1192631913632498</v>
      </c>
      <c r="U13" s="305">
        <f>'MRIO_+_Emi'!R10/1000</f>
        <v>13.3622037129551</v>
      </c>
      <c r="V13" s="306">
        <f>'MRIO_+_Emi'!S10/1000</f>
        <v>8.6799589212531796</v>
      </c>
      <c r="W13" s="305">
        <f>'MRIO_+_Emi'!T10/1000</f>
        <v>53.085456811176996</v>
      </c>
      <c r="X13" s="305">
        <f>'MRIO_+_Emi'!U10/1000</f>
        <v>19.731747945808603</v>
      </c>
      <c r="Y13" s="305">
        <f>'MRIO_+_Emi'!V10/1000</f>
        <v>93.358937063505493</v>
      </c>
      <c r="Z13" s="305">
        <f>'MRIO_+_Emi'!W10/1000</f>
        <v>105.906367680779</v>
      </c>
      <c r="AA13" s="356"/>
      <c r="AB13" s="344">
        <f>'MRIO_+_Emi'!Y10/1000</f>
        <v>38.290670485182005</v>
      </c>
      <c r="AC13" s="349">
        <f>'MRIO_+_Emi'!Z10/1000</f>
        <v>1731.3463844800999</v>
      </c>
      <c r="AD13" s="307">
        <f>'MRIO_+_Emi'!AA10/1000</f>
        <v>57.681757477561398</v>
      </c>
      <c r="AE13" s="307">
        <f>'MRIO_+_Emi'!AB10/1000</f>
        <v>20.583647720575797</v>
      </c>
      <c r="AF13" s="350">
        <f>'MRIO_+_Emi'!AC10/1000</f>
        <v>174.95724598306498</v>
      </c>
      <c r="AG13" s="354">
        <f t="shared" si="0"/>
        <v>6381.3663843175282</v>
      </c>
      <c r="AH13" s="27"/>
      <c r="AI13" s="32"/>
      <c r="AK13" s="17"/>
    </row>
    <row r="14" spans="1:45" ht="24" customHeight="1" x14ac:dyDescent="0.3">
      <c r="A14" s="280" t="s">
        <v>17</v>
      </c>
      <c r="B14" s="280"/>
      <c r="C14" s="326" t="s">
        <v>10</v>
      </c>
      <c r="D14" s="320" t="s">
        <v>128</v>
      </c>
      <c r="E14" s="306">
        <f>'MRIO_+_Emi'!B11/1000</f>
        <v>5143.7976289009302</v>
      </c>
      <c r="F14" s="356"/>
      <c r="G14" s="310">
        <f>'MRIO_+_Emi'!D11/1000</f>
        <v>9.5104483226079584</v>
      </c>
      <c r="H14" s="311">
        <f>'MRIO_+_Emi'!E11/1000</f>
        <v>0.31375030397967801</v>
      </c>
      <c r="I14" s="311">
        <f>'MRIO_+_Emi'!F11/1000</f>
        <v>2.51928946994073</v>
      </c>
      <c r="J14" s="311">
        <f>'MRIO_+_Emi'!G11/1000</f>
        <v>0.85026588484335297</v>
      </c>
      <c r="K14" s="312">
        <f>'MRIO_+_Emi'!H11/1000</f>
        <v>41.634433869601999</v>
      </c>
      <c r="L14" s="313">
        <f>'MRIO_+_Emi'!I11/1000</f>
        <v>1.2707452980525</v>
      </c>
      <c r="M14" s="313">
        <f>'MRIO_+_Emi'!J11/1000</f>
        <v>13.027227345469901</v>
      </c>
      <c r="N14" s="314">
        <f>'MRIO_+_Emi'!K11/1000</f>
        <v>5.4139599305673203</v>
      </c>
      <c r="O14" s="313">
        <f>'MRIO_+_Emi'!L11/1000</f>
        <v>1395.3892160042301</v>
      </c>
      <c r="P14" s="313">
        <f>'MRIO_+_Emi'!M11/1000</f>
        <v>50.387737658763797</v>
      </c>
      <c r="Q14" s="313">
        <f>'MRIO_+_Emi'!N11/1000</f>
        <v>752.54715989923807</v>
      </c>
      <c r="R14" s="313">
        <f>'MRIO_+_Emi'!O11/1000</f>
        <v>191.29287269602</v>
      </c>
      <c r="S14" s="312">
        <f>'MRIO_+_Emi'!P11/1000</f>
        <v>47.920918840812895</v>
      </c>
      <c r="T14" s="313">
        <f>'MRIO_+_Emi'!Q11/1000</f>
        <v>1.7885358204911099</v>
      </c>
      <c r="U14" s="313">
        <f>'MRIO_+_Emi'!R11/1000</f>
        <v>7.7689095850973695</v>
      </c>
      <c r="V14" s="314">
        <f>'MRIO_+_Emi'!S11/1000</f>
        <v>4.2589199364944994</v>
      </c>
      <c r="W14" s="313">
        <f>'MRIO_+_Emi'!T11/1000</f>
        <v>197.65141345554599</v>
      </c>
      <c r="X14" s="313">
        <f>'MRIO_+_Emi'!U11/1000</f>
        <v>11.218776674005099</v>
      </c>
      <c r="Y14" s="313">
        <f>'MRIO_+_Emi'!V11/1000</f>
        <v>64.927281817104202</v>
      </c>
      <c r="Z14" s="314">
        <f>'MRIO_+_Emi'!W11/1000</f>
        <v>21.780928934801</v>
      </c>
      <c r="AA14" s="356"/>
      <c r="AB14" s="343">
        <f>'MRIO_+_Emi'!Y11/1000</f>
        <v>9.49315489754445</v>
      </c>
      <c r="AC14" s="349">
        <f>'MRIO_+_Emi'!Z11/1000</f>
        <v>57.310120468247199</v>
      </c>
      <c r="AD14" s="307">
        <f>'MRIO_+_Emi'!AA11/1000</f>
        <v>1972.6392818577499</v>
      </c>
      <c r="AE14" s="307">
        <f>'MRIO_+_Emi'!AB11/1000</f>
        <v>29.339377484335298</v>
      </c>
      <c r="AF14" s="350">
        <f>'MRIO_+_Emi'!AC11/1000</f>
        <v>253.54290234547</v>
      </c>
      <c r="AG14" s="354">
        <f t="shared" si="0"/>
        <v>5143.797628801015</v>
      </c>
      <c r="AH14" s="27"/>
      <c r="AI14" s="32"/>
      <c r="AJ14" s="65">
        <f>SUM(AB14:AB17)</f>
        <v>22.101069531752746</v>
      </c>
      <c r="AK14" s="17"/>
    </row>
    <row r="15" spans="1:45" ht="24" customHeight="1" x14ac:dyDescent="0.3">
      <c r="A15" s="281">
        <f>SUM(G14:J17)</f>
        <v>32.480893825571556</v>
      </c>
      <c r="B15" s="281"/>
      <c r="C15" s="326" t="s">
        <v>10</v>
      </c>
      <c r="D15" s="323" t="s">
        <v>14</v>
      </c>
      <c r="E15" s="306">
        <f>'MRIO_+_Emi'!B12/1000</f>
        <v>1541.6407415639299</v>
      </c>
      <c r="F15" s="356"/>
      <c r="G15" s="315">
        <f>'MRIO_+_Emi'!D12/1000</f>
        <v>0.36534326248941601</v>
      </c>
      <c r="H15" s="303">
        <f>'MRIO_+_Emi'!E12/1000</f>
        <v>1.28303601439458</v>
      </c>
      <c r="I15" s="303">
        <f>'MRIO_+_Emi'!F12/1000</f>
        <v>0.3475859957663</v>
      </c>
      <c r="J15" s="303">
        <f>'MRIO_+_Emi'!G12/1000</f>
        <v>0.33151374851820498</v>
      </c>
      <c r="K15" s="304">
        <f>'MRIO_+_Emi'!H12/1000</f>
        <v>3.0189900524978799</v>
      </c>
      <c r="L15" s="305">
        <f>'MRIO_+_Emi'!I12/1000</f>
        <v>10.669742381033</v>
      </c>
      <c r="M15" s="305">
        <f>'MRIO_+_Emi'!J12/1000</f>
        <v>1.17139909483489</v>
      </c>
      <c r="N15" s="306">
        <f>'MRIO_+_Emi'!K12/1000</f>
        <v>1.3004879881456399</v>
      </c>
      <c r="O15" s="305">
        <f>'MRIO_+_Emi'!L12/1000</f>
        <v>107.102846794242</v>
      </c>
      <c r="P15" s="305">
        <f>'MRIO_+_Emi'!M12/1000</f>
        <v>283.43294707366596</v>
      </c>
      <c r="Q15" s="305">
        <f>'MRIO_+_Emi'!N12/1000</f>
        <v>375.80604907620699</v>
      </c>
      <c r="R15" s="305">
        <f>'MRIO_+_Emi'!O12/1000</f>
        <v>103.829062939881</v>
      </c>
      <c r="S15" s="304">
        <f>'MRIO_+_Emi'!P12/1000</f>
        <v>3.2203507087214196</v>
      </c>
      <c r="T15" s="305">
        <f>'MRIO_+_Emi'!Q12/1000</f>
        <v>8.3018937265029606</v>
      </c>
      <c r="U15" s="305">
        <f>'MRIO_+_Emi'!R12/1000</f>
        <v>0.33013653598645198</v>
      </c>
      <c r="V15" s="306">
        <f>'MRIO_+_Emi'!S12/1000</f>
        <v>0.5782181651143099</v>
      </c>
      <c r="W15" s="305">
        <f>'MRIO_+_Emi'!T12/1000</f>
        <v>24.224724814563899</v>
      </c>
      <c r="X15" s="305">
        <f>'MRIO_+_Emi'!U12/1000</f>
        <v>45.907959607959398</v>
      </c>
      <c r="Y15" s="305">
        <f>'MRIO_+_Emi'!V12/1000</f>
        <v>12.020129123623999</v>
      </c>
      <c r="Z15" s="306">
        <f>'MRIO_+_Emi'!W12/1000</f>
        <v>18.005914071126202</v>
      </c>
      <c r="AA15" s="356"/>
      <c r="AB15" s="343">
        <f>'MRIO_+_Emi'!Y12/1000</f>
        <v>0.98667526672311601</v>
      </c>
      <c r="AC15" s="349">
        <f>'MRIO_+_Emi'!Z12/1000</f>
        <v>4.16709567400508</v>
      </c>
      <c r="AD15" s="307">
        <f>'MRIO_+_Emi'!AA12/1000</f>
        <v>503.68278213717201</v>
      </c>
      <c r="AE15" s="307">
        <f>'MRIO_+_Emi'!AB12/1000</f>
        <v>0.96569719136325105</v>
      </c>
      <c r="AF15" s="350">
        <f>'MRIO_+_Emi'!AC12/1000</f>
        <v>30.590160165114298</v>
      </c>
      <c r="AG15" s="354">
        <f t="shared" si="0"/>
        <v>1541.6407416096517</v>
      </c>
      <c r="AH15" s="27"/>
      <c r="AI15" s="32"/>
      <c r="AK15" s="17"/>
    </row>
    <row r="16" spans="1:45" ht="24" customHeight="1" x14ac:dyDescent="0.3">
      <c r="A16" s="280"/>
      <c r="B16" s="280"/>
      <c r="C16" s="326" t="s">
        <v>10</v>
      </c>
      <c r="D16" s="323" t="s">
        <v>129</v>
      </c>
      <c r="E16" s="306">
        <f>'MRIO_+_Emi'!B13/1000</f>
        <v>15015.5366790771</v>
      </c>
      <c r="F16" s="356"/>
      <c r="G16" s="315">
        <f>'MRIO_+_Emi'!D13/1000</f>
        <v>1.8562487620660499</v>
      </c>
      <c r="H16" s="303">
        <f>'MRIO_+_Emi'!E13/1000</f>
        <v>0.139143817104149</v>
      </c>
      <c r="I16" s="303">
        <f>'MRIO_+_Emi'!F13/1000</f>
        <v>1.1612163497036398</v>
      </c>
      <c r="J16" s="303">
        <f>'MRIO_+_Emi'!G13/1000</f>
        <v>0.71298254699407304</v>
      </c>
      <c r="K16" s="304">
        <f>'MRIO_+_Emi'!H13/1000</f>
        <v>13.5186136062659</v>
      </c>
      <c r="L16" s="305">
        <f>'MRIO_+_Emi'!I13/1000</f>
        <v>0.98327951227773103</v>
      </c>
      <c r="M16" s="305">
        <f>'MRIO_+_Emi'!J13/1000</f>
        <v>8.1252403640982198</v>
      </c>
      <c r="N16" s="306">
        <f>'MRIO_+_Emi'!K13/1000</f>
        <v>6.2633478975444499</v>
      </c>
      <c r="O16" s="305">
        <f>'MRIO_+_Emi'!L13/1000</f>
        <v>633.82078093818791</v>
      </c>
      <c r="P16" s="305">
        <f>'MRIO_+_Emi'!M13/1000</f>
        <v>90.546350021168507</v>
      </c>
      <c r="Q16" s="305">
        <f>'MRIO_+_Emi'!N13/1000</f>
        <v>1893.1725008526701</v>
      </c>
      <c r="R16" s="305">
        <f>'MRIO_+_Emi'!O13/1000</f>
        <v>751.20534289923796</v>
      </c>
      <c r="S16" s="304">
        <f>'MRIO_+_Emi'!P13/1000</f>
        <v>13.190619408975401</v>
      </c>
      <c r="T16" s="305">
        <f>'MRIO_+_Emi'!Q13/1000</f>
        <v>0.75399751989839103</v>
      </c>
      <c r="U16" s="305">
        <f>'MRIO_+_Emi'!R13/1000</f>
        <v>2.8330853302286201</v>
      </c>
      <c r="V16" s="306">
        <f>'MRIO_+_Emi'!S13/1000</f>
        <v>1.3502365071972899</v>
      </c>
      <c r="W16" s="305">
        <f>'MRIO_+_Emi'!T13/1000</f>
        <v>59.246269116850094</v>
      </c>
      <c r="X16" s="305">
        <f>'MRIO_+_Emi'!U13/1000</f>
        <v>7.4444955139712103</v>
      </c>
      <c r="Y16" s="305">
        <f>'MRIO_+_Emi'!V13/1000</f>
        <v>28.2996425453006</v>
      </c>
      <c r="Z16" s="306">
        <f>'MRIO_+_Emi'!W13/1000</f>
        <v>14.393182816257401</v>
      </c>
      <c r="AA16" s="356"/>
      <c r="AB16" s="343">
        <f>'MRIO_+_Emi'!Y13/1000</f>
        <v>5.3648560364098206</v>
      </c>
      <c r="AC16" s="349">
        <f>'MRIO_+_Emi'!Z13/1000</f>
        <v>36.6761753327688</v>
      </c>
      <c r="AD16" s="307">
        <f>'MRIO_+_Emi'!AA13/1000</f>
        <v>11256.636905470799</v>
      </c>
      <c r="AE16" s="307">
        <f>'MRIO_+_Emi'!AB13/1000</f>
        <v>36.664116187976305</v>
      </c>
      <c r="AF16" s="350">
        <f>'MRIO_+_Emi'!AC13/1000</f>
        <v>151.17804980271001</v>
      </c>
      <c r="AG16" s="354">
        <f t="shared" si="0"/>
        <v>15015.536679156661</v>
      </c>
      <c r="AH16" s="27"/>
      <c r="AI16" s="32"/>
      <c r="AK16" s="17"/>
    </row>
    <row r="17" spans="1:37" ht="24" customHeight="1" x14ac:dyDescent="0.3">
      <c r="A17" s="280"/>
      <c r="B17" s="280"/>
      <c r="C17" s="326" t="s">
        <v>10</v>
      </c>
      <c r="D17" s="323" t="s">
        <v>130</v>
      </c>
      <c r="E17" s="306">
        <f>'MRIO_+_Emi'!B14/1000</f>
        <v>8693.9351927942389</v>
      </c>
      <c r="F17" s="356"/>
      <c r="G17" s="316">
        <f>'MRIO_+_Emi'!D14/1000</f>
        <v>1.8888953353090601</v>
      </c>
      <c r="H17" s="317">
        <f>'MRIO_+_Emi'!E14/1000</f>
        <v>0.37407558171041499</v>
      </c>
      <c r="I17" s="317">
        <f>'MRIO_+_Emi'!F14/1000</f>
        <v>3.4662761016088104</v>
      </c>
      <c r="J17" s="317">
        <f>'MRIO_+_Emi'!G14/1000</f>
        <v>7.3608223285351393</v>
      </c>
      <c r="K17" s="318">
        <f>'MRIO_+_Emi'!H14/1000</f>
        <v>30.339581939034698</v>
      </c>
      <c r="L17" s="308">
        <f>'MRIO_+_Emi'!I14/1000</f>
        <v>5.0003549957663003</v>
      </c>
      <c r="M17" s="308">
        <f>'MRIO_+_Emi'!J14/1000</f>
        <v>30.340054457239599</v>
      </c>
      <c r="N17" s="309">
        <f>'MRIO_+_Emi'!K14/1000</f>
        <v>77.996882474174399</v>
      </c>
      <c r="O17" s="308">
        <f>'MRIO_+_Emi'!L14/1000</f>
        <v>490.608664580864</v>
      </c>
      <c r="P17" s="308">
        <f>'MRIO_+_Emi'!M14/1000</f>
        <v>193.16572590347198</v>
      </c>
      <c r="Q17" s="308">
        <f>'MRIO_+_Emi'!N14/1000</f>
        <v>2360.8087313556298</v>
      </c>
      <c r="R17" s="308">
        <f>'MRIO_+_Emi'!O14/1000</f>
        <v>2418.9956659551203</v>
      </c>
      <c r="S17" s="318">
        <f>'MRIO_+_Emi'!P14/1000</f>
        <v>8.5812963861134595</v>
      </c>
      <c r="T17" s="308">
        <f>'MRIO_+_Emi'!Q14/1000</f>
        <v>1.8834750609652799</v>
      </c>
      <c r="U17" s="308">
        <f>'MRIO_+_Emi'!R14/1000</f>
        <v>8.6317528704487696</v>
      </c>
      <c r="V17" s="309">
        <f>'MRIO_+_Emi'!S14/1000</f>
        <v>6.3170390076206608</v>
      </c>
      <c r="W17" s="308">
        <f>'MRIO_+_Emi'!T14/1000</f>
        <v>40.470894535139699</v>
      </c>
      <c r="X17" s="308">
        <f>'MRIO_+_Emi'!U14/1000</f>
        <v>14.6964931837426</v>
      </c>
      <c r="Y17" s="308">
        <f>'MRIO_+_Emi'!V14/1000</f>
        <v>63.8468011634208</v>
      </c>
      <c r="Z17" s="309">
        <f>'MRIO_+_Emi'!W14/1000</f>
        <v>71.5148632878916</v>
      </c>
      <c r="AA17" s="356"/>
      <c r="AB17" s="343">
        <f>'MRIO_+_Emi'!Y14/1000</f>
        <v>6.2563833310753596</v>
      </c>
      <c r="AC17" s="349">
        <f>'MRIO_+_Emi'!Z14/1000</f>
        <v>54.841728785774805</v>
      </c>
      <c r="AD17" s="307">
        <f>'MRIO_+_Emi'!AA14/1000</f>
        <v>2667.2158737087198</v>
      </c>
      <c r="AE17" s="307">
        <f>'MRIO_+_Emi'!AB14/1000</f>
        <v>16.606504036409799</v>
      </c>
      <c r="AF17" s="350">
        <f>'MRIO_+_Emi'!AC14/1000</f>
        <v>112.72635646401399</v>
      </c>
      <c r="AG17" s="354">
        <f t="shared" si="0"/>
        <v>8693.9351928298001</v>
      </c>
      <c r="AH17" s="27"/>
      <c r="AI17" s="32"/>
      <c r="AK17" s="17"/>
    </row>
    <row r="18" spans="1:37" ht="24" customHeight="1" x14ac:dyDescent="0.3">
      <c r="A18" s="280" t="s">
        <v>17</v>
      </c>
      <c r="B18" s="280"/>
      <c r="C18" s="327" t="s">
        <v>11</v>
      </c>
      <c r="D18" s="320" t="s">
        <v>128</v>
      </c>
      <c r="E18" s="314">
        <f>'MRIO_+_Emi'!B15/1000</f>
        <v>14985.277184295499</v>
      </c>
      <c r="F18" s="356"/>
      <c r="G18" s="303">
        <f>'MRIO_+_Emi'!D15/1000</f>
        <v>10.417117817104199</v>
      </c>
      <c r="H18" s="303">
        <f>'MRIO_+_Emi'!E15/1000</f>
        <v>0.53335152836579203</v>
      </c>
      <c r="I18" s="303">
        <f>'MRIO_+_Emi'!F15/1000</f>
        <v>5.8002898077900102</v>
      </c>
      <c r="J18" s="303">
        <f>'MRIO_+_Emi'!G15/1000</f>
        <v>2.5870480186282796</v>
      </c>
      <c r="K18" s="304">
        <f>'MRIO_+_Emi'!H15/1000</f>
        <v>75.473124043183702</v>
      </c>
      <c r="L18" s="305">
        <f>'MRIO_+_Emi'!I15/1000</f>
        <v>3.1959477061812001</v>
      </c>
      <c r="M18" s="305">
        <f>'MRIO_+_Emi'!J15/1000</f>
        <v>28.1232717713802</v>
      </c>
      <c r="N18" s="306">
        <f>'MRIO_+_Emi'!K15/1000</f>
        <v>10.8442981549534</v>
      </c>
      <c r="O18" s="305">
        <f>'MRIO_+_Emi'!L15/1000</f>
        <v>75.243163095681595</v>
      </c>
      <c r="P18" s="305">
        <f>'MRIO_+_Emi'!M15/1000</f>
        <v>3.1008884792548703</v>
      </c>
      <c r="Q18" s="305">
        <f>'MRIO_+_Emi'!N15/1000</f>
        <v>60.272971322608001</v>
      </c>
      <c r="R18" s="305">
        <f>'MRIO_+_Emi'!O15/1000</f>
        <v>20.847030916172699</v>
      </c>
      <c r="S18" s="304">
        <f>'MRIO_+_Emi'!P15/1000</f>
        <v>7342.69661966892</v>
      </c>
      <c r="T18" s="305">
        <f>'MRIO_+_Emi'!Q15/1000</f>
        <v>291.61412503895002</v>
      </c>
      <c r="U18" s="305">
        <f>'MRIO_+_Emi'!R15/1000</f>
        <v>1946.4134367307399</v>
      </c>
      <c r="V18" s="306">
        <f>'MRIO_+_Emi'!S15/1000</f>
        <v>553.83180465283704</v>
      </c>
      <c r="W18" s="305">
        <f>'MRIO_+_Emi'!T15/1000</f>
        <v>358.26834208890801</v>
      </c>
      <c r="X18" s="305">
        <f>'MRIO_+_Emi'!U15/1000</f>
        <v>21.781024580863701</v>
      </c>
      <c r="Y18" s="305">
        <f>'MRIO_+_Emi'!V15/1000</f>
        <v>157.253641656224</v>
      </c>
      <c r="Z18" s="305">
        <f>'MRIO_+_Emi'!W15/1000</f>
        <v>42.319093381879803</v>
      </c>
      <c r="AA18" s="356"/>
      <c r="AB18" s="342">
        <f>'MRIO_+_Emi'!Y15/1000</f>
        <v>19.214868130398003</v>
      </c>
      <c r="AC18" s="349">
        <f>'MRIO_+_Emi'!Z15/1000</f>
        <v>119.79342524978799</v>
      </c>
      <c r="AD18" s="307">
        <f>'MRIO_+_Emi'!AA15/1000</f>
        <v>206.11791139966101</v>
      </c>
      <c r="AE18" s="307">
        <f>'MRIO_+_Emi'!AB15/1000</f>
        <v>3151.7234263683304</v>
      </c>
      <c r="AF18" s="350">
        <f>'MRIO_+_Emi'!AC15/1000</f>
        <v>477.81096248433499</v>
      </c>
      <c r="AG18" s="354">
        <f t="shared" si="0"/>
        <v>14985.277184093138</v>
      </c>
      <c r="AH18" s="27"/>
      <c r="AI18" s="32"/>
      <c r="AJ18" s="65">
        <f>SUM(AB18:AB21)</f>
        <v>23.950179629974631</v>
      </c>
      <c r="AK18" s="17"/>
    </row>
    <row r="19" spans="1:37" ht="24" customHeight="1" x14ac:dyDescent="0.3">
      <c r="A19" s="281">
        <f>SUM(G18:J21)</f>
        <v>24.402257332768883</v>
      </c>
      <c r="B19" s="281"/>
      <c r="C19" s="327" t="s">
        <v>11</v>
      </c>
      <c r="D19" s="323" t="s">
        <v>14</v>
      </c>
      <c r="E19" s="306">
        <f>'MRIO_+_Emi'!B16/1000</f>
        <v>2393.5147366198103</v>
      </c>
      <c r="F19" s="356"/>
      <c r="G19" s="303">
        <f>'MRIO_+_Emi'!D16/1000</f>
        <v>2.5341993226079603E-2</v>
      </c>
      <c r="H19" s="303">
        <f>'MRIO_+_Emi'!E16/1000</f>
        <v>1.26280431837426E-2</v>
      </c>
      <c r="I19" s="303">
        <f>'MRIO_+_Emi'!F16/1000</f>
        <v>1.9647353090601199E-2</v>
      </c>
      <c r="J19" s="303">
        <f>'MRIO_+_Emi'!G16/1000</f>
        <v>1.1360185436071101E-2</v>
      </c>
      <c r="K19" s="304">
        <f>'MRIO_+_Emi'!H16/1000</f>
        <v>0.15910420321761198</v>
      </c>
      <c r="L19" s="305">
        <f>'MRIO_+_Emi'!I16/1000</f>
        <v>0.122572817104149</v>
      </c>
      <c r="M19" s="305">
        <f>'MRIO_+_Emi'!J16/1000</f>
        <v>9.4181832345469993E-2</v>
      </c>
      <c r="N19" s="306">
        <f>'MRIO_+_Emi'!K16/1000</f>
        <v>0.103479933954276</v>
      </c>
      <c r="O19" s="305">
        <f>'MRIO_+_Emi'!L16/1000</f>
        <v>6.7757382726503002E-2</v>
      </c>
      <c r="P19" s="305">
        <f>'MRIO_+_Emi'!M16/1000</f>
        <v>5.61617984758679E-2</v>
      </c>
      <c r="Q19" s="305">
        <f>'MRIO_+_Emi'!N16/1000</f>
        <v>0.215309624894157</v>
      </c>
      <c r="R19" s="305">
        <f>'MRIO_+_Emi'!O16/1000</f>
        <v>8.6652785774767094E-2</v>
      </c>
      <c r="S19" s="304">
        <f>'MRIO_+_Emi'!P16/1000</f>
        <v>920.43637233022798</v>
      </c>
      <c r="T19" s="305">
        <f>'MRIO_+_Emi'!Q16/1000</f>
        <v>734.77510160626593</v>
      </c>
      <c r="U19" s="305">
        <f>'MRIO_+_Emi'!R16/1000</f>
        <v>164.38566033276902</v>
      </c>
      <c r="V19" s="306">
        <f>'MRIO_+_Emi'!S16/1000</f>
        <v>203.47666537764599</v>
      </c>
      <c r="W19" s="305">
        <f>'MRIO_+_Emi'!T16/1000</f>
        <v>5.7776769585097396</v>
      </c>
      <c r="X19" s="305">
        <f>'MRIO_+_Emi'!U16/1000</f>
        <v>6.0775935402201506</v>
      </c>
      <c r="Y19" s="305">
        <f>'MRIO_+_Emi'!V16/1000</f>
        <v>6.5434653632514799</v>
      </c>
      <c r="Z19" s="305">
        <f>'MRIO_+_Emi'!W16/1000</f>
        <v>7.3316261447925495</v>
      </c>
      <c r="AA19" s="356"/>
      <c r="AB19" s="343">
        <f>'MRIO_+_Emi'!Y16/1000</f>
        <v>3.5858771380186297E-2</v>
      </c>
      <c r="AC19" s="349">
        <f>'MRIO_+_Emi'!Z16/1000</f>
        <v>0.29560571126164303</v>
      </c>
      <c r="AD19" s="307">
        <f>'MRIO_+_Emi'!AA16/1000</f>
        <v>0.37436050465706999</v>
      </c>
      <c r="AE19" s="307">
        <f>'MRIO_+_Emi'!AB16/1000</f>
        <v>335.96100628281101</v>
      </c>
      <c r="AF19" s="350">
        <f>'MRIO_+_Emi'!AC16/1000</f>
        <v>7.06954567908552</v>
      </c>
      <c r="AG19" s="354">
        <f t="shared" si="0"/>
        <v>2393.5147365563075</v>
      </c>
      <c r="AH19" s="27"/>
      <c r="AI19" s="32"/>
      <c r="AK19" s="17"/>
    </row>
    <row r="20" spans="1:37" ht="24" customHeight="1" x14ac:dyDescent="0.3">
      <c r="A20" s="280"/>
      <c r="B20" s="280"/>
      <c r="C20" s="327" t="s">
        <v>11</v>
      </c>
      <c r="D20" s="323" t="s">
        <v>129</v>
      </c>
      <c r="E20" s="306">
        <f>'MRIO_+_Emi'!B17/1000</f>
        <v>8159.6556494513097</v>
      </c>
      <c r="F20" s="356"/>
      <c r="G20" s="303">
        <f>'MRIO_+_Emi'!D17/1000</f>
        <v>0.64682161303979691</v>
      </c>
      <c r="H20" s="303">
        <f>'MRIO_+_Emi'!E17/1000</f>
        <v>3.3656561388653701E-2</v>
      </c>
      <c r="I20" s="303">
        <f>'MRIO_+_Emi'!F17/1000</f>
        <v>0.49813347925486895</v>
      </c>
      <c r="J20" s="303">
        <f>'MRIO_+_Emi'!G17/1000</f>
        <v>0.21228181541066898</v>
      </c>
      <c r="K20" s="304">
        <f>'MRIO_+_Emi'!H17/1000</f>
        <v>4.6693096342083003</v>
      </c>
      <c r="L20" s="305">
        <f>'MRIO_+_Emi'!I17/1000</f>
        <v>0.186745580016935</v>
      </c>
      <c r="M20" s="305">
        <f>'MRIO_+_Emi'!J17/1000</f>
        <v>2.2612838154106698</v>
      </c>
      <c r="N20" s="306">
        <f>'MRIO_+_Emi'!K17/1000</f>
        <v>0.82910245554614703</v>
      </c>
      <c r="O20" s="305">
        <f>'MRIO_+_Emi'!L17/1000</f>
        <v>4.4226417603725707</v>
      </c>
      <c r="P20" s="305">
        <f>'MRIO_+_Emi'!M17/1000</f>
        <v>0.14767158933107502</v>
      </c>
      <c r="Q20" s="305">
        <f>'MRIO_+_Emi'!N17/1000</f>
        <v>4.0136820143945799</v>
      </c>
      <c r="R20" s="305">
        <f>'MRIO_+_Emi'!O17/1000</f>
        <v>1.26048968162574</v>
      </c>
      <c r="S20" s="304">
        <f>'MRIO_+_Emi'!P17/1000</f>
        <v>848.89050599322593</v>
      </c>
      <c r="T20" s="305">
        <f>'MRIO_+_Emi'!Q17/1000</f>
        <v>73.687064729889897</v>
      </c>
      <c r="U20" s="305">
        <f>'MRIO_+_Emi'!R17/1000</f>
        <v>636.98561920237103</v>
      </c>
      <c r="V20" s="306">
        <f>'MRIO_+_Emi'!S17/1000</f>
        <v>305.31796559187103</v>
      </c>
      <c r="W20" s="305">
        <f>'MRIO_+_Emi'!T17/1000</f>
        <v>21.458305118543603</v>
      </c>
      <c r="X20" s="305">
        <f>'MRIO_+_Emi'!U17/1000</f>
        <v>1.3996465910245599</v>
      </c>
      <c r="Y20" s="305">
        <f>'MRIO_+_Emi'!V17/1000</f>
        <v>10.579322638441999</v>
      </c>
      <c r="Z20" s="305">
        <f>'MRIO_+_Emi'!W17/1000</f>
        <v>3.6643294428450499</v>
      </c>
      <c r="AA20" s="356"/>
      <c r="AB20" s="343">
        <f>'MRIO_+_Emi'!Y17/1000</f>
        <v>2.0740892294665501</v>
      </c>
      <c r="AC20" s="349">
        <f>'MRIO_+_Emi'!Z17/1000</f>
        <v>13.0439113090601</v>
      </c>
      <c r="AD20" s="307">
        <f>'MRIO_+_Emi'!AA17/1000</f>
        <v>21.5141018780694</v>
      </c>
      <c r="AE20" s="307">
        <f>'MRIO_+_Emi'!AB17/1000</f>
        <v>6150.9926201574899</v>
      </c>
      <c r="AF20" s="350">
        <f>'MRIO_+_Emi'!AC17/1000</f>
        <v>50.866347533446195</v>
      </c>
      <c r="AG20" s="354">
        <f t="shared" si="0"/>
        <v>8159.6556494157458</v>
      </c>
      <c r="AH20" s="27"/>
      <c r="AI20" s="32"/>
      <c r="AK20" s="17"/>
    </row>
    <row r="21" spans="1:37" ht="24" customHeight="1" x14ac:dyDescent="0.3">
      <c r="A21" s="280"/>
      <c r="B21" s="280"/>
      <c r="C21" s="327" t="s">
        <v>11</v>
      </c>
      <c r="D21" s="323" t="s">
        <v>130</v>
      </c>
      <c r="E21" s="309">
        <f>'MRIO_+_Emi'!B18/1000</f>
        <v>4110.8217194157496</v>
      </c>
      <c r="F21" s="356"/>
      <c r="G21" s="303">
        <f>'MRIO_+_Emi'!D18/1000</f>
        <v>0.59667264013547794</v>
      </c>
      <c r="H21" s="303">
        <f>'MRIO_+_Emi'!E18/1000</f>
        <v>7.5899066045723995E-2</v>
      </c>
      <c r="I21" s="303">
        <f>'MRIO_+_Emi'!F18/1000</f>
        <v>1.1634591693480099</v>
      </c>
      <c r="J21" s="303">
        <f>'MRIO_+_Emi'!G18/1000</f>
        <v>1.7685482413209099</v>
      </c>
      <c r="K21" s="304">
        <f>'MRIO_+_Emi'!H18/1000</f>
        <v>5.1045952658763802</v>
      </c>
      <c r="L21" s="305">
        <f>'MRIO_+_Emi'!I18/1000</f>
        <v>0.60702425063505494</v>
      </c>
      <c r="M21" s="305">
        <f>'MRIO_+_Emi'!J18/1000</f>
        <v>5.56149578492803</v>
      </c>
      <c r="N21" s="306">
        <f>'MRIO_+_Emi'!K18/1000</f>
        <v>11.1125023107536</v>
      </c>
      <c r="O21" s="305">
        <f>'MRIO_+_Emi'!L18/1000</f>
        <v>2.9177323708721401</v>
      </c>
      <c r="P21" s="305">
        <f>'MRIO_+_Emi'!M18/1000</f>
        <v>0.35882416511430998</v>
      </c>
      <c r="Q21" s="305">
        <f>'MRIO_+_Emi'!N18/1000</f>
        <v>5.6835261837425897</v>
      </c>
      <c r="R21" s="305">
        <f>'MRIO_+_Emi'!O18/1000</f>
        <v>4.8903553581710399</v>
      </c>
      <c r="S21" s="304">
        <f>'MRIO_+_Emi'!P18/1000</f>
        <v>995.25345024640103</v>
      </c>
      <c r="T21" s="305">
        <f>'MRIO_+_Emi'!Q18/1000</f>
        <v>195.76409731668099</v>
      </c>
      <c r="U21" s="305">
        <f>'MRIO_+_Emi'!R18/1000</f>
        <v>896.26256086367493</v>
      </c>
      <c r="V21" s="306">
        <f>'MRIO_+_Emi'!S18/1000</f>
        <v>655.75934804148994</v>
      </c>
      <c r="W21" s="305">
        <f>'MRIO_+_Emi'!T18/1000</f>
        <v>18.906091375105799</v>
      </c>
      <c r="X21" s="305">
        <f>'MRIO_+_Emi'!U18/1000</f>
        <v>4.1306749000846699</v>
      </c>
      <c r="Y21" s="305">
        <f>'MRIO_+_Emi'!V18/1000</f>
        <v>25.1900395139712</v>
      </c>
      <c r="Z21" s="305">
        <f>'MRIO_+_Emi'!W18/1000</f>
        <v>29.921390086367502</v>
      </c>
      <c r="AA21" s="356"/>
      <c r="AB21" s="344">
        <f>'MRIO_+_Emi'!Y18/1000</f>
        <v>2.6253634987298899</v>
      </c>
      <c r="AC21" s="349">
        <f>'MRIO_+_Emi'!Z18/1000</f>
        <v>14.271625744284499</v>
      </c>
      <c r="AD21" s="307">
        <f>'MRIO_+_Emi'!AA18/1000</f>
        <v>13.1396041947502</v>
      </c>
      <c r="AE21" s="307">
        <f>'MRIO_+_Emi'!AB18/1000</f>
        <v>1166.0402576756999</v>
      </c>
      <c r="AF21" s="350">
        <f>'MRIO_+_Emi'!AC18/1000</f>
        <v>53.716581154953396</v>
      </c>
      <c r="AG21" s="354">
        <f t="shared" si="0"/>
        <v>4110.8217194191366</v>
      </c>
      <c r="AH21" s="27"/>
      <c r="AI21" s="32"/>
      <c r="AK21" s="17"/>
    </row>
    <row r="22" spans="1:37" ht="24" customHeight="1" x14ac:dyDescent="0.3">
      <c r="A22" s="280" t="s">
        <v>17</v>
      </c>
      <c r="B22" s="280"/>
      <c r="C22" s="328" t="s">
        <v>125</v>
      </c>
      <c r="D22" s="320" t="s">
        <v>128</v>
      </c>
      <c r="E22" s="306">
        <f>'MRIO_+_Emi'!B19/1000</f>
        <v>15845.990500220099</v>
      </c>
      <c r="F22" s="356"/>
      <c r="G22" s="310">
        <f>'MRIO_+_Emi'!D19/1000</f>
        <v>24.615936609652799</v>
      </c>
      <c r="H22" s="311">
        <f>'MRIO_+_Emi'!E19/1000</f>
        <v>1.1391415029635901</v>
      </c>
      <c r="I22" s="311">
        <f>'MRIO_+_Emi'!F19/1000</f>
        <v>10.5681348645216</v>
      </c>
      <c r="J22" s="311">
        <f>'MRIO_+_Emi'!G19/1000</f>
        <v>3.8812306680779001</v>
      </c>
      <c r="K22" s="312">
        <f>'MRIO_+_Emi'!H19/1000</f>
        <v>208.416663513971</v>
      </c>
      <c r="L22" s="313">
        <f>'MRIO_+_Emi'!I19/1000</f>
        <v>6.8917833674851803</v>
      </c>
      <c r="M22" s="313">
        <f>'MRIO_+_Emi'!J19/1000</f>
        <v>57.192505324301401</v>
      </c>
      <c r="N22" s="314">
        <f>'MRIO_+_Emi'!K19/1000</f>
        <v>18.785691014394601</v>
      </c>
      <c r="O22" s="313">
        <f>'MRIO_+_Emi'!L19/1000</f>
        <v>252.57665686875501</v>
      </c>
      <c r="P22" s="313">
        <f>'MRIO_+_Emi'!M19/1000</f>
        <v>9.4460561905165097</v>
      </c>
      <c r="Q22" s="313">
        <f>'MRIO_+_Emi'!N19/1000</f>
        <v>117.565567955123</v>
      </c>
      <c r="R22" s="313">
        <f>'MRIO_+_Emi'!O19/1000</f>
        <v>35.299602446232001</v>
      </c>
      <c r="S22" s="312">
        <f>'MRIO_+_Emi'!P19/1000</f>
        <v>469.09470303387002</v>
      </c>
      <c r="T22" s="313">
        <f>'MRIO_+_Emi'!Q19/1000</f>
        <v>19.107634497883101</v>
      </c>
      <c r="U22" s="313">
        <f>'MRIO_+_Emi'!R19/1000</f>
        <v>57.162192060965303</v>
      </c>
      <c r="V22" s="314">
        <f>'MRIO_+_Emi'!S19/1000</f>
        <v>31.227450404741699</v>
      </c>
      <c r="W22" s="313">
        <f>'MRIO_+_Emi'!T19/1000</f>
        <v>5166.4301560889098</v>
      </c>
      <c r="X22" s="313">
        <f>'MRIO_+_Emi'!U19/1000</f>
        <v>224.18490794326797</v>
      </c>
      <c r="Y22" s="313">
        <f>'MRIO_+_Emi'!V19/1000</f>
        <v>1997.2682504809502</v>
      </c>
      <c r="Z22" s="314">
        <f>'MRIO_+_Emi'!W19/1000</f>
        <v>433.96824702963602</v>
      </c>
      <c r="AA22" s="356"/>
      <c r="AB22" s="343">
        <f>'MRIO_+_Emi'!Y19/1000</f>
        <v>40.186873929720598</v>
      </c>
      <c r="AC22" s="349">
        <f>'MRIO_+_Emi'!Z19/1000</f>
        <v>245.033146218459</v>
      </c>
      <c r="AD22" s="307">
        <f>'MRIO_+_Emi'!AA19/1000</f>
        <v>451.97884963420802</v>
      </c>
      <c r="AE22" s="307">
        <f>'MRIO_+_Emi'!AB19/1000</f>
        <v>165.48329245554601</v>
      </c>
      <c r="AF22" s="350">
        <f>'MRIO_+_Emi'!AC19/1000</f>
        <v>5798.48581876969</v>
      </c>
      <c r="AG22" s="354">
        <f t="shared" si="0"/>
        <v>15845.990492873842</v>
      </c>
      <c r="AH22" s="27"/>
      <c r="AI22" s="32"/>
      <c r="AJ22" s="65">
        <f>SUM(AB22:AB25)</f>
        <v>77.644380107536023</v>
      </c>
      <c r="AK22" s="17"/>
    </row>
    <row r="23" spans="1:37" ht="24" customHeight="1" x14ac:dyDescent="0.3">
      <c r="A23" s="281">
        <f>SUM(G22:J25)</f>
        <v>114.12575599153256</v>
      </c>
      <c r="B23" s="281"/>
      <c r="C23" s="328" t="s">
        <v>125</v>
      </c>
      <c r="D23" s="323" t="s">
        <v>14</v>
      </c>
      <c r="E23" s="306">
        <f>'MRIO_+_Emi'!B20/1000</f>
        <v>5643.1795333454702</v>
      </c>
      <c r="F23" s="356"/>
      <c r="G23" s="315">
        <f>'MRIO_+_Emi'!D20/1000</f>
        <v>3.1619303751058401</v>
      </c>
      <c r="H23" s="303">
        <f>'MRIO_+_Emi'!E20/1000</f>
        <v>27.970737663844201</v>
      </c>
      <c r="I23" s="303">
        <f>'MRIO_+_Emi'!F20/1000</f>
        <v>1.49512469686706</v>
      </c>
      <c r="J23" s="303">
        <f>'MRIO_+_Emi'!G20/1000</f>
        <v>1.8746307654530101</v>
      </c>
      <c r="K23" s="304">
        <f>'MRIO_+_Emi'!H20/1000</f>
        <v>44.980215882303099</v>
      </c>
      <c r="L23" s="305">
        <f>'MRIO_+_Emi'!I20/1000</f>
        <v>205.73876872142299</v>
      </c>
      <c r="M23" s="305">
        <f>'MRIO_+_Emi'!J20/1000</f>
        <v>20.7138867290432</v>
      </c>
      <c r="N23" s="306">
        <f>'MRIO_+_Emi'!K20/1000</f>
        <v>15.282668762065999</v>
      </c>
      <c r="O23" s="305">
        <f>'MRIO_+_Emi'!L20/1000</f>
        <v>7.8912255825571505</v>
      </c>
      <c r="P23" s="305">
        <f>'MRIO_+_Emi'!M20/1000</f>
        <v>144.192393055038</v>
      </c>
      <c r="Q23" s="305">
        <f>'MRIO_+_Emi'!N20/1000</f>
        <v>24.2773226011854</v>
      </c>
      <c r="R23" s="305">
        <f>'MRIO_+_Emi'!O20/1000</f>
        <v>5.8410344826418301</v>
      </c>
      <c r="S23" s="304">
        <f>'MRIO_+_Emi'!P20/1000</f>
        <v>114.37004120321801</v>
      </c>
      <c r="T23" s="305">
        <f>'MRIO_+_Emi'!Q20/1000</f>
        <v>242.058108448772</v>
      </c>
      <c r="U23" s="305">
        <f>'MRIO_+_Emi'!R20/1000</f>
        <v>7.0012130524978904</v>
      </c>
      <c r="V23" s="306">
        <f>'MRIO_+_Emi'!S20/1000</f>
        <v>8.8764054165961106</v>
      </c>
      <c r="W23" s="305">
        <f>'MRIO_+_Emi'!T20/1000</f>
        <v>965.28316849873011</v>
      </c>
      <c r="X23" s="305">
        <f>'MRIO_+_Emi'!U20/1000</f>
        <v>1684.7666812633399</v>
      </c>
      <c r="Y23" s="305">
        <f>'MRIO_+_Emi'!V20/1000</f>
        <v>638.186890508891</v>
      </c>
      <c r="Z23" s="306">
        <f>'MRIO_+_Emi'!W20/1000</f>
        <v>429.33416458933101</v>
      </c>
      <c r="AA23" s="356"/>
      <c r="AB23" s="343">
        <f>'MRIO_+_Emi'!Y20/1000</f>
        <v>6.9184747722269302</v>
      </c>
      <c r="AC23" s="349">
        <f>'MRIO_+_Emi'!Z20/1000</f>
        <v>44.801547392040604</v>
      </c>
      <c r="AD23" s="307">
        <f>'MRIO_+_Emi'!AA20/1000</f>
        <v>19.877045033022899</v>
      </c>
      <c r="AE23" s="307">
        <f>'MRIO_+_Emi'!AB20/1000</f>
        <v>6.8402406621507197</v>
      </c>
      <c r="AF23" s="350">
        <f>'MRIO_+_Emi'!AC20/1000</f>
        <v>971.44560971718897</v>
      </c>
      <c r="AG23" s="354">
        <f t="shared" si="0"/>
        <v>5643.1795298755333</v>
      </c>
      <c r="AH23" s="27"/>
      <c r="AI23" s="32"/>
      <c r="AK23" s="17"/>
    </row>
    <row r="24" spans="1:37" ht="24" customHeight="1" x14ac:dyDescent="0.3">
      <c r="C24" s="328" t="s">
        <v>125</v>
      </c>
      <c r="D24" s="323" t="s">
        <v>129</v>
      </c>
      <c r="E24" s="306">
        <f>'MRIO_+_Emi'!B21/1000</f>
        <v>19711.795243801898</v>
      </c>
      <c r="F24" s="356"/>
      <c r="G24" s="315">
        <f>'MRIO_+_Emi'!D21/1000</f>
        <v>4.5977155241320897</v>
      </c>
      <c r="H24" s="303">
        <f>'MRIO_+_Emi'!E21/1000</f>
        <v>2.0793315427603702</v>
      </c>
      <c r="I24" s="303">
        <f>'MRIO_+_Emi'!F21/1000</f>
        <v>5.3380217036409805</v>
      </c>
      <c r="J24" s="303">
        <f>'MRIO_+_Emi'!G21/1000</f>
        <v>2.6269197612193103</v>
      </c>
      <c r="K24" s="304">
        <f>'MRIO_+_Emi'!H21/1000</f>
        <v>39.278455061811997</v>
      </c>
      <c r="L24" s="305">
        <f>'MRIO_+_Emi'!I21/1000</f>
        <v>16.002908778154101</v>
      </c>
      <c r="M24" s="305">
        <f>'MRIO_+_Emi'!J21/1000</f>
        <v>24.514494590177801</v>
      </c>
      <c r="N24" s="306">
        <f>'MRIO_+_Emi'!K21/1000</f>
        <v>12.783182488569</v>
      </c>
      <c r="O24" s="305">
        <f>'MRIO_+_Emi'!L21/1000</f>
        <v>29.5634701219306</v>
      </c>
      <c r="P24" s="305">
        <f>'MRIO_+_Emi'!M21/1000</f>
        <v>4.3078651930567302</v>
      </c>
      <c r="Q24" s="305">
        <f>'MRIO_+_Emi'!N21/1000</f>
        <v>20.882875334462302</v>
      </c>
      <c r="R24" s="305">
        <f>'MRIO_+_Emi'!O21/1000</f>
        <v>6.4130664868755298</v>
      </c>
      <c r="S24" s="304">
        <f>'MRIO_+_Emi'!P21/1000</f>
        <v>57.1728492828112</v>
      </c>
      <c r="T24" s="305">
        <f>'MRIO_+_Emi'!Q21/1000</f>
        <v>13.0216866545301</v>
      </c>
      <c r="U24" s="305">
        <f>'MRIO_+_Emi'!R21/1000</f>
        <v>10.737624419136301</v>
      </c>
      <c r="V24" s="306">
        <f>'MRIO_+_Emi'!S21/1000</f>
        <v>5.6384326748518196</v>
      </c>
      <c r="W24" s="305">
        <f>'MRIO_+_Emi'!T21/1000</f>
        <v>1414.6468331143099</v>
      </c>
      <c r="X24" s="305">
        <f>'MRIO_+_Emi'!U21/1000</f>
        <v>304.49151373243001</v>
      </c>
      <c r="Y24" s="305">
        <f>'MRIO_+_Emi'!V21/1000</f>
        <v>2123.7703991651101</v>
      </c>
      <c r="Z24" s="306">
        <f>'MRIO_+_Emi'!W21/1000</f>
        <v>777.766584440305</v>
      </c>
      <c r="AA24" s="356"/>
      <c r="AB24" s="343">
        <f>'MRIO_+_Emi'!Y21/1000</f>
        <v>14.9146203598645</v>
      </c>
      <c r="AC24" s="349">
        <f>'MRIO_+_Emi'!Z21/1000</f>
        <v>91.253189878916189</v>
      </c>
      <c r="AD24" s="307">
        <f>'MRIO_+_Emi'!AA21/1000</f>
        <v>126.923978211685</v>
      </c>
      <c r="AE24" s="307">
        <f>'MRIO_+_Emi'!AB21/1000</f>
        <v>117.193834352244</v>
      </c>
      <c r="AF24" s="350">
        <f>'MRIO_+_Emi'!AC21/1000</f>
        <v>14485.875387963601</v>
      </c>
      <c r="AG24" s="354">
        <f t="shared" si="0"/>
        <v>19711.795240836589</v>
      </c>
      <c r="AH24" s="27"/>
      <c r="AI24" s="32"/>
      <c r="AK24" s="17"/>
    </row>
    <row r="25" spans="1:37" ht="24" customHeight="1" x14ac:dyDescent="0.3">
      <c r="C25" s="329" t="s">
        <v>125</v>
      </c>
      <c r="D25" s="366" t="s">
        <v>130</v>
      </c>
      <c r="E25" s="309">
        <f>'MRIO_+_Emi'!B22/1000</f>
        <v>9474.8504400728198</v>
      </c>
      <c r="F25" s="356"/>
      <c r="G25" s="316">
        <f>'MRIO_+_Emi'!D22/1000</f>
        <v>3.3688285063505501</v>
      </c>
      <c r="H25" s="317">
        <f>'MRIO_+_Emi'!E22/1000</f>
        <v>1.00149408890771</v>
      </c>
      <c r="I25" s="317">
        <f>'MRIO_+_Emi'!F22/1000</f>
        <v>7.46589711769687</v>
      </c>
      <c r="J25" s="317">
        <f>'MRIO_+_Emi'!G22/1000</f>
        <v>12.940680600338698</v>
      </c>
      <c r="K25" s="318">
        <f>'MRIO_+_Emi'!H22/1000</f>
        <v>37.480265785774797</v>
      </c>
      <c r="L25" s="308">
        <f>'MRIO_+_Emi'!I22/1000</f>
        <v>9.8873099237933886</v>
      </c>
      <c r="M25" s="308">
        <f>'MRIO_+_Emi'!J22/1000</f>
        <v>49.546238249788303</v>
      </c>
      <c r="N25" s="309">
        <f>'MRIO_+_Emi'!K22/1000</f>
        <v>115.02709243776499</v>
      </c>
      <c r="O25" s="308">
        <f>'MRIO_+_Emi'!L22/1000</f>
        <v>16.628889370025401</v>
      </c>
      <c r="P25" s="308">
        <f>'MRIO_+_Emi'!M22/1000</f>
        <v>11.309086906011901</v>
      </c>
      <c r="Q25" s="308">
        <f>'MRIO_+_Emi'!N22/1000</f>
        <v>44.368496195596897</v>
      </c>
      <c r="R25" s="308">
        <f>'MRIO_+_Emi'!O22/1000</f>
        <v>44.459202631668099</v>
      </c>
      <c r="S25" s="318">
        <f>'MRIO_+_Emi'!P22/1000</f>
        <v>41.075879999153301</v>
      </c>
      <c r="T25" s="308">
        <f>'MRIO_+_Emi'!Q22/1000</f>
        <v>8.3064379923793403</v>
      </c>
      <c r="U25" s="308">
        <f>'MRIO_+_Emi'!R22/1000</f>
        <v>27.131280265029599</v>
      </c>
      <c r="V25" s="309">
        <f>'MRIO_+_Emi'!S22/1000</f>
        <v>22.552799349703601</v>
      </c>
      <c r="W25" s="308">
        <f>'MRIO_+_Emi'!T22/1000</f>
        <v>1080.94837613717</v>
      </c>
      <c r="X25" s="308">
        <f>'MRIO_+_Emi'!U22/1000</f>
        <v>399.22516799576596</v>
      </c>
      <c r="Y25" s="308">
        <f>'MRIO_+_Emi'!V22/1000</f>
        <v>1954.5236868018601</v>
      </c>
      <c r="Z25" s="309">
        <f>'MRIO_+_Emi'!W22/1000</f>
        <v>2009.0897600897499</v>
      </c>
      <c r="AA25" s="356"/>
      <c r="AB25" s="344">
        <f>'MRIO_+_Emi'!Y22/1000</f>
        <v>15.624411045724001</v>
      </c>
      <c r="AC25" s="351">
        <f>'MRIO_+_Emi'!Z22/1000</f>
        <v>110.89743545808599</v>
      </c>
      <c r="AD25" s="352">
        <f>'MRIO_+_Emi'!AA22/1000</f>
        <v>97.573413112616393</v>
      </c>
      <c r="AE25" s="352">
        <f>'MRIO_+_Emi'!AB22/1000</f>
        <v>83.1296026443692</v>
      </c>
      <c r="AF25" s="353">
        <f>'MRIO_+_Emi'!AC22/1000</f>
        <v>3271.2887062176096</v>
      </c>
      <c r="AG25" s="355">
        <f t="shared" si="0"/>
        <v>9474.8504389229347</v>
      </c>
      <c r="AH25" s="27"/>
      <c r="AI25" s="32"/>
      <c r="AK25" s="17"/>
    </row>
    <row r="26" spans="1:37" ht="11.25" customHeight="1" x14ac:dyDescent="0.4">
      <c r="C26" s="361"/>
      <c r="D26" s="267"/>
      <c r="E26" s="267"/>
      <c r="F26" s="358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359"/>
      <c r="Y26" s="359"/>
      <c r="Z26" s="359"/>
      <c r="AA26" s="358"/>
      <c r="AB26" s="289"/>
      <c r="AC26" s="289"/>
      <c r="AD26" s="289"/>
      <c r="AE26" s="289"/>
      <c r="AF26" s="289"/>
      <c r="AG26" s="360"/>
      <c r="AH26" s="27"/>
      <c r="AI26" s="32"/>
      <c r="AK26" s="17"/>
    </row>
    <row r="27" spans="1:37" x14ac:dyDescent="0.25">
      <c r="A27" s="282">
        <f>A11+A15+A19+A23</f>
        <v>409.64143263674856</v>
      </c>
      <c r="B27" s="28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70"/>
      <c r="AH27" s="17"/>
      <c r="AJ27" s="170">
        <f>AJ22+AJ18+AJ14+AJ10+A27</f>
        <v>718.56215008298091</v>
      </c>
      <c r="AK27" s="153" t="s">
        <v>123</v>
      </c>
    </row>
    <row r="28" spans="1:37" x14ac:dyDescent="0.25">
      <c r="C28" s="17"/>
      <c r="D28" s="17"/>
      <c r="E28" s="17"/>
      <c r="F28" s="17"/>
      <c r="G28" s="368" t="s">
        <v>19</v>
      </c>
      <c r="H28" s="368"/>
      <c r="I28" s="368"/>
      <c r="J28" s="368"/>
      <c r="K28" s="17"/>
      <c r="L28" s="17"/>
      <c r="M28" s="17"/>
      <c r="N28" s="368" t="s">
        <v>20</v>
      </c>
      <c r="O28" s="368"/>
      <c r="P28" s="368"/>
      <c r="Q28" s="36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70"/>
      <c r="AH28" s="17"/>
      <c r="AK28" s="17"/>
    </row>
    <row r="29" spans="1:37" ht="17.25" x14ac:dyDescent="0.3">
      <c r="C29" s="17"/>
      <c r="D29" s="17"/>
      <c r="E29" s="17"/>
      <c r="F29" s="17"/>
      <c r="G29" s="68" t="s">
        <v>21</v>
      </c>
      <c r="H29" s="68" t="s">
        <v>21</v>
      </c>
      <c r="I29" s="68" t="s">
        <v>21</v>
      </c>
      <c r="J29" s="68" t="s">
        <v>21</v>
      </c>
      <c r="K29" s="17"/>
      <c r="L29" s="17"/>
      <c r="M29" s="17"/>
      <c r="N29" s="68" t="s">
        <v>21</v>
      </c>
      <c r="O29" s="68" t="s">
        <v>21</v>
      </c>
      <c r="P29" s="68" t="s">
        <v>21</v>
      </c>
      <c r="Q29" s="68" t="s">
        <v>21</v>
      </c>
      <c r="R29" s="17"/>
      <c r="S29" s="17"/>
      <c r="T29" s="17"/>
      <c r="U29" s="17"/>
      <c r="V29" s="17"/>
      <c r="W29" s="17"/>
      <c r="X29" s="69" t="s">
        <v>22</v>
      </c>
      <c r="Y29" s="70"/>
      <c r="Z29" s="70"/>
      <c r="AA29" s="70"/>
      <c r="AB29" s="70"/>
      <c r="AC29" s="71" t="s">
        <v>21</v>
      </c>
      <c r="AD29" s="71" t="s">
        <v>21</v>
      </c>
      <c r="AE29" s="71" t="s">
        <v>21</v>
      </c>
      <c r="AF29" s="71" t="s">
        <v>21</v>
      </c>
      <c r="AG29" s="271"/>
      <c r="AH29" s="70"/>
      <c r="AI29" s="70"/>
      <c r="AJ29" s="72"/>
      <c r="AK29" s="17"/>
    </row>
    <row r="30" spans="1:37" x14ac:dyDescent="0.25">
      <c r="C30" s="73" t="s">
        <v>23</v>
      </c>
      <c r="D30" s="17"/>
      <c r="E30" s="74" t="s">
        <v>1</v>
      </c>
      <c r="F30" s="17"/>
      <c r="G30" s="11" t="s">
        <v>8</v>
      </c>
      <c r="H30" s="11" t="s">
        <v>8</v>
      </c>
      <c r="I30" s="11" t="s">
        <v>8</v>
      </c>
      <c r="J30" s="11" t="s">
        <v>8</v>
      </c>
      <c r="K30" s="74" t="s">
        <v>24</v>
      </c>
      <c r="L30" s="74" t="s">
        <v>25</v>
      </c>
      <c r="M30" s="17"/>
      <c r="N30" s="11" t="s">
        <v>8</v>
      </c>
      <c r="O30" s="11" t="s">
        <v>8</v>
      </c>
      <c r="P30" s="11" t="s">
        <v>8</v>
      </c>
      <c r="Q30" s="11" t="s">
        <v>8</v>
      </c>
      <c r="R30" s="74" t="s">
        <v>24</v>
      </c>
      <c r="S30" s="74" t="s">
        <v>25</v>
      </c>
      <c r="T30" s="17"/>
      <c r="U30" s="17"/>
      <c r="V30" s="17"/>
      <c r="W30" s="17"/>
      <c r="X30" s="75" t="s">
        <v>26</v>
      </c>
      <c r="Y30" s="74" t="s">
        <v>27</v>
      </c>
      <c r="Z30" s="76" t="s">
        <v>28</v>
      </c>
      <c r="AA30" s="8"/>
      <c r="AB30" s="76" t="s">
        <v>29</v>
      </c>
      <c r="AC30" s="77" t="s">
        <v>8</v>
      </c>
      <c r="AD30" s="77" t="s">
        <v>8</v>
      </c>
      <c r="AE30" s="77" t="s">
        <v>8</v>
      </c>
      <c r="AF30" s="77" t="s">
        <v>8</v>
      </c>
      <c r="AG30" s="270"/>
      <c r="AH30" s="17"/>
      <c r="AI30" s="74" t="s">
        <v>24</v>
      </c>
      <c r="AJ30" s="78" t="s">
        <v>25</v>
      </c>
      <c r="AK30" s="17"/>
    </row>
    <row r="31" spans="1:37" x14ac:dyDescent="0.25">
      <c r="C31" s="79" t="s">
        <v>30</v>
      </c>
      <c r="D31" s="17"/>
      <c r="E31" s="17"/>
      <c r="F31" s="17"/>
      <c r="G31" s="77" t="s">
        <v>13</v>
      </c>
      <c r="H31" s="77" t="s">
        <v>14</v>
      </c>
      <c r="I31" s="77" t="s">
        <v>15</v>
      </c>
      <c r="J31" s="77" t="s">
        <v>16</v>
      </c>
      <c r="K31" s="17"/>
      <c r="L31" s="17"/>
      <c r="M31" s="17"/>
      <c r="N31" s="77" t="s">
        <v>13</v>
      </c>
      <c r="O31" s="77" t="s">
        <v>14</v>
      </c>
      <c r="P31" s="77" t="s">
        <v>15</v>
      </c>
      <c r="Q31" s="77" t="s">
        <v>16</v>
      </c>
      <c r="R31" s="17"/>
      <c r="S31" s="17"/>
      <c r="T31" s="17"/>
      <c r="U31" s="80"/>
      <c r="V31" s="17"/>
      <c r="W31" s="17"/>
      <c r="X31" s="81"/>
      <c r="Y31" s="8"/>
      <c r="Z31" s="76"/>
      <c r="AA31" s="8"/>
      <c r="AB31" s="76"/>
      <c r="AC31" s="77" t="s">
        <v>13</v>
      </c>
      <c r="AD31" s="77" t="s">
        <v>14</v>
      </c>
      <c r="AE31" s="77" t="s">
        <v>15</v>
      </c>
      <c r="AF31" s="77" t="s">
        <v>16</v>
      </c>
      <c r="AG31" s="270"/>
      <c r="AH31" s="17"/>
      <c r="AJ31" s="82"/>
      <c r="AK31" s="17"/>
    </row>
    <row r="32" spans="1:37" x14ac:dyDescent="0.25">
      <c r="C32" s="24" t="s">
        <v>8</v>
      </c>
      <c r="D32" s="83" t="s">
        <v>13</v>
      </c>
      <c r="E32" s="84">
        <f>E6</f>
        <v>831.15062289754394</v>
      </c>
      <c r="F32" s="17"/>
      <c r="G32" s="85">
        <f t="shared" ref="G32:J35" si="1">G6</f>
        <v>152.59847845046602</v>
      </c>
      <c r="H32" s="85">
        <f t="shared" si="1"/>
        <v>5.0684387917019507</v>
      </c>
      <c r="I32" s="85">
        <f t="shared" si="1"/>
        <v>77.116035068585902</v>
      </c>
      <c r="J32" s="85">
        <f t="shared" si="1"/>
        <v>20.49039557663</v>
      </c>
      <c r="K32" s="86">
        <f>AB6</f>
        <v>207.26654250719702</v>
      </c>
      <c r="L32" s="87">
        <f>SUM(K6:Z6)</f>
        <v>198.25448116088054</v>
      </c>
      <c r="M32" s="17"/>
      <c r="N32" s="88">
        <f t="shared" ref="N32:Q35" si="2">G22+G18+G14+G10</f>
        <v>125.40534963844195</v>
      </c>
      <c r="O32" s="88">
        <f t="shared" si="2"/>
        <v>6.4437545859441201</v>
      </c>
      <c r="P32" s="88">
        <f t="shared" si="2"/>
        <v>52.771590161727339</v>
      </c>
      <c r="Q32" s="88">
        <f t="shared" si="2"/>
        <v>18.702014372565632</v>
      </c>
      <c r="R32" s="89">
        <f>AB10+AB14+AB18+AB22</f>
        <v>176.48146845385304</v>
      </c>
      <c r="S32" s="87">
        <f>SUM(AC6:AF6)</f>
        <v>170.3562513132938</v>
      </c>
      <c r="T32" s="17"/>
      <c r="U32" s="80">
        <f>E32-SUM(G32:L32)-S32</f>
        <v>2.8788690542569384E-8</v>
      </c>
      <c r="V32" s="17"/>
      <c r="W32" s="17"/>
      <c r="X32" s="90">
        <f>X42</f>
        <v>379.80417721253207</v>
      </c>
      <c r="Y32" s="91">
        <v>831.15062289754405</v>
      </c>
      <c r="Z32" s="92">
        <f>Y32</f>
        <v>831.15062289754405</v>
      </c>
      <c r="AA32" s="93"/>
      <c r="AB32" s="94">
        <f>SUM(AC32:AJ32)</f>
        <v>831.15062286875525</v>
      </c>
      <c r="AC32" s="95">
        <f t="shared" ref="AC32:AF35" si="3">G32</f>
        <v>152.59847845046602</v>
      </c>
      <c r="AD32" s="95">
        <f t="shared" si="3"/>
        <v>5.0684387917019507</v>
      </c>
      <c r="AE32" s="95">
        <f t="shared" si="3"/>
        <v>77.116035068585902</v>
      </c>
      <c r="AF32" s="95">
        <f t="shared" si="3"/>
        <v>20.49039557663</v>
      </c>
      <c r="AG32" s="272"/>
      <c r="AH32" s="96"/>
      <c r="AI32" s="97">
        <f>K32</f>
        <v>207.26654250719702</v>
      </c>
      <c r="AJ32" s="98">
        <f>L32+S32</f>
        <v>368.61073247417437</v>
      </c>
      <c r="AK32" s="17"/>
    </row>
    <row r="33" spans="3:37" x14ac:dyDescent="0.25">
      <c r="C33" s="34" t="s">
        <v>8</v>
      </c>
      <c r="D33" s="99" t="s">
        <v>14</v>
      </c>
      <c r="E33" s="84">
        <f>E7</f>
        <v>197.91609207366599</v>
      </c>
      <c r="F33" s="17"/>
      <c r="G33" s="85">
        <f t="shared" si="1"/>
        <v>25.377148659610498</v>
      </c>
      <c r="H33" s="85">
        <f t="shared" si="1"/>
        <v>51.1150839695174</v>
      </c>
      <c r="I33" s="85">
        <f t="shared" si="1"/>
        <v>24.793792047417398</v>
      </c>
      <c r="J33" s="85">
        <f t="shared" si="1"/>
        <v>16.8759016088061</v>
      </c>
      <c r="K33" s="86">
        <f>AB7</f>
        <v>64.445803229466506</v>
      </c>
      <c r="L33" s="87">
        <f>SUM(K7:Z7)</f>
        <v>9.2971780313293753</v>
      </c>
      <c r="M33" s="17"/>
      <c r="N33" s="88">
        <f t="shared" si="2"/>
        <v>5.7683710948348859</v>
      </c>
      <c r="O33" s="88">
        <f t="shared" si="2"/>
        <v>30.542549459779842</v>
      </c>
      <c r="P33" s="88">
        <f t="shared" si="2"/>
        <v>3.703508174428451</v>
      </c>
      <c r="Q33" s="88">
        <f t="shared" si="2"/>
        <v>4.1327458221845959</v>
      </c>
      <c r="R33" s="89">
        <f>AB11+AB15+AB19+AB23</f>
        <v>13.035772114309912</v>
      </c>
      <c r="S33" s="87">
        <f>SUM(AC7:AF7)</f>
        <v>6.0111844436917856</v>
      </c>
      <c r="T33" s="17"/>
      <c r="U33" s="80">
        <f>E33-SUM(G33:L33)-S33</f>
        <v>8.3826950714183113E-8</v>
      </c>
      <c r="V33" s="17"/>
      <c r="W33" s="17"/>
      <c r="X33" s="90">
        <f>X43</f>
        <v>57.182946665537699</v>
      </c>
      <c r="Y33" s="90">
        <v>197.91609207366599</v>
      </c>
      <c r="Z33" s="100">
        <f>Y33</f>
        <v>197.91609207366599</v>
      </c>
      <c r="AA33" s="93"/>
      <c r="AB33" s="101">
        <f>SUM(AC33:AJ33)</f>
        <v>197.91609198983906</v>
      </c>
      <c r="AC33" s="102">
        <f t="shared" si="3"/>
        <v>25.377148659610498</v>
      </c>
      <c r="AD33" s="102">
        <f t="shared" si="3"/>
        <v>51.1150839695174</v>
      </c>
      <c r="AE33" s="102">
        <f t="shared" si="3"/>
        <v>24.793792047417398</v>
      </c>
      <c r="AF33" s="102">
        <f t="shared" si="3"/>
        <v>16.8759016088061</v>
      </c>
      <c r="AG33" s="273"/>
      <c r="AH33" s="93"/>
      <c r="AI33" s="103">
        <f>K33</f>
        <v>64.445803229466506</v>
      </c>
      <c r="AJ33" s="104">
        <f>L33+S33</f>
        <v>15.308362475021161</v>
      </c>
      <c r="AK33" s="17"/>
    </row>
    <row r="34" spans="3:37" x14ac:dyDescent="0.25">
      <c r="C34" s="34" t="s">
        <v>8</v>
      </c>
      <c r="D34" s="99" t="s">
        <v>15</v>
      </c>
      <c r="E34" s="84">
        <f>E8</f>
        <v>1917.8076692811198</v>
      </c>
      <c r="F34" s="17"/>
      <c r="G34" s="85">
        <f t="shared" si="1"/>
        <v>95.339237967823891</v>
      </c>
      <c r="H34" s="85">
        <f t="shared" si="1"/>
        <v>14.1235251541067</v>
      </c>
      <c r="I34" s="85">
        <f t="shared" si="1"/>
        <v>242.49579070872102</v>
      </c>
      <c r="J34" s="85">
        <f t="shared" si="1"/>
        <v>102.826224454699</v>
      </c>
      <c r="K34" s="86">
        <f>AB8</f>
        <v>1343.8820159458098</v>
      </c>
      <c r="L34" s="87">
        <f>SUM(K8:Z8)</f>
        <v>44.978205790008488</v>
      </c>
      <c r="M34" s="17"/>
      <c r="N34" s="88">
        <f t="shared" si="2"/>
        <v>18.624014718882336</v>
      </c>
      <c r="O34" s="88">
        <f t="shared" si="2"/>
        <v>3.328306419983063</v>
      </c>
      <c r="P34" s="88">
        <f t="shared" si="2"/>
        <v>16.668339567315829</v>
      </c>
      <c r="Q34" s="88">
        <f t="shared" si="2"/>
        <v>8.2207364089754531</v>
      </c>
      <c r="R34" s="89">
        <f>AB12+AB16+AB20+AB24</f>
        <v>56.606648517358167</v>
      </c>
      <c r="S34" s="87">
        <f>SUM(AC8:AF8)</f>
        <v>74.162669225232889</v>
      </c>
      <c r="T34" s="17"/>
      <c r="U34" s="80">
        <f>E34-SUM(G34:L34)-S34</f>
        <v>3.4717800190264825E-8</v>
      </c>
      <c r="V34" s="17"/>
      <c r="W34" s="17"/>
      <c r="X34" s="90">
        <f>X44</f>
        <v>103.44804563251485</v>
      </c>
      <c r="Y34" s="90">
        <v>1917.8076692811201</v>
      </c>
      <c r="Z34" s="100">
        <f>Y34</f>
        <v>1917.8076692811201</v>
      </c>
      <c r="AA34" s="93"/>
      <c r="AB34" s="101">
        <f>SUM(AC34:AJ34)</f>
        <v>1917.8076692464019</v>
      </c>
      <c r="AC34" s="102">
        <f t="shared" si="3"/>
        <v>95.339237967823891</v>
      </c>
      <c r="AD34" s="102">
        <f t="shared" si="3"/>
        <v>14.1235251541067</v>
      </c>
      <c r="AE34" s="102">
        <f t="shared" si="3"/>
        <v>242.49579070872102</v>
      </c>
      <c r="AF34" s="102">
        <f t="shared" si="3"/>
        <v>102.826224454699</v>
      </c>
      <c r="AG34" s="273"/>
      <c r="AH34" s="93"/>
      <c r="AI34" s="103">
        <f>K34</f>
        <v>1343.8820159458098</v>
      </c>
      <c r="AJ34" s="104">
        <f>L34+S34</f>
        <v>119.14087501524138</v>
      </c>
      <c r="AK34" s="17"/>
    </row>
    <row r="35" spans="3:37" x14ac:dyDescent="0.25">
      <c r="C35" s="42" t="s">
        <v>8</v>
      </c>
      <c r="D35" s="105" t="s">
        <v>16</v>
      </c>
      <c r="E35" s="84">
        <f>E9</f>
        <v>1217.0665843132899</v>
      </c>
      <c r="F35" s="17"/>
      <c r="G35" s="85">
        <f t="shared" si="1"/>
        <v>100.29388590939901</v>
      </c>
      <c r="H35" s="85">
        <f t="shared" si="1"/>
        <v>15.887873903471601</v>
      </c>
      <c r="I35" s="85">
        <f t="shared" si="1"/>
        <v>222.97560411007601</v>
      </c>
      <c r="J35" s="85">
        <f t="shared" si="1"/>
        <v>372.02855609314099</v>
      </c>
      <c r="K35" s="86">
        <f>AB9</f>
        <v>332.04500707112601</v>
      </c>
      <c r="L35" s="87">
        <f>SUM(K9:Z9)</f>
        <v>108.76143052413205</v>
      </c>
      <c r="M35" s="17"/>
      <c r="N35" s="88">
        <f t="shared" si="2"/>
        <v>17.720804749364987</v>
      </c>
      <c r="O35" s="88">
        <f t="shared" si="2"/>
        <v>3.3174590618120288</v>
      </c>
      <c r="P35" s="88">
        <f t="shared" si="2"/>
        <v>36.194330556308188</v>
      </c>
      <c r="Q35" s="88">
        <f t="shared" si="2"/>
        <v>58.097557844199841</v>
      </c>
      <c r="R35" s="89">
        <f>AB13+AB17+AB21+AB25</f>
        <v>62.79682836071126</v>
      </c>
      <c r="S35" s="87">
        <f>SUM(AC9:AF9)</f>
        <v>65.074226674851857</v>
      </c>
      <c r="T35" s="17"/>
      <c r="U35" s="80">
        <f>E35-SUM(G35:L35)-S35</f>
        <v>2.7092468712908158E-8</v>
      </c>
      <c r="V35" s="17"/>
      <c r="W35" s="17"/>
      <c r="X35" s="90">
        <f>X45</f>
        <v>178.12698057239629</v>
      </c>
      <c r="Y35" s="106">
        <v>1217.0665843132899</v>
      </c>
      <c r="Z35" s="107">
        <f>Y35</f>
        <v>1217.0665843132899</v>
      </c>
      <c r="AA35" s="93"/>
      <c r="AB35" s="108">
        <f>SUM(AC35:AJ35)</f>
        <v>1217.0665842861974</v>
      </c>
      <c r="AC35" s="109">
        <f t="shared" si="3"/>
        <v>100.29388590939901</v>
      </c>
      <c r="AD35" s="109">
        <f t="shared" si="3"/>
        <v>15.887873903471601</v>
      </c>
      <c r="AE35" s="109">
        <f t="shared" si="3"/>
        <v>222.97560411007601</v>
      </c>
      <c r="AF35" s="109">
        <f t="shared" si="3"/>
        <v>372.02855609314099</v>
      </c>
      <c r="AG35" s="274"/>
      <c r="AH35" s="110"/>
      <c r="AI35" s="111">
        <f>K35</f>
        <v>332.04500707112601</v>
      </c>
      <c r="AJ35" s="112">
        <f>L35+S35</f>
        <v>173.83565719898391</v>
      </c>
      <c r="AK35" s="17"/>
    </row>
    <row r="36" spans="3:37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80"/>
      <c r="V36" s="17"/>
      <c r="W36" s="17"/>
      <c r="X36" s="113"/>
      <c r="Y36" s="17"/>
      <c r="Z36" s="17"/>
      <c r="AA36" s="17"/>
      <c r="AB36" s="17"/>
      <c r="AC36" s="17"/>
      <c r="AD36" s="17"/>
      <c r="AE36" s="17"/>
      <c r="AF36" s="17"/>
      <c r="AG36" s="270"/>
      <c r="AH36" s="17"/>
      <c r="AJ36" s="82"/>
      <c r="AK36" s="17"/>
    </row>
    <row r="37" spans="3:37" x14ac:dyDescent="0.25">
      <c r="C37" s="17"/>
      <c r="D37" s="17"/>
      <c r="E37" s="114">
        <f>SUM(E32:E35)</f>
        <v>4163.9409685656201</v>
      </c>
      <c r="F37" s="17"/>
      <c r="G37" s="114">
        <f t="shared" ref="G37:L37" si="4">SUM(G32:G35)</f>
        <v>373.60875098729946</v>
      </c>
      <c r="H37" s="114">
        <f t="shared" si="4"/>
        <v>86.194921818797653</v>
      </c>
      <c r="I37" s="114">
        <f t="shared" si="4"/>
        <v>567.38122193480035</v>
      </c>
      <c r="J37" s="114">
        <f t="shared" si="4"/>
        <v>512.22107773327616</v>
      </c>
      <c r="K37" s="114">
        <f t="shared" si="4"/>
        <v>1947.6393687535995</v>
      </c>
      <c r="L37" s="114">
        <f t="shared" si="4"/>
        <v>361.29129550635042</v>
      </c>
      <c r="M37" s="17"/>
      <c r="N37" s="114">
        <f t="shared" ref="N37:S37" si="5">SUM(N32:N35)</f>
        <v>167.51854020152416</v>
      </c>
      <c r="O37" s="114">
        <f t="shared" si="5"/>
        <v>43.632069527519057</v>
      </c>
      <c r="P37" s="114">
        <f t="shared" si="5"/>
        <v>109.33776845977981</v>
      </c>
      <c r="Q37" s="114">
        <f t="shared" si="5"/>
        <v>89.153054447925513</v>
      </c>
      <c r="R37" s="114">
        <f t="shared" si="5"/>
        <v>308.9207174462324</v>
      </c>
      <c r="S37" s="114">
        <f t="shared" si="5"/>
        <v>315.6043316570703</v>
      </c>
      <c r="T37" s="17"/>
      <c r="U37" s="80"/>
      <c r="V37" s="17"/>
      <c r="W37" s="17"/>
      <c r="X37" s="115">
        <f>SUM(X32:X35)</f>
        <v>718.56215008298091</v>
      </c>
      <c r="Y37" s="116">
        <f>SUM(Y32:Y35)</f>
        <v>4163.9409685656201</v>
      </c>
      <c r="Z37" s="116">
        <f>SUM(Z32:Z35)</f>
        <v>4163.9409685656201</v>
      </c>
      <c r="AA37" s="116"/>
      <c r="AB37" s="116">
        <f>SUM(AB32:AB35)</f>
        <v>4163.9409683911936</v>
      </c>
      <c r="AC37" s="116">
        <f>SUM(AC32:AC35)</f>
        <v>373.60875098729946</v>
      </c>
      <c r="AD37" s="116">
        <f>SUM(AD32:AD35)</f>
        <v>86.194921818797653</v>
      </c>
      <c r="AE37" s="116">
        <f>SUM(AE32:AE35)</f>
        <v>567.38122193480035</v>
      </c>
      <c r="AF37" s="116">
        <f>SUM(AF32:AF35)</f>
        <v>512.22107773327616</v>
      </c>
      <c r="AG37" s="275"/>
      <c r="AH37" s="116"/>
      <c r="AI37" s="116">
        <f>SUM(AI32:AI35)</f>
        <v>1947.6393687535995</v>
      </c>
      <c r="AJ37" s="117">
        <f>SUM(AJ32:AJ35)</f>
        <v>676.89562716342084</v>
      </c>
      <c r="AK37" s="17"/>
    </row>
    <row r="38" spans="3:37" x14ac:dyDescent="0.25">
      <c r="C38" s="17"/>
      <c r="D38" s="17"/>
      <c r="E38" s="17" t="s">
        <v>31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80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70"/>
      <c r="AH38" s="17"/>
      <c r="AK38" s="17"/>
    </row>
    <row r="39" spans="3:37" ht="17.25" x14ac:dyDescent="0.3">
      <c r="C39" s="17"/>
      <c r="D39" s="17"/>
      <c r="E39" s="118">
        <v>831.15062289754405</v>
      </c>
      <c r="F39" s="17"/>
      <c r="G39" s="119">
        <v>152.59847845046599</v>
      </c>
      <c r="H39" s="119">
        <v>5.0684387917019498</v>
      </c>
      <c r="I39" s="119">
        <v>77.116035068585902</v>
      </c>
      <c r="J39" s="119">
        <v>20.49039557663</v>
      </c>
      <c r="K39" s="120">
        <v>207.26654250719699</v>
      </c>
      <c r="L39" s="121">
        <v>198.254481160881</v>
      </c>
      <c r="M39" s="17"/>
      <c r="N39" s="17"/>
      <c r="O39" s="17"/>
      <c r="P39" s="17"/>
      <c r="Q39" s="17"/>
      <c r="R39" s="17"/>
      <c r="S39" s="121">
        <v>170.356251313294</v>
      </c>
      <c r="T39" s="17"/>
      <c r="U39" s="80">
        <f>E39-SUM(G39:L39)-S39</f>
        <v>2.8788264216927928E-8</v>
      </c>
      <c r="V39" s="17"/>
      <c r="W39" s="17"/>
      <c r="X39" s="69" t="s">
        <v>32</v>
      </c>
      <c r="Y39" s="70"/>
      <c r="Z39" s="70"/>
      <c r="AA39" s="70"/>
      <c r="AB39" s="70"/>
      <c r="AC39" s="70"/>
      <c r="AD39" s="70"/>
      <c r="AE39" s="70"/>
      <c r="AF39" s="70"/>
      <c r="AG39" s="271"/>
      <c r="AH39" s="70"/>
      <c r="AI39" s="70"/>
      <c r="AJ39" s="72"/>
      <c r="AK39" s="17"/>
    </row>
    <row r="40" spans="3:37" x14ac:dyDescent="0.25">
      <c r="C40" s="17"/>
      <c r="D40" s="17"/>
      <c r="E40" s="38">
        <f>E37</f>
        <v>4163.9409685656201</v>
      </c>
      <c r="F40" s="17"/>
      <c r="G40" s="38">
        <f t="shared" ref="G40:L40" si="6">G37</f>
        <v>373.60875098729946</v>
      </c>
      <c r="H40" s="38">
        <f t="shared" si="6"/>
        <v>86.194921818797653</v>
      </c>
      <c r="I40" s="38">
        <f t="shared" si="6"/>
        <v>567.38122193480035</v>
      </c>
      <c r="J40" s="38">
        <f t="shared" si="6"/>
        <v>512.22107773327616</v>
      </c>
      <c r="K40" s="38">
        <f t="shared" si="6"/>
        <v>1947.6393687535995</v>
      </c>
      <c r="L40" s="38">
        <f t="shared" si="6"/>
        <v>361.29129550635042</v>
      </c>
      <c r="M40" s="17"/>
      <c r="N40" s="17"/>
      <c r="O40" s="17"/>
      <c r="P40" s="17"/>
      <c r="Q40" s="17"/>
      <c r="R40" s="17"/>
      <c r="S40" s="38">
        <f>S37</f>
        <v>315.6043316570703</v>
      </c>
      <c r="T40" s="17"/>
      <c r="U40" s="80">
        <f>E40-SUM(G40:L40)-S40</f>
        <v>1.7442658872823813E-7</v>
      </c>
      <c r="V40" s="17"/>
      <c r="W40" s="17"/>
      <c r="X40" s="81" t="s">
        <v>33</v>
      </c>
      <c r="Y40" s="8" t="s">
        <v>27</v>
      </c>
      <c r="Z40" s="76" t="s">
        <v>34</v>
      </c>
      <c r="AA40" s="8"/>
      <c r="AB40" s="76" t="s">
        <v>35</v>
      </c>
      <c r="AC40" s="77" t="s">
        <v>8</v>
      </c>
      <c r="AD40" s="77" t="s">
        <v>8</v>
      </c>
      <c r="AE40" s="77" t="s">
        <v>8</v>
      </c>
      <c r="AF40" s="77" t="s">
        <v>8</v>
      </c>
      <c r="AG40" s="270"/>
      <c r="AH40" s="17"/>
      <c r="AI40" s="8" t="s">
        <v>36</v>
      </c>
      <c r="AJ40" s="122" t="s">
        <v>37</v>
      </c>
      <c r="AK40" s="17"/>
    </row>
    <row r="41" spans="3:37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81"/>
      <c r="Y41" s="8"/>
      <c r="Z41" s="76"/>
      <c r="AA41" s="8"/>
      <c r="AB41" s="76"/>
      <c r="AC41" s="77" t="s">
        <v>13</v>
      </c>
      <c r="AD41" s="77" t="s">
        <v>14</v>
      </c>
      <c r="AE41" s="77" t="s">
        <v>15</v>
      </c>
      <c r="AF41" s="77" t="s">
        <v>16</v>
      </c>
      <c r="AG41" s="270"/>
      <c r="AH41" s="17"/>
      <c r="AJ41" s="82"/>
      <c r="AK41" s="17"/>
    </row>
    <row r="42" spans="3:37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91">
        <f>SUM(G10:J10)+SUM(G14:J14)+SUM(G18:J18)+SUM(G22:J22)+AB10+AB14+AB18+AB22</f>
        <v>379.80417721253207</v>
      </c>
      <c r="Y42" s="96">
        <f>E32</f>
        <v>831.15062289754394</v>
      </c>
      <c r="Z42" s="92">
        <f>Y42+X42</f>
        <v>1210.9548001100761</v>
      </c>
      <c r="AA42" s="93"/>
      <c r="AB42" s="94">
        <f>SUM(AC42:AJ42)</f>
        <v>1210.9548000812874</v>
      </c>
      <c r="AC42" s="96">
        <f t="shared" ref="AC42:AF45" si="7">G32+N32</f>
        <v>278.00382808890799</v>
      </c>
      <c r="AD42" s="96">
        <f t="shared" si="7"/>
        <v>11.512193377646071</v>
      </c>
      <c r="AE42" s="96">
        <f t="shared" si="7"/>
        <v>129.88762523031323</v>
      </c>
      <c r="AF42" s="96">
        <f t="shared" si="7"/>
        <v>39.192409949195635</v>
      </c>
      <c r="AG42" s="272"/>
      <c r="AH42" s="96"/>
      <c r="AI42" s="96">
        <f t="shared" ref="AI42:AJ45" si="8">K32+R32</f>
        <v>383.74801096105006</v>
      </c>
      <c r="AJ42" s="98">
        <f t="shared" si="8"/>
        <v>368.61073247417437</v>
      </c>
      <c r="AK42" s="17"/>
    </row>
    <row r="43" spans="3:37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90">
        <f>SUM(G11:J11)+SUM(G15:J15)+SUM(G19:J19)+SUM(G23:J23)+AB11+AB15+AB19+AB23</f>
        <v>57.182946665537699</v>
      </c>
      <c r="Y43" s="93">
        <f>E33</f>
        <v>197.91609207366599</v>
      </c>
      <c r="Z43" s="100">
        <f>Y43+X43</f>
        <v>255.09903873920371</v>
      </c>
      <c r="AA43" s="93"/>
      <c r="AB43" s="101">
        <f>SUM(AC43:AJ43)</f>
        <v>255.09903865537677</v>
      </c>
      <c r="AC43" s="93">
        <f t="shared" si="7"/>
        <v>31.145519754445385</v>
      </c>
      <c r="AD43" s="93">
        <f t="shared" si="7"/>
        <v>81.657633429297249</v>
      </c>
      <c r="AE43" s="93">
        <f t="shared" si="7"/>
        <v>28.497300221845848</v>
      </c>
      <c r="AF43" s="93">
        <f t="shared" si="7"/>
        <v>21.008647430990695</v>
      </c>
      <c r="AG43" s="273"/>
      <c r="AH43" s="93"/>
      <c r="AI43" s="93">
        <f t="shared" si="8"/>
        <v>77.481575343776413</v>
      </c>
      <c r="AJ43" s="104">
        <f t="shared" si="8"/>
        <v>15.308362475021161</v>
      </c>
      <c r="AK43" s="17"/>
    </row>
    <row r="44" spans="3:37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90">
        <f>SUM(G12:J12)+SUM(G16:J16)+SUM(G20:J20)+SUM(G24:J24)+AB12+AB16+AB20+AB24</f>
        <v>103.44804563251485</v>
      </c>
      <c r="Y44" s="93">
        <f>E34</f>
        <v>1917.8076692811198</v>
      </c>
      <c r="Z44" s="100">
        <f>Y44+X44</f>
        <v>2021.2557149136346</v>
      </c>
      <c r="AA44" s="93"/>
      <c r="AB44" s="101">
        <f>SUM(AC44:AJ44)</f>
        <v>2021.2557148789165</v>
      </c>
      <c r="AC44" s="93">
        <f t="shared" si="7"/>
        <v>113.96325268670623</v>
      </c>
      <c r="AD44" s="93">
        <f t="shared" si="7"/>
        <v>17.451831574089763</v>
      </c>
      <c r="AE44" s="93">
        <f t="shared" si="7"/>
        <v>259.16413027603687</v>
      </c>
      <c r="AF44" s="93">
        <f t="shared" si="7"/>
        <v>111.04696086367446</v>
      </c>
      <c r="AG44" s="273"/>
      <c r="AH44" s="93"/>
      <c r="AI44" s="93">
        <f t="shared" si="8"/>
        <v>1400.4886644631679</v>
      </c>
      <c r="AJ44" s="104">
        <f t="shared" si="8"/>
        <v>119.14087501524138</v>
      </c>
      <c r="AK44" s="17"/>
    </row>
    <row r="45" spans="3:37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06">
        <f>SUM(G13:J13)+SUM(G17:J17)+SUM(G21:J21)+SUM(G25:J25)+AB13+AB17+AB21+AB25</f>
        <v>178.12698057239629</v>
      </c>
      <c r="Y45" s="110">
        <f>E35</f>
        <v>1217.0665843132899</v>
      </c>
      <c r="Z45" s="107">
        <f>Y45+X45</f>
        <v>1395.1935648856861</v>
      </c>
      <c r="AA45" s="93"/>
      <c r="AB45" s="108">
        <f>SUM(AC45:AJ45)</f>
        <v>1395.1935648585936</v>
      </c>
      <c r="AC45" s="110">
        <f t="shared" si="7"/>
        <v>118.014690658764</v>
      </c>
      <c r="AD45" s="110">
        <f t="shared" si="7"/>
        <v>19.205332965283631</v>
      </c>
      <c r="AE45" s="110">
        <f t="shared" si="7"/>
        <v>259.16993466638417</v>
      </c>
      <c r="AF45" s="110">
        <f t="shared" si="7"/>
        <v>430.12611393734085</v>
      </c>
      <c r="AG45" s="274"/>
      <c r="AH45" s="110"/>
      <c r="AI45" s="110">
        <f t="shared" si="8"/>
        <v>394.84183543183724</v>
      </c>
      <c r="AJ45" s="112">
        <f t="shared" si="8"/>
        <v>173.83565719898391</v>
      </c>
      <c r="AK45" s="17"/>
    </row>
    <row r="46" spans="3:37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13"/>
      <c r="Y46" s="17"/>
      <c r="Z46" s="17"/>
      <c r="AA46" s="17"/>
      <c r="AB46" s="17"/>
      <c r="AC46" s="17"/>
      <c r="AD46" s="17"/>
      <c r="AE46" s="17"/>
      <c r="AF46" s="17"/>
      <c r="AG46" s="270"/>
      <c r="AH46" s="17"/>
      <c r="AJ46" s="82"/>
      <c r="AK46" s="17"/>
    </row>
    <row r="47" spans="3:37" x14ac:dyDescent="0.2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15">
        <f>SUM(X42:X45)</f>
        <v>718.56215008298091</v>
      </c>
      <c r="Y47" s="116">
        <f>SUM(Y42:Y45)</f>
        <v>4163.9409685656201</v>
      </c>
      <c r="Z47" s="116">
        <f>SUM(Z42:Z45)</f>
        <v>4882.5031186486003</v>
      </c>
      <c r="AA47" s="116"/>
      <c r="AB47" s="116">
        <f>SUM(AB42:AB45)</f>
        <v>4882.5031184741747</v>
      </c>
      <c r="AC47" s="116">
        <f>SUM(AC42:AC45)</f>
        <v>541.12729118882362</v>
      </c>
      <c r="AD47" s="116">
        <f>SUM(AD42:AD45)</f>
        <v>129.82699134631673</v>
      </c>
      <c r="AE47" s="116">
        <f>SUM(AE42:AE45)</f>
        <v>676.71899039458015</v>
      </c>
      <c r="AF47" s="116">
        <f>SUM(AF42:AF45)</f>
        <v>601.37413218120162</v>
      </c>
      <c r="AG47" s="275"/>
      <c r="AH47" s="116"/>
      <c r="AI47" s="116">
        <f>SUM(AI42:AI45)</f>
        <v>2256.5600861998314</v>
      </c>
      <c r="AJ47" s="117">
        <f>SUM(AJ42:AJ45)</f>
        <v>676.89562716342084</v>
      </c>
      <c r="AK47" s="17"/>
    </row>
    <row r="48" spans="3:37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70"/>
      <c r="AH48" s="17"/>
      <c r="AK48" s="17"/>
    </row>
    <row r="49" spans="3:37" x14ac:dyDescent="0.2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 t="s">
        <v>38</v>
      </c>
      <c r="Y49" s="17"/>
      <c r="Z49" s="17" t="s">
        <v>39</v>
      </c>
      <c r="AA49" s="17"/>
      <c r="AB49" s="17"/>
      <c r="AC49" s="123">
        <f>SUM(Y42:Y45)-SUM(AC42:AF45)</f>
        <v>2214.8935634546979</v>
      </c>
      <c r="AD49" s="17"/>
      <c r="AE49" s="17"/>
      <c r="AF49" s="17"/>
      <c r="AG49" s="270"/>
      <c r="AH49" s="17"/>
      <c r="AK49" s="17"/>
    </row>
    <row r="50" spans="3:37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23"/>
      <c r="AD50" s="17"/>
      <c r="AE50" s="17"/>
      <c r="AF50" s="17"/>
      <c r="AG50" s="270"/>
      <c r="AH50" s="17"/>
      <c r="AK50" s="17"/>
    </row>
    <row r="51" spans="3:37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 t="s">
        <v>38</v>
      </c>
      <c r="Y51" s="17"/>
      <c r="Z51" s="17" t="s">
        <v>40</v>
      </c>
      <c r="AA51" s="17"/>
      <c r="AB51" s="17"/>
      <c r="AC51" s="123">
        <f>AI47+AJ47-X47</f>
        <v>2214.8935632802713</v>
      </c>
      <c r="AD51" s="17"/>
      <c r="AE51" s="17"/>
      <c r="AF51" s="17"/>
      <c r="AG51" s="270"/>
      <c r="AH51" s="17"/>
      <c r="AK51" s="17"/>
    </row>
    <row r="52" spans="3:37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70"/>
      <c r="AH52" s="17"/>
      <c r="AK52" s="17"/>
    </row>
    <row r="53" spans="3:37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 t="s">
        <v>41</v>
      </c>
      <c r="Y53" s="17"/>
      <c r="Z53" s="17"/>
      <c r="AA53" s="17"/>
      <c r="AB53" s="17"/>
      <c r="AC53" s="124">
        <v>2363.306</v>
      </c>
      <c r="AD53" s="17"/>
      <c r="AE53" s="17"/>
      <c r="AF53" s="17"/>
      <c r="AG53" s="270"/>
      <c r="AH53" s="17"/>
      <c r="AK53" s="17"/>
    </row>
    <row r="54" spans="3:37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70"/>
      <c r="AH54" s="17"/>
      <c r="AK54" s="17"/>
    </row>
    <row r="55" spans="3:37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70"/>
      <c r="AH55" s="17"/>
      <c r="AK55" s="17"/>
    </row>
  </sheetData>
  <mergeCells count="4">
    <mergeCell ref="G1:Z1"/>
    <mergeCell ref="AB1:AF1"/>
    <mergeCell ref="G28:J28"/>
    <mergeCell ref="N28:Q28"/>
  </mergeCells>
  <pageMargins left="0" right="0" top="0.39370078740157505" bottom="0.39370078740157505" header="0" footer="0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6901-5282-4E37-BF82-3FAB8974E4B7}">
  <dimension ref="A1:ALG25"/>
  <sheetViews>
    <sheetView workbookViewId="0"/>
  </sheetViews>
  <sheetFormatPr baseColWidth="10" defaultColWidth="11.42578125" defaultRowHeight="15" x14ac:dyDescent="0.25"/>
  <cols>
    <col min="1" max="1" width="10" customWidth="1"/>
    <col min="2" max="2" width="12.140625" customWidth="1"/>
    <col min="3" max="3" width="2.28515625" customWidth="1"/>
    <col min="4" max="4" width="7.140625" customWidth="1"/>
    <col min="5" max="5" width="5.28515625" customWidth="1"/>
    <col min="6" max="6" width="7.5703125" customWidth="1"/>
    <col min="7" max="7" width="7.42578125" customWidth="1"/>
    <col min="8" max="11" width="7.5703125" customWidth="1"/>
    <col min="12" max="12" width="7.140625" customWidth="1"/>
    <col min="13" max="13" width="6.42578125" customWidth="1"/>
    <col min="14" max="14" width="7.5703125" customWidth="1"/>
    <col min="15" max="15" width="7.42578125" customWidth="1"/>
    <col min="16" max="16" width="7.5703125" customWidth="1"/>
    <col min="17" max="17" width="6.42578125" customWidth="1"/>
    <col min="18" max="18" width="7.5703125" customWidth="1"/>
    <col min="19" max="19" width="7.42578125" customWidth="1"/>
    <col min="20" max="20" width="7.5703125" customWidth="1"/>
    <col min="21" max="21" width="6.42578125" customWidth="1"/>
    <col min="22" max="22" width="7.5703125" customWidth="1"/>
    <col min="23" max="23" width="7.42578125" customWidth="1"/>
    <col min="24" max="24" width="1.85546875" customWidth="1"/>
    <col min="25" max="995" width="12.140625" customWidth="1"/>
    <col min="996" max="996" width="11.42578125" customWidth="1"/>
  </cols>
  <sheetData>
    <row r="1" spans="1:995" ht="17.25" x14ac:dyDescent="0.3">
      <c r="A1" s="1" t="s">
        <v>0</v>
      </c>
      <c r="B1" s="2"/>
      <c r="C1" s="2"/>
      <c r="D1" s="367" t="s">
        <v>43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</row>
    <row r="2" spans="1:995" x14ac:dyDescent="0.25">
      <c r="A2" s="7" t="s">
        <v>6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</row>
    <row r="3" spans="1:995" x14ac:dyDescent="0.25">
      <c r="A3" s="10" t="s">
        <v>7</v>
      </c>
      <c r="B3" s="8"/>
      <c r="C3" s="8"/>
      <c r="D3" s="11" t="s">
        <v>8</v>
      </c>
      <c r="E3" s="11" t="s">
        <v>8</v>
      </c>
      <c r="F3" s="11" t="s">
        <v>8</v>
      </c>
      <c r="G3" s="11" t="s">
        <v>8</v>
      </c>
      <c r="H3" s="12" t="s">
        <v>9</v>
      </c>
      <c r="I3" s="12" t="s">
        <v>9</v>
      </c>
      <c r="J3" s="12" t="s">
        <v>9</v>
      </c>
      <c r="K3" s="12" t="s">
        <v>9</v>
      </c>
      <c r="L3" s="13" t="s">
        <v>10</v>
      </c>
      <c r="M3" s="13" t="s">
        <v>10</v>
      </c>
      <c r="N3" s="13" t="s">
        <v>10</v>
      </c>
      <c r="O3" s="13" t="s">
        <v>10</v>
      </c>
      <c r="P3" s="14" t="s">
        <v>11</v>
      </c>
      <c r="Q3" s="14" t="s">
        <v>11</v>
      </c>
      <c r="R3" s="14" t="s">
        <v>11</v>
      </c>
      <c r="S3" s="14" t="s">
        <v>11</v>
      </c>
      <c r="T3" s="15" t="s">
        <v>12</v>
      </c>
      <c r="U3" s="15" t="s">
        <v>12</v>
      </c>
      <c r="V3" s="15" t="s">
        <v>12</v>
      </c>
      <c r="W3" s="15" t="s">
        <v>12</v>
      </c>
      <c r="X3" s="8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</row>
    <row r="4" spans="1:995" x14ac:dyDescent="0.25">
      <c r="A4" s="8"/>
      <c r="B4" s="8"/>
      <c r="C4" s="8"/>
      <c r="D4" s="18" t="s">
        <v>13</v>
      </c>
      <c r="E4" s="18" t="s">
        <v>14</v>
      </c>
      <c r="F4" s="18" t="s">
        <v>15</v>
      </c>
      <c r="G4" s="18" t="s">
        <v>16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13</v>
      </c>
      <c r="Q4" s="18" t="s">
        <v>14</v>
      </c>
      <c r="R4" s="18" t="s">
        <v>15</v>
      </c>
      <c r="S4" s="18" t="s">
        <v>16</v>
      </c>
      <c r="T4" s="18" t="s">
        <v>13</v>
      </c>
      <c r="U4" s="18" t="s">
        <v>14</v>
      </c>
      <c r="V4" s="18" t="s">
        <v>15</v>
      </c>
      <c r="W4" s="18" t="s">
        <v>16</v>
      </c>
      <c r="X4" s="8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</row>
    <row r="5" spans="1:995" x14ac:dyDescent="0.25">
      <c r="A5" s="24" t="s">
        <v>8</v>
      </c>
      <c r="B5" s="25" t="s">
        <v>13</v>
      </c>
      <c r="C5" s="27"/>
      <c r="D5" s="125">
        <v>1.2451649918547301</v>
      </c>
      <c r="E5" s="125">
        <v>5.4786765111212998E-2</v>
      </c>
      <c r="F5" s="125">
        <v>6.4070556694664299E-2</v>
      </c>
      <c r="G5" s="125">
        <v>3.9732079608209098E-2</v>
      </c>
      <c r="H5" s="125">
        <v>2.35630538212196E-2</v>
      </c>
      <c r="I5" s="125">
        <v>6.3441400025830499E-3</v>
      </c>
      <c r="J5" s="125">
        <v>5.6527594180580997E-3</v>
      </c>
      <c r="K5" s="125">
        <v>4.6346002308947096E-3</v>
      </c>
      <c r="L5" s="125">
        <v>4.0530482000303899E-3</v>
      </c>
      <c r="M5" s="125">
        <v>1.1250578577082599E-3</v>
      </c>
      <c r="N5" s="125">
        <v>1.0280684997289601E-3</v>
      </c>
      <c r="O5" s="125">
        <v>6.2410795907760796E-4</v>
      </c>
      <c r="P5" s="125">
        <v>3.23147097143392E-3</v>
      </c>
      <c r="Q5" s="125">
        <v>1.78494773902076E-3</v>
      </c>
      <c r="R5" s="125">
        <v>1.72271377226889E-3</v>
      </c>
      <c r="S5" s="125">
        <v>1.51264333509819E-3</v>
      </c>
      <c r="T5" s="125">
        <v>5.5102257980533401E-3</v>
      </c>
      <c r="U5" s="125">
        <v>1.7834751871501301E-3</v>
      </c>
      <c r="V5" s="125">
        <v>2.2590063080579099E-3</v>
      </c>
      <c r="W5" s="125">
        <v>1.8168322423572701E-3</v>
      </c>
      <c r="X5" s="27"/>
    </row>
    <row r="6" spans="1:995" x14ac:dyDescent="0.25">
      <c r="A6" s="34" t="s">
        <v>8</v>
      </c>
      <c r="B6" s="35" t="s">
        <v>14</v>
      </c>
      <c r="C6" s="27"/>
      <c r="D6" s="125">
        <v>5.95713897653267E-2</v>
      </c>
      <c r="E6" s="125">
        <v>1.3565278843292301</v>
      </c>
      <c r="F6" s="125">
        <v>2.71371235041988E-2</v>
      </c>
      <c r="G6" s="125">
        <v>3.1929294295725601E-2</v>
      </c>
      <c r="H6" s="125">
        <v>1.9640037603610998E-3</v>
      </c>
      <c r="I6" s="125">
        <v>2.1445737353039201E-3</v>
      </c>
      <c r="J6" s="125">
        <v>7.3989454638274704E-4</v>
      </c>
      <c r="K6" s="125">
        <v>1.03533203677118E-3</v>
      </c>
      <c r="L6" s="125">
        <v>3.0511352265652101E-4</v>
      </c>
      <c r="M6" s="125">
        <v>2.5660922710132698E-4</v>
      </c>
      <c r="N6" s="125">
        <v>1.2775140435756501E-4</v>
      </c>
      <c r="O6" s="125">
        <v>9.8823260253895704E-5</v>
      </c>
      <c r="P6" s="125">
        <v>2.6850408666860499E-4</v>
      </c>
      <c r="Q6" s="125">
        <v>2.7540122968532001E-4</v>
      </c>
      <c r="R6" s="125">
        <v>1.4874771968527401E-4</v>
      </c>
      <c r="S6" s="125">
        <v>1.52540047940458E-4</v>
      </c>
      <c r="T6" s="125">
        <v>5.2732448310743396E-4</v>
      </c>
      <c r="U6" s="125">
        <v>5.2415942578390104E-4</v>
      </c>
      <c r="V6" s="125">
        <v>2.8465028576093901E-4</v>
      </c>
      <c r="W6" s="125">
        <v>3.5771935067972299E-4</v>
      </c>
      <c r="X6" s="27"/>
    </row>
    <row r="7" spans="1:995" x14ac:dyDescent="0.25">
      <c r="A7" s="34" t="s">
        <v>8</v>
      </c>
      <c r="B7" s="35" t="s">
        <v>15</v>
      </c>
      <c r="C7" s="27"/>
      <c r="D7" s="125">
        <v>0.19395448505020901</v>
      </c>
      <c r="E7" s="125">
        <v>0.136734325242612</v>
      </c>
      <c r="F7" s="125">
        <v>1.17605207299323</v>
      </c>
      <c r="G7" s="125">
        <v>0.15085864891394901</v>
      </c>
      <c r="H7" s="125">
        <v>8.8521604217549708E-3</v>
      </c>
      <c r="I7" s="125">
        <v>3.13873190283244E-3</v>
      </c>
      <c r="J7" s="125">
        <v>2.9452044792521001E-3</v>
      </c>
      <c r="K7" s="125">
        <v>3.26752198436049E-3</v>
      </c>
      <c r="L7" s="125">
        <v>1.3477568595309699E-3</v>
      </c>
      <c r="M7" s="125">
        <v>4.69852067875962E-4</v>
      </c>
      <c r="N7" s="125">
        <v>4.0439280317458099E-4</v>
      </c>
      <c r="O7" s="125">
        <v>2.8998762955414201E-4</v>
      </c>
      <c r="P7" s="125">
        <v>1.2114576536524299E-3</v>
      </c>
      <c r="Q7" s="125">
        <v>7.2350436349941398E-4</v>
      </c>
      <c r="R7" s="125">
        <v>7.1147233484686496E-4</v>
      </c>
      <c r="S7" s="125">
        <v>6.1757970076339397E-4</v>
      </c>
      <c r="T7" s="125">
        <v>2.0569593965478498E-3</v>
      </c>
      <c r="U7" s="125">
        <v>8.1712099191661098E-4</v>
      </c>
      <c r="V7" s="125">
        <v>1.0031994366296499E-3</v>
      </c>
      <c r="W7" s="125">
        <v>9.3276333985069899E-4</v>
      </c>
      <c r="X7" s="27"/>
    </row>
    <row r="8" spans="1:995" x14ac:dyDescent="0.25">
      <c r="A8" s="42" t="s">
        <v>8</v>
      </c>
      <c r="B8" s="43" t="s">
        <v>16</v>
      </c>
      <c r="C8" s="27"/>
      <c r="D8" s="125">
        <v>0.257387332964781</v>
      </c>
      <c r="E8" s="125">
        <v>0.19028955068803399</v>
      </c>
      <c r="F8" s="125">
        <v>0.21181226326712699</v>
      </c>
      <c r="G8" s="125">
        <v>1.47697067302283</v>
      </c>
      <c r="H8" s="125">
        <v>1.35568991967202E-2</v>
      </c>
      <c r="I8" s="125">
        <v>7.6092795268398001E-3</v>
      </c>
      <c r="J8" s="125">
        <v>6.7363166947415802E-3</v>
      </c>
      <c r="K8" s="125">
        <v>1.35294247472026E-2</v>
      </c>
      <c r="L8" s="125">
        <v>1.83631071533084E-3</v>
      </c>
      <c r="M8" s="125">
        <v>9.7612909107377597E-4</v>
      </c>
      <c r="N8" s="125">
        <v>8.0005452464750298E-4</v>
      </c>
      <c r="O8" s="125">
        <v>8.8171924340835705E-4</v>
      </c>
      <c r="P8" s="125">
        <v>1.9703467407600202E-3</v>
      </c>
      <c r="Q8" s="125">
        <v>1.4705050321061901E-3</v>
      </c>
      <c r="R8" s="125">
        <v>1.37812827834301E-3</v>
      </c>
      <c r="S8" s="125">
        <v>1.4129901520207699E-3</v>
      </c>
      <c r="T8" s="125">
        <v>3.0877696340083E-3</v>
      </c>
      <c r="U8" s="125">
        <v>1.99069156508798E-3</v>
      </c>
      <c r="V8" s="125">
        <v>2.0942521922188298E-3</v>
      </c>
      <c r="W8" s="125">
        <v>3.0000321300018701E-3</v>
      </c>
      <c r="X8" s="27"/>
    </row>
    <row r="9" spans="1:995" x14ac:dyDescent="0.25">
      <c r="A9" s="49" t="s">
        <v>9</v>
      </c>
      <c r="B9" s="25" t="s">
        <v>13</v>
      </c>
      <c r="C9" s="27"/>
      <c r="D9" s="125">
        <v>0.19703585964433701</v>
      </c>
      <c r="E9" s="125">
        <v>6.7407047464767195E-2</v>
      </c>
      <c r="F9" s="125">
        <v>4.7775147334424499E-2</v>
      </c>
      <c r="G9" s="125">
        <v>3.7866475119483101E-2</v>
      </c>
      <c r="H9" s="125">
        <v>1.4677814850090101</v>
      </c>
      <c r="I9" s="125">
        <v>0.13710630002688701</v>
      </c>
      <c r="J9" s="125">
        <v>0.13137772568509601</v>
      </c>
      <c r="K9" s="125">
        <v>0.103311738758869</v>
      </c>
      <c r="L9" s="125">
        <v>3.5326042384677403E-2</v>
      </c>
      <c r="M9" s="125">
        <v>1.0744608776540701E-2</v>
      </c>
      <c r="N9" s="125">
        <v>8.8269918395425598E-3</v>
      </c>
      <c r="O9" s="125">
        <v>5.8358016673940296E-3</v>
      </c>
      <c r="P9" s="125">
        <v>2.5332704043373299E-2</v>
      </c>
      <c r="Q9" s="125">
        <v>1.4534796665183701E-2</v>
      </c>
      <c r="R9" s="125">
        <v>1.2635771150554901E-2</v>
      </c>
      <c r="S9" s="125">
        <v>1.1060986545623101E-2</v>
      </c>
      <c r="T9" s="125">
        <v>4.3679697915040797E-2</v>
      </c>
      <c r="U9" s="125">
        <v>1.50818131041049E-2</v>
      </c>
      <c r="V9" s="125">
        <v>1.8912908825478698E-2</v>
      </c>
      <c r="W9" s="125">
        <v>1.44079734556362E-2</v>
      </c>
      <c r="X9" s="27"/>
    </row>
    <row r="10" spans="1:995" x14ac:dyDescent="0.25">
      <c r="A10" s="50" t="s">
        <v>9</v>
      </c>
      <c r="B10" s="35" t="s">
        <v>14</v>
      </c>
      <c r="C10" s="27"/>
      <c r="D10" s="125">
        <v>1.7846975341476602E-2</v>
      </c>
      <c r="E10" s="125">
        <v>1.80523951409076E-2</v>
      </c>
      <c r="F10" s="125">
        <v>6.0859252802827803E-3</v>
      </c>
      <c r="G10" s="125">
        <v>7.8292238950806205E-3</v>
      </c>
      <c r="H10" s="125">
        <v>7.5490048980452404E-2</v>
      </c>
      <c r="I10" s="125">
        <v>1.2924921296143299</v>
      </c>
      <c r="J10" s="125">
        <v>4.36740942551819E-2</v>
      </c>
      <c r="K10" s="125">
        <v>4.5831168640163199E-2</v>
      </c>
      <c r="L10" s="125">
        <v>3.2256215476955401E-3</v>
      </c>
      <c r="M10" s="125">
        <v>4.5938938977443597E-3</v>
      </c>
      <c r="N10" s="125">
        <v>1.4316066256100501E-3</v>
      </c>
      <c r="O10" s="125">
        <v>1.1732713985404099E-3</v>
      </c>
      <c r="P10" s="125">
        <v>3.25786954880149E-3</v>
      </c>
      <c r="Q10" s="125">
        <v>6.2894676135034798E-3</v>
      </c>
      <c r="R10" s="125">
        <v>1.6309913483446301E-3</v>
      </c>
      <c r="S10" s="125">
        <v>1.6541303640008199E-3</v>
      </c>
      <c r="T10" s="125">
        <v>5.8675801819375699E-3</v>
      </c>
      <c r="U10" s="125">
        <v>7.2661641737586302E-3</v>
      </c>
      <c r="V10" s="125">
        <v>3.2819225591149098E-3</v>
      </c>
      <c r="W10" s="125">
        <v>4.5822043125148103E-3</v>
      </c>
      <c r="X10" s="27"/>
    </row>
    <row r="11" spans="1:995" x14ac:dyDescent="0.25">
      <c r="A11" s="50" t="s">
        <v>9</v>
      </c>
      <c r="B11" s="35" t="s">
        <v>15</v>
      </c>
      <c r="C11" s="27"/>
      <c r="D11" s="125">
        <v>6.0468838745983397E-2</v>
      </c>
      <c r="E11" s="125">
        <v>2.79615497350898E-2</v>
      </c>
      <c r="F11" s="125">
        <v>2.0855360643386601E-2</v>
      </c>
      <c r="G11" s="125">
        <v>2.2499149311604801E-2</v>
      </c>
      <c r="H11" s="125">
        <v>0.23449564629171399</v>
      </c>
      <c r="I11" s="125">
        <v>0.173174095315972</v>
      </c>
      <c r="J11" s="125">
        <v>1.2192611509892</v>
      </c>
      <c r="K11" s="125">
        <v>0.172321411356675</v>
      </c>
      <c r="L11" s="125">
        <v>1.02615571071059E-2</v>
      </c>
      <c r="M11" s="125">
        <v>4.9515542411622598E-3</v>
      </c>
      <c r="N11" s="125">
        <v>3.4262423229138401E-3</v>
      </c>
      <c r="O11" s="125">
        <v>2.8838478694122199E-3</v>
      </c>
      <c r="P11" s="125">
        <v>7.8617730659231392E-3</v>
      </c>
      <c r="Q11" s="125">
        <v>5.6731639838065104E-3</v>
      </c>
      <c r="R11" s="125">
        <v>4.4780029860882501E-3</v>
      </c>
      <c r="S11" s="125">
        <v>4.0246321408015503E-3</v>
      </c>
      <c r="T11" s="125">
        <v>1.43984079234491E-2</v>
      </c>
      <c r="U11" s="125">
        <v>6.79877120150932E-3</v>
      </c>
      <c r="V11" s="125">
        <v>7.6102985653794097E-3</v>
      </c>
      <c r="W11" s="125">
        <v>8.0817726615115496E-3</v>
      </c>
      <c r="X11" s="27"/>
    </row>
    <row r="12" spans="1:995" x14ac:dyDescent="0.25">
      <c r="A12" s="51" t="s">
        <v>9</v>
      </c>
      <c r="B12" s="43" t="s">
        <v>16</v>
      </c>
      <c r="C12" s="27"/>
      <c r="D12" s="125">
        <v>8.3388401514955302E-2</v>
      </c>
      <c r="E12" s="125">
        <v>4.9404221941858298E-2</v>
      </c>
      <c r="F12" s="125">
        <v>4.30206363288341E-2</v>
      </c>
      <c r="G12" s="125">
        <v>7.6080095794371402E-2</v>
      </c>
      <c r="H12" s="125">
        <v>0.27575778246794103</v>
      </c>
      <c r="I12" s="125">
        <v>0.23210949275262799</v>
      </c>
      <c r="J12" s="125">
        <v>0.22196218924755901</v>
      </c>
      <c r="K12" s="125">
        <v>1.4447253122778601</v>
      </c>
      <c r="L12" s="125">
        <v>1.5040537289948801E-2</v>
      </c>
      <c r="M12" s="125">
        <v>1.00344588715149E-2</v>
      </c>
      <c r="N12" s="125">
        <v>8.4494158099922903E-3</v>
      </c>
      <c r="O12" s="125">
        <v>1.05454775390672E-2</v>
      </c>
      <c r="P12" s="125">
        <v>1.18917036930468E-2</v>
      </c>
      <c r="Q12" s="125">
        <v>9.9015657795651808E-3</v>
      </c>
      <c r="R12" s="125">
        <v>8.0704635995895203E-3</v>
      </c>
      <c r="S12" s="125">
        <v>8.2860932683255506E-3</v>
      </c>
      <c r="T12" s="125">
        <v>2.2378724256759901E-2</v>
      </c>
      <c r="U12" s="125">
        <v>1.56042735403324E-2</v>
      </c>
      <c r="V12" s="125">
        <v>1.6589754201530402E-2</v>
      </c>
      <c r="W12" s="125">
        <v>2.6900216642949799E-2</v>
      </c>
      <c r="X12" s="27"/>
    </row>
    <row r="13" spans="1:995" x14ac:dyDescent="0.25">
      <c r="A13" s="53" t="s">
        <v>10</v>
      </c>
      <c r="B13" s="35" t="s">
        <v>13</v>
      </c>
      <c r="C13" s="27"/>
      <c r="D13" s="125">
        <v>2.5475212355246801E-2</v>
      </c>
      <c r="E13" s="125">
        <v>8.5676659394496504E-3</v>
      </c>
      <c r="F13" s="125">
        <v>4.9544072376211303E-3</v>
      </c>
      <c r="G13" s="125">
        <v>4.2650158213804103E-3</v>
      </c>
      <c r="H13" s="125">
        <v>1.72776607681208E-2</v>
      </c>
      <c r="I13" s="125">
        <v>7.2253086238966502E-3</v>
      </c>
      <c r="J13" s="125">
        <v>4.8992214133042698E-3</v>
      </c>
      <c r="K13" s="125">
        <v>5.0522212920155298E-3</v>
      </c>
      <c r="L13" s="125">
        <v>1.40021649423137</v>
      </c>
      <c r="M13" s="125">
        <v>7.2760309597921999E-2</v>
      </c>
      <c r="N13" s="125">
        <v>9.2834980872434594E-2</v>
      </c>
      <c r="O13" s="125">
        <v>5.5375168492593801E-2</v>
      </c>
      <c r="P13" s="125">
        <v>1.3731382139015501E-2</v>
      </c>
      <c r="Q13" s="125">
        <v>7.2027367790862204E-3</v>
      </c>
      <c r="R13" s="125">
        <v>6.2716292935387098E-3</v>
      </c>
      <c r="S13" s="125">
        <v>5.5085573672619898E-3</v>
      </c>
      <c r="T13" s="125">
        <v>3.0946072562730201E-2</v>
      </c>
      <c r="U13" s="125">
        <v>8.9162269688523102E-3</v>
      </c>
      <c r="V13" s="125">
        <v>1.0697816958773801E-2</v>
      </c>
      <c r="W13" s="125">
        <v>8.7001175989067595E-3</v>
      </c>
      <c r="X13" s="27"/>
    </row>
    <row r="14" spans="1:995" x14ac:dyDescent="0.25">
      <c r="A14" s="53" t="s">
        <v>10</v>
      </c>
      <c r="B14" s="35" t="s">
        <v>14</v>
      </c>
      <c r="C14" s="27"/>
      <c r="D14" s="125">
        <v>3.4313040107838001E-3</v>
      </c>
      <c r="E14" s="125">
        <v>1.48970505933014E-2</v>
      </c>
      <c r="F14" s="125">
        <v>1.2413832027026101E-3</v>
      </c>
      <c r="G14" s="125">
        <v>1.68147311695503E-3</v>
      </c>
      <c r="H14" s="125">
        <v>3.42652706054721E-3</v>
      </c>
      <c r="I14" s="125">
        <v>1.58035533413424E-2</v>
      </c>
      <c r="J14" s="125">
        <v>1.41698146981394E-3</v>
      </c>
      <c r="K14" s="125">
        <v>1.9909222909616502E-3</v>
      </c>
      <c r="L14" s="125">
        <v>4.6866501278477697E-2</v>
      </c>
      <c r="M14" s="125">
        <v>1.2364192511544201</v>
      </c>
      <c r="N14" s="125">
        <v>4.31383669712661E-2</v>
      </c>
      <c r="O14" s="125">
        <v>2.7179283242817799E-2</v>
      </c>
      <c r="P14" s="125">
        <v>3.2276065339102802E-3</v>
      </c>
      <c r="Q14" s="125">
        <v>9.6435952836645602E-3</v>
      </c>
      <c r="R14" s="125">
        <v>1.50415662573425E-3</v>
      </c>
      <c r="S14" s="125">
        <v>1.7092279162999101E-3</v>
      </c>
      <c r="T14" s="125">
        <v>6.65791853331973E-3</v>
      </c>
      <c r="U14" s="125">
        <v>1.59408243175253E-2</v>
      </c>
      <c r="V14" s="125">
        <v>3.18886526649707E-3</v>
      </c>
      <c r="W14" s="125">
        <v>5.2141803689123604E-3</v>
      </c>
      <c r="X14" s="27"/>
    </row>
    <row r="15" spans="1:995" x14ac:dyDescent="0.25">
      <c r="A15" s="53" t="s">
        <v>10</v>
      </c>
      <c r="B15" s="35" t="s">
        <v>15</v>
      </c>
      <c r="C15" s="27"/>
      <c r="D15" s="125">
        <v>1.0186946259901099E-2</v>
      </c>
      <c r="E15" s="125">
        <v>6.1516191676179704E-3</v>
      </c>
      <c r="F15" s="125">
        <v>3.0677852458428799E-3</v>
      </c>
      <c r="G15" s="125">
        <v>3.9863431261624501E-3</v>
      </c>
      <c r="H15" s="125">
        <v>9.4276396677344994E-3</v>
      </c>
      <c r="I15" s="125">
        <v>6.5573168109933E-3</v>
      </c>
      <c r="J15" s="125">
        <v>3.83222788655196E-3</v>
      </c>
      <c r="K15" s="125">
        <v>6.0296433586472303E-3</v>
      </c>
      <c r="L15" s="125">
        <v>0.225506005674147</v>
      </c>
      <c r="M15" s="125">
        <v>0.1188263449285</v>
      </c>
      <c r="N15" s="125">
        <v>1.18808184567327</v>
      </c>
      <c r="O15" s="125">
        <v>0.15129109651824399</v>
      </c>
      <c r="P15" s="125">
        <v>6.1303947536941999E-3</v>
      </c>
      <c r="Q15" s="125">
        <v>4.4195720715840998E-3</v>
      </c>
      <c r="R15" s="125">
        <v>3.0664408919111601E-3</v>
      </c>
      <c r="S15" s="125">
        <v>2.80383468197163E-3</v>
      </c>
      <c r="T15" s="125">
        <v>1.42732594973503E-2</v>
      </c>
      <c r="U15" s="125">
        <v>6.9482233545903899E-3</v>
      </c>
      <c r="V15" s="125">
        <v>6.1830207664353397E-3</v>
      </c>
      <c r="W15" s="125">
        <v>6.7682621666253703E-3</v>
      </c>
      <c r="X15" s="27"/>
    </row>
    <row r="16" spans="1:995" x14ac:dyDescent="0.25">
      <c r="A16" s="53" t="s">
        <v>10</v>
      </c>
      <c r="B16" s="35" t="s">
        <v>16</v>
      </c>
      <c r="C16" s="27"/>
      <c r="D16" s="125">
        <v>1.67870097297208E-2</v>
      </c>
      <c r="E16" s="125">
        <v>1.41710883809539E-2</v>
      </c>
      <c r="F16" s="125">
        <v>8.0190799356459896E-3</v>
      </c>
      <c r="G16" s="125">
        <v>1.6832858008056499E-2</v>
      </c>
      <c r="H16" s="125">
        <v>2.1375450062767799E-2</v>
      </c>
      <c r="I16" s="125">
        <v>1.8990351698236201E-2</v>
      </c>
      <c r="J16" s="125">
        <v>1.1867588302553999E-2</v>
      </c>
      <c r="K16" s="125">
        <v>2.9149865910579401E-2</v>
      </c>
      <c r="L16" s="125">
        <v>0.243833169135481</v>
      </c>
      <c r="M16" s="125">
        <v>0.25169423203632102</v>
      </c>
      <c r="N16" s="125">
        <v>0.27911881651744502</v>
      </c>
      <c r="O16" s="125">
        <v>1.4310205392154101</v>
      </c>
      <c r="P16" s="125">
        <v>7.9054198415164697E-3</v>
      </c>
      <c r="Q16" s="125">
        <v>8.1649187606726709E-3</v>
      </c>
      <c r="R16" s="125">
        <v>5.2833856543087997E-3</v>
      </c>
      <c r="S16" s="125">
        <v>5.7806802999462803E-3</v>
      </c>
      <c r="T16" s="125">
        <v>1.7905369086412801E-2</v>
      </c>
      <c r="U16" s="125">
        <v>1.37640451027876E-2</v>
      </c>
      <c r="V16" s="125">
        <v>1.18434699268438E-2</v>
      </c>
      <c r="W16" s="125">
        <v>1.9307730257834801E-2</v>
      </c>
      <c r="X16" s="27"/>
    </row>
    <row r="17" spans="1:24" x14ac:dyDescent="0.25">
      <c r="A17" s="54" t="s">
        <v>11</v>
      </c>
      <c r="B17" s="25" t="s">
        <v>13</v>
      </c>
      <c r="C17" s="27"/>
      <c r="D17" s="125">
        <v>4.9336586795961403E-2</v>
      </c>
      <c r="E17" s="125">
        <v>2.0848832408517801E-2</v>
      </c>
      <c r="F17" s="125">
        <v>1.4438299990608E-2</v>
      </c>
      <c r="G17" s="125">
        <v>1.3433470766965499E-2</v>
      </c>
      <c r="H17" s="125">
        <v>4.6799859298496102E-2</v>
      </c>
      <c r="I17" s="125">
        <v>1.9221875861100701E-2</v>
      </c>
      <c r="J17" s="125">
        <v>1.40429723785886E-2</v>
      </c>
      <c r="K17" s="125">
        <v>1.2817912708853E-2</v>
      </c>
      <c r="L17" s="125">
        <v>5.6517432202752203E-2</v>
      </c>
      <c r="M17" s="125">
        <v>1.4969308641771199E-2</v>
      </c>
      <c r="N17" s="125">
        <v>1.7341304843341499E-2</v>
      </c>
      <c r="O17" s="125">
        <v>1.2539224701996801E-2</v>
      </c>
      <c r="P17" s="125">
        <v>2.1476496541289101</v>
      </c>
      <c r="Q17" s="125">
        <v>0.46077695462156598</v>
      </c>
      <c r="R17" s="125">
        <v>0.61773939730472605</v>
      </c>
      <c r="S17" s="125">
        <v>0.42734862680450603</v>
      </c>
      <c r="T17" s="125">
        <v>8.6307070651286302E-2</v>
      </c>
      <c r="U17" s="125">
        <v>2.4189122484834201E-2</v>
      </c>
      <c r="V17" s="125">
        <v>3.46510325326762E-2</v>
      </c>
      <c r="W17" s="125">
        <v>2.5517484740780201E-2</v>
      </c>
      <c r="X17" s="27"/>
    </row>
    <row r="18" spans="1:24" x14ac:dyDescent="0.25">
      <c r="A18" s="55" t="s">
        <v>11</v>
      </c>
      <c r="B18" s="35" t="s">
        <v>14</v>
      </c>
      <c r="C18" s="27"/>
      <c r="D18" s="125">
        <v>5.2894017530909897E-3</v>
      </c>
      <c r="E18" s="125">
        <v>2.9072368088375201E-3</v>
      </c>
      <c r="F18" s="125">
        <v>1.6324063294023399E-3</v>
      </c>
      <c r="G18" s="125">
        <v>1.6692037240520199E-3</v>
      </c>
      <c r="H18" s="125">
        <v>5.0587319818034401E-3</v>
      </c>
      <c r="I18" s="125">
        <v>2.7792423876294801E-3</v>
      </c>
      <c r="J18" s="125">
        <v>1.6068284136711701E-3</v>
      </c>
      <c r="K18" s="125">
        <v>1.67582705320252E-3</v>
      </c>
      <c r="L18" s="125">
        <v>5.8963597826867603E-3</v>
      </c>
      <c r="M18" s="125">
        <v>1.9741869561064099E-3</v>
      </c>
      <c r="N18" s="125">
        <v>1.8723340030151699E-3</v>
      </c>
      <c r="O18" s="125">
        <v>1.3988736820239199E-3</v>
      </c>
      <c r="P18" s="125">
        <v>0.210190207852474</v>
      </c>
      <c r="Q18" s="125">
        <v>1.50097798170584</v>
      </c>
      <c r="R18" s="125">
        <v>0.10296830226650799</v>
      </c>
      <c r="S18" s="125">
        <v>0.13136422248648499</v>
      </c>
      <c r="T18" s="125">
        <v>1.0145245281818101E-2</v>
      </c>
      <c r="U18" s="125">
        <v>5.1436559559606201E-3</v>
      </c>
      <c r="V18" s="125">
        <v>4.6361572184301196E-3</v>
      </c>
      <c r="W18" s="125">
        <v>4.7101950090345998E-3</v>
      </c>
      <c r="X18" s="27"/>
    </row>
    <row r="19" spans="1:24" x14ac:dyDescent="0.25">
      <c r="A19" s="55" t="s">
        <v>11</v>
      </c>
      <c r="B19" s="35" t="s">
        <v>15</v>
      </c>
      <c r="C19" s="27"/>
      <c r="D19" s="125">
        <v>5.3418518016801501E-3</v>
      </c>
      <c r="E19" s="125">
        <v>2.3606448867563401E-3</v>
      </c>
      <c r="F19" s="125">
        <v>1.72128301325013E-3</v>
      </c>
      <c r="G19" s="125">
        <v>1.7120557567177101E-3</v>
      </c>
      <c r="H19" s="125">
        <v>5.0715868845112701E-3</v>
      </c>
      <c r="I19" s="125">
        <v>2.17947574991486E-3</v>
      </c>
      <c r="J19" s="125">
        <v>1.64604379947472E-3</v>
      </c>
      <c r="K19" s="125">
        <v>1.6447104108621099E-3</v>
      </c>
      <c r="L19" s="125">
        <v>5.9267122091149101E-3</v>
      </c>
      <c r="M19" s="125">
        <v>1.6083162943885301E-3</v>
      </c>
      <c r="N19" s="125">
        <v>1.89008065753685E-3</v>
      </c>
      <c r="O19" s="125">
        <v>1.38777407176362E-3</v>
      </c>
      <c r="P19" s="125">
        <v>0.15625304843726601</v>
      </c>
      <c r="Q19" s="125">
        <v>9.44013439177257E-2</v>
      </c>
      <c r="R19" s="125">
        <v>1.1429832551971699</v>
      </c>
      <c r="S19" s="125">
        <v>0.131760903058011</v>
      </c>
      <c r="T19" s="125">
        <v>9.2092708438065995E-3</v>
      </c>
      <c r="U19" s="125">
        <v>2.7938008797885601E-3</v>
      </c>
      <c r="V19" s="125">
        <v>3.9043125292299902E-3</v>
      </c>
      <c r="W19" s="125">
        <v>3.2671988848919798E-3</v>
      </c>
      <c r="X19" s="27"/>
    </row>
    <row r="20" spans="1:24" x14ac:dyDescent="0.25">
      <c r="A20" s="56" t="s">
        <v>11</v>
      </c>
      <c r="B20" s="43" t="s">
        <v>16</v>
      </c>
      <c r="C20" s="27"/>
      <c r="D20" s="125">
        <v>7.51468785484202E-3</v>
      </c>
      <c r="E20" s="125">
        <v>4.1278385513999396E-3</v>
      </c>
      <c r="F20" s="125">
        <v>3.0788625141515901E-3</v>
      </c>
      <c r="G20" s="125">
        <v>4.5475519758787697E-3</v>
      </c>
      <c r="H20" s="125">
        <v>7.3589918725845103E-3</v>
      </c>
      <c r="I20" s="125">
        <v>4.0777291280606701E-3</v>
      </c>
      <c r="J20" s="125">
        <v>3.0129396044168699E-3</v>
      </c>
      <c r="K20" s="125">
        <v>4.8865608139747E-3</v>
      </c>
      <c r="L20" s="125">
        <v>7.4428234538812098E-3</v>
      </c>
      <c r="M20" s="125">
        <v>2.6110164370783799E-3</v>
      </c>
      <c r="N20" s="125">
        <v>2.7330440654603E-3</v>
      </c>
      <c r="O20" s="125">
        <v>2.50468606577618E-3</v>
      </c>
      <c r="P20" s="125">
        <v>0.211059961978151</v>
      </c>
      <c r="Q20" s="125">
        <v>0.19538506805491701</v>
      </c>
      <c r="R20" s="125">
        <v>0.208442890237583</v>
      </c>
      <c r="S20" s="125">
        <v>1.2538008308327699</v>
      </c>
      <c r="T20" s="125">
        <v>1.24110602944287E-2</v>
      </c>
      <c r="U20" s="125">
        <v>5.0557137070828297E-3</v>
      </c>
      <c r="V20" s="125">
        <v>6.5444722780867099E-3</v>
      </c>
      <c r="W20" s="125">
        <v>8.3931277409733506E-3</v>
      </c>
      <c r="X20" s="27"/>
    </row>
    <row r="21" spans="1:24" x14ac:dyDescent="0.25">
      <c r="A21" s="57" t="s">
        <v>12</v>
      </c>
      <c r="B21" s="35" t="s">
        <v>13</v>
      </c>
      <c r="C21" s="27"/>
      <c r="D21" s="125">
        <v>8.0687650310873604E-2</v>
      </c>
      <c r="E21" s="125">
        <v>4.9139392975651099E-2</v>
      </c>
      <c r="F21" s="125">
        <v>2.07680405383227E-2</v>
      </c>
      <c r="G21" s="125">
        <v>1.82760378439169E-2</v>
      </c>
      <c r="H21" s="125">
        <v>8.5772457617624406E-2</v>
      </c>
      <c r="I21" s="125">
        <v>4.7405701112612698E-2</v>
      </c>
      <c r="J21" s="125">
        <v>2.2636992622497E-2</v>
      </c>
      <c r="K21" s="125">
        <v>2.0361230419464801E-2</v>
      </c>
      <c r="L21" s="125">
        <v>0.11857575370793499</v>
      </c>
      <c r="M21" s="125">
        <v>3.6949572593287398E-2</v>
      </c>
      <c r="N21" s="125">
        <v>2.6795152805790898E-2</v>
      </c>
      <c r="O21" s="125">
        <v>1.7993259113143398E-2</v>
      </c>
      <c r="P21" s="125">
        <v>0.119742208941633</v>
      </c>
      <c r="Q21" s="125">
        <v>6.62016762431865E-2</v>
      </c>
      <c r="R21" s="125">
        <v>5.0593910214094297E-2</v>
      </c>
      <c r="S21" s="125">
        <v>4.3435321734949003E-2</v>
      </c>
      <c r="T21" s="125">
        <v>1.54154607823824</v>
      </c>
      <c r="U21" s="125">
        <v>0.116905808403583</v>
      </c>
      <c r="V21" s="125">
        <v>0.19516439557922999</v>
      </c>
      <c r="W21" s="125">
        <v>0.119142552681717</v>
      </c>
      <c r="X21" s="27"/>
    </row>
    <row r="22" spans="1:24" x14ac:dyDescent="0.25">
      <c r="A22" s="57" t="s">
        <v>12</v>
      </c>
      <c r="B22" s="35" t="s">
        <v>14</v>
      </c>
      <c r="C22" s="27"/>
      <c r="D22" s="125">
        <v>3.7486393810929698E-2</v>
      </c>
      <c r="E22" s="125">
        <v>0.29112980359764101</v>
      </c>
      <c r="F22" s="125">
        <v>1.33340407845727E-2</v>
      </c>
      <c r="G22" s="125">
        <v>1.6917173651230199E-2</v>
      </c>
      <c r="H22" s="125">
        <v>4.4561795272811899E-2</v>
      </c>
      <c r="I22" s="125">
        <v>0.28211808377514402</v>
      </c>
      <c r="J22" s="125">
        <v>1.8913319780060001E-2</v>
      </c>
      <c r="K22" s="125">
        <v>2.1829945669441801E-2</v>
      </c>
      <c r="L22" s="125">
        <v>2.5888334569375001E-2</v>
      </c>
      <c r="M22" s="125">
        <v>0.17372895911694</v>
      </c>
      <c r="N22" s="125">
        <v>1.33308818688619E-2</v>
      </c>
      <c r="O22" s="125">
        <v>8.8935994749114802E-3</v>
      </c>
      <c r="P22" s="125">
        <v>6.99097424692907E-2</v>
      </c>
      <c r="Q22" s="125">
        <v>0.23516309480561201</v>
      </c>
      <c r="R22" s="125">
        <v>3.0593077515196201E-2</v>
      </c>
      <c r="S22" s="125">
        <v>3.4081863006238403E-2</v>
      </c>
      <c r="T22" s="125">
        <v>0.15870543285661701</v>
      </c>
      <c r="U22" s="125">
        <v>1.4561976050557499</v>
      </c>
      <c r="V22" s="125">
        <v>8.4212924190222305E-2</v>
      </c>
      <c r="W22" s="125">
        <v>0.10425319879614101</v>
      </c>
      <c r="X22" s="27"/>
    </row>
    <row r="23" spans="1:24" x14ac:dyDescent="0.25">
      <c r="A23" s="57" t="s">
        <v>12</v>
      </c>
      <c r="B23" s="35" t="s">
        <v>15</v>
      </c>
      <c r="C23" s="27"/>
      <c r="D23" s="125">
        <v>2.5002442423945299E-2</v>
      </c>
      <c r="E23" s="125">
        <v>4.5481634334941297E-2</v>
      </c>
      <c r="F23" s="125">
        <v>9.83919702703576E-3</v>
      </c>
      <c r="G23" s="125">
        <v>1.0801937467632699E-2</v>
      </c>
      <c r="H23" s="125">
        <v>2.69528200739832E-2</v>
      </c>
      <c r="I23" s="125">
        <v>4.5310515617063597E-2</v>
      </c>
      <c r="J23" s="125">
        <v>1.0431117462109901E-2</v>
      </c>
      <c r="K23" s="125">
        <v>1.2316302213873399E-2</v>
      </c>
      <c r="L23" s="125">
        <v>2.61669751032905E-2</v>
      </c>
      <c r="M23" s="125">
        <v>2.25096762629554E-2</v>
      </c>
      <c r="N23" s="125">
        <v>7.6078869786911398E-3</v>
      </c>
      <c r="O23" s="125">
        <v>5.6289844409443401E-3</v>
      </c>
      <c r="P23" s="125">
        <v>3.0551182130923799E-2</v>
      </c>
      <c r="Q23" s="125">
        <v>3.6599117650007798E-2</v>
      </c>
      <c r="R23" s="125">
        <v>1.4068605639914E-2</v>
      </c>
      <c r="S23" s="125">
        <v>1.3210051890342999E-2</v>
      </c>
      <c r="T23" s="125">
        <v>0.18091693433877701</v>
      </c>
      <c r="U23" s="125">
        <v>0.114687195476704</v>
      </c>
      <c r="V23" s="125">
        <v>1.16170218504866</v>
      </c>
      <c r="W23" s="125">
        <v>0.13903436316930601</v>
      </c>
      <c r="X23" s="27"/>
    </row>
    <row r="24" spans="1:24" x14ac:dyDescent="0.25">
      <c r="A24" s="58" t="s">
        <v>12</v>
      </c>
      <c r="B24" s="43" t="s">
        <v>16</v>
      </c>
      <c r="C24" s="27"/>
      <c r="D24" s="125">
        <v>2.90987507092977E-2</v>
      </c>
      <c r="E24" s="125">
        <v>5.0701571254744497E-2</v>
      </c>
      <c r="F24" s="125">
        <v>1.5089537177227099E-2</v>
      </c>
      <c r="G24" s="125">
        <v>2.8008815243874802E-2</v>
      </c>
      <c r="H24" s="125">
        <v>3.4544909728688997E-2</v>
      </c>
      <c r="I24" s="125">
        <v>5.4459567829279597E-2</v>
      </c>
      <c r="J24" s="125">
        <v>1.8959884224124899E-2</v>
      </c>
      <c r="K24" s="125">
        <v>4.1060051633321597E-2</v>
      </c>
      <c r="L24" s="125">
        <v>2.55308291452363E-2</v>
      </c>
      <c r="M24" s="125">
        <v>3.60025141458655E-2</v>
      </c>
      <c r="N24" s="125">
        <v>1.1926957999784099E-2</v>
      </c>
      <c r="O24" s="125">
        <v>1.38000168598383E-2</v>
      </c>
      <c r="P24" s="125">
        <v>3.1753066324689203E-2</v>
      </c>
      <c r="Q24" s="125">
        <v>4.2065434059837897E-2</v>
      </c>
      <c r="R24" s="125">
        <v>1.8207289841495701E-2</v>
      </c>
      <c r="S24" s="125">
        <v>2.0257858170167099E-2</v>
      </c>
      <c r="T24" s="125">
        <v>0.17234505653569601</v>
      </c>
      <c r="U24" s="125">
        <v>0.15636080744370401</v>
      </c>
      <c r="V24" s="125">
        <v>0.171655383015791</v>
      </c>
      <c r="W24" s="125">
        <v>1.3075576423052699</v>
      </c>
      <c r="X24" s="27"/>
    </row>
    <row r="25" spans="1:24" ht="7.5" customHeight="1" x14ac:dyDescent="0.25">
      <c r="A25" s="17"/>
      <c r="B25" s="17"/>
      <c r="C25" s="2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27"/>
    </row>
  </sheetData>
  <mergeCells count="1">
    <mergeCell ref="D1:W1"/>
  </mergeCells>
  <pageMargins left="0" right="0" top="0.39370078740157505" bottom="0.39370078740157505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D84B-E60F-4C5E-B5B7-491C17EACC51}">
  <dimension ref="A1:X25"/>
  <sheetViews>
    <sheetView workbookViewId="0"/>
  </sheetViews>
  <sheetFormatPr baseColWidth="10" defaultColWidth="11.42578125" defaultRowHeight="15" x14ac:dyDescent="0.25"/>
  <cols>
    <col min="1" max="1" width="10" customWidth="1"/>
    <col min="2" max="2" width="12.140625" customWidth="1"/>
    <col min="3" max="3" width="2.28515625" customWidth="1"/>
    <col min="4" max="4" width="7.140625" customWidth="1"/>
    <col min="5" max="5" width="4.85546875" customWidth="1"/>
    <col min="6" max="6" width="7.5703125" customWidth="1"/>
    <col min="7" max="7" width="7.42578125" customWidth="1"/>
    <col min="8" max="11" width="7.5703125" customWidth="1"/>
    <col min="12" max="12" width="7.140625" customWidth="1"/>
    <col min="13" max="13" width="6.42578125" customWidth="1"/>
    <col min="14" max="14" width="7.5703125" customWidth="1"/>
    <col min="15" max="15" width="7.42578125" customWidth="1"/>
    <col min="16" max="16" width="7.140625" customWidth="1"/>
    <col min="17" max="17" width="6.42578125" customWidth="1"/>
    <col min="18" max="18" width="7.5703125" customWidth="1"/>
    <col min="19" max="19" width="7.42578125" customWidth="1"/>
    <col min="20" max="20" width="7.140625" customWidth="1"/>
    <col min="21" max="21" width="6.42578125" customWidth="1"/>
    <col min="22" max="22" width="7.5703125" customWidth="1"/>
    <col min="23" max="23" width="7.42578125" customWidth="1"/>
    <col min="24" max="24" width="1.85546875" customWidth="1"/>
    <col min="25" max="1000" width="12.140625" customWidth="1"/>
    <col min="1001" max="1001" width="11.42578125" customWidth="1"/>
  </cols>
  <sheetData>
    <row r="1" spans="1:24" s="2" customFormat="1" ht="17.25" x14ac:dyDescent="0.3">
      <c r="A1" s="1" t="s">
        <v>0</v>
      </c>
      <c r="D1" s="367" t="s">
        <v>44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4" s="8" customFormat="1" x14ac:dyDescent="0.25">
      <c r="A2" s="7" t="s">
        <v>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4" s="16" customFormat="1" x14ac:dyDescent="0.25">
      <c r="A3" s="10" t="s">
        <v>7</v>
      </c>
      <c r="B3" s="8"/>
      <c r="C3" s="8"/>
      <c r="D3" s="11" t="s">
        <v>8</v>
      </c>
      <c r="E3" s="11" t="s">
        <v>8</v>
      </c>
      <c r="F3" s="11" t="s">
        <v>8</v>
      </c>
      <c r="G3" s="11" t="s">
        <v>8</v>
      </c>
      <c r="H3" s="12" t="s">
        <v>9</v>
      </c>
      <c r="I3" s="12" t="s">
        <v>9</v>
      </c>
      <c r="J3" s="12" t="s">
        <v>9</v>
      </c>
      <c r="K3" s="12" t="s">
        <v>9</v>
      </c>
      <c r="L3" s="13" t="s">
        <v>10</v>
      </c>
      <c r="M3" s="13" t="s">
        <v>10</v>
      </c>
      <c r="N3" s="13" t="s">
        <v>10</v>
      </c>
      <c r="O3" s="13" t="s">
        <v>10</v>
      </c>
      <c r="P3" s="14" t="s">
        <v>11</v>
      </c>
      <c r="Q3" s="14" t="s">
        <v>11</v>
      </c>
      <c r="R3" s="14" t="s">
        <v>11</v>
      </c>
      <c r="S3" s="14" t="s">
        <v>11</v>
      </c>
      <c r="T3" s="15" t="s">
        <v>12</v>
      </c>
      <c r="U3" s="15" t="s">
        <v>12</v>
      </c>
      <c r="V3" s="15" t="s">
        <v>12</v>
      </c>
      <c r="W3" s="15" t="s">
        <v>12</v>
      </c>
      <c r="X3" s="8"/>
    </row>
    <row r="4" spans="1:24" s="16" customFormat="1" x14ac:dyDescent="0.25">
      <c r="A4" s="8"/>
      <c r="B4" s="8"/>
      <c r="C4" s="8"/>
      <c r="D4" s="18" t="s">
        <v>13</v>
      </c>
      <c r="E4" s="18" t="s">
        <v>14</v>
      </c>
      <c r="F4" s="18" t="s">
        <v>15</v>
      </c>
      <c r="G4" s="18" t="s">
        <v>16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13</v>
      </c>
      <c r="Q4" s="18" t="s">
        <v>14</v>
      </c>
      <c r="R4" s="18" t="s">
        <v>15</v>
      </c>
      <c r="S4" s="18" t="s">
        <v>16</v>
      </c>
      <c r="T4" s="18" t="s">
        <v>13</v>
      </c>
      <c r="U4" s="18" t="s">
        <v>14</v>
      </c>
      <c r="V4" s="18" t="s">
        <v>15</v>
      </c>
      <c r="W4" s="18" t="s">
        <v>16</v>
      </c>
      <c r="X4" s="8"/>
    </row>
    <row r="5" spans="1:24" x14ac:dyDescent="0.25">
      <c r="A5" s="24" t="s">
        <v>8</v>
      </c>
      <c r="B5" s="25" t="s">
        <v>13</v>
      </c>
      <c r="C5" s="27"/>
      <c r="D5" s="28">
        <v>169.019228202725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7"/>
    </row>
    <row r="6" spans="1:24" x14ac:dyDescent="0.25">
      <c r="A6" s="34" t="s">
        <v>8</v>
      </c>
      <c r="B6" s="35" t="s">
        <v>14</v>
      </c>
      <c r="C6" s="27"/>
      <c r="D6" s="28">
        <v>0</v>
      </c>
      <c r="E6" s="28">
        <v>389.249442078821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7"/>
    </row>
    <row r="7" spans="1:24" x14ac:dyDescent="0.25">
      <c r="A7" s="34" t="s">
        <v>8</v>
      </c>
      <c r="B7" s="35" t="s">
        <v>15</v>
      </c>
      <c r="C7" s="27"/>
      <c r="D7" s="28">
        <v>0</v>
      </c>
      <c r="E7" s="28">
        <v>0</v>
      </c>
      <c r="F7" s="28">
        <v>9.5977123953186592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7"/>
    </row>
    <row r="8" spans="1:24" x14ac:dyDescent="0.25">
      <c r="A8" s="42" t="s">
        <v>8</v>
      </c>
      <c r="B8" s="43" t="s">
        <v>16</v>
      </c>
      <c r="C8" s="27"/>
      <c r="D8" s="28">
        <v>0</v>
      </c>
      <c r="E8" s="28">
        <v>0</v>
      </c>
      <c r="F8" s="28">
        <v>0</v>
      </c>
      <c r="G8" s="28">
        <v>88.365170542972606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7"/>
    </row>
    <row r="9" spans="1:24" x14ac:dyDescent="0.25">
      <c r="A9" s="49" t="s">
        <v>9</v>
      </c>
      <c r="B9" s="25" t="s">
        <v>13</v>
      </c>
      <c r="C9" s="27"/>
      <c r="D9" s="28">
        <v>0</v>
      </c>
      <c r="E9" s="28">
        <v>0</v>
      </c>
      <c r="F9" s="28">
        <v>0</v>
      </c>
      <c r="G9" s="28">
        <v>0</v>
      </c>
      <c r="H9" s="28">
        <v>148.10015207183099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7"/>
    </row>
    <row r="10" spans="1:24" x14ac:dyDescent="0.25">
      <c r="A10" s="50" t="s">
        <v>9</v>
      </c>
      <c r="B10" s="35" t="s">
        <v>14</v>
      </c>
      <c r="C10" s="27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1144.6095807545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7"/>
    </row>
    <row r="11" spans="1:24" x14ac:dyDescent="0.25">
      <c r="A11" s="50" t="s">
        <v>9</v>
      </c>
      <c r="B11" s="35" t="s">
        <v>15</v>
      </c>
      <c r="C11" s="27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15.752347538447101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7"/>
    </row>
    <row r="12" spans="1:24" x14ac:dyDescent="0.25">
      <c r="A12" s="51" t="s">
        <v>9</v>
      </c>
      <c r="B12" s="43" t="s">
        <v>16</v>
      </c>
      <c r="C12" s="27"/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88.374107526847595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7"/>
    </row>
    <row r="13" spans="1:24" x14ac:dyDescent="0.25">
      <c r="A13" s="53" t="s">
        <v>10</v>
      </c>
      <c r="B13" s="35" t="s">
        <v>13</v>
      </c>
      <c r="C13" s="27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198.97446493189301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7"/>
    </row>
    <row r="14" spans="1:24" x14ac:dyDescent="0.25">
      <c r="A14" s="53" t="s">
        <v>10</v>
      </c>
      <c r="B14" s="35" t="s">
        <v>14</v>
      </c>
      <c r="C14" s="27"/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1931.04641672148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7"/>
    </row>
    <row r="15" spans="1:24" x14ac:dyDescent="0.25">
      <c r="A15" s="53" t="s">
        <v>10</v>
      </c>
      <c r="B15" s="35" t="s">
        <v>15</v>
      </c>
      <c r="C15" s="27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13.0204546260856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7"/>
    </row>
    <row r="16" spans="1:24" x14ac:dyDescent="0.25">
      <c r="A16" s="53" t="s">
        <v>10</v>
      </c>
      <c r="B16" s="35" t="s">
        <v>16</v>
      </c>
      <c r="C16" s="27"/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50.696566504278202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7"/>
    </row>
    <row r="17" spans="1:24" x14ac:dyDescent="0.25">
      <c r="A17" s="54" t="s">
        <v>11</v>
      </c>
      <c r="B17" s="25" t="s">
        <v>13</v>
      </c>
      <c r="C17" s="27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374.66888097077901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7"/>
    </row>
    <row r="18" spans="1:24" x14ac:dyDescent="0.25">
      <c r="A18" s="55" t="s">
        <v>11</v>
      </c>
      <c r="B18" s="35" t="s">
        <v>14</v>
      </c>
      <c r="C18" s="27"/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2186.3087838540901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7"/>
    </row>
    <row r="19" spans="1:24" x14ac:dyDescent="0.25">
      <c r="A19" s="55" t="s">
        <v>11</v>
      </c>
      <c r="B19" s="35" t="s">
        <v>15</v>
      </c>
      <c r="C19" s="27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45.263492721559999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7"/>
    </row>
    <row r="20" spans="1:24" x14ac:dyDescent="0.25">
      <c r="A20" s="56" t="s">
        <v>11</v>
      </c>
      <c r="B20" s="43" t="s">
        <v>16</v>
      </c>
      <c r="C20" s="27"/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109.73726316228699</v>
      </c>
      <c r="T20" s="28">
        <v>0</v>
      </c>
      <c r="U20" s="28">
        <v>0</v>
      </c>
      <c r="V20" s="28">
        <v>0</v>
      </c>
      <c r="W20" s="28">
        <v>0</v>
      </c>
      <c r="X20" s="27"/>
    </row>
    <row r="21" spans="1:24" x14ac:dyDescent="0.25">
      <c r="A21" s="57" t="s">
        <v>12</v>
      </c>
      <c r="B21" s="35" t="s">
        <v>13</v>
      </c>
      <c r="C21" s="27"/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509.73462383801098</v>
      </c>
      <c r="U21" s="28">
        <v>0</v>
      </c>
      <c r="V21" s="28">
        <v>0</v>
      </c>
      <c r="W21" s="28">
        <v>0</v>
      </c>
      <c r="X21" s="27"/>
    </row>
    <row r="22" spans="1:24" x14ac:dyDescent="0.25">
      <c r="A22" s="57" t="s">
        <v>12</v>
      </c>
      <c r="B22" s="35" t="s">
        <v>14</v>
      </c>
      <c r="C22" s="27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2124.2159180161502</v>
      </c>
      <c r="V22" s="28">
        <v>0</v>
      </c>
      <c r="W22" s="28">
        <v>0</v>
      </c>
      <c r="X22" s="27"/>
    </row>
    <row r="23" spans="1:24" x14ac:dyDescent="0.25">
      <c r="A23" s="57" t="s">
        <v>12</v>
      </c>
      <c r="B23" s="35" t="s">
        <v>15</v>
      </c>
      <c r="C23" s="27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34.349210596239999</v>
      </c>
      <c r="W23" s="28">
        <v>0</v>
      </c>
      <c r="X23" s="27"/>
    </row>
    <row r="24" spans="1:24" x14ac:dyDescent="0.25">
      <c r="A24" s="58" t="s">
        <v>12</v>
      </c>
      <c r="B24" s="43" t="s">
        <v>16</v>
      </c>
      <c r="C24" s="27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141.89038170020601</v>
      </c>
      <c r="X24" s="27"/>
    </row>
    <row r="25" spans="1:24" ht="7.5" customHeight="1" x14ac:dyDescent="0.25">
      <c r="A25" s="17"/>
      <c r="B25" s="17"/>
      <c r="C25" s="2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27"/>
    </row>
  </sheetData>
  <mergeCells count="1">
    <mergeCell ref="D1:W1"/>
  </mergeCells>
  <pageMargins left="0" right="0" top="0.39370078740157505" bottom="0.39370078740157505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96A4-AF32-4CB6-A082-2E5502A7E2C7}">
  <dimension ref="A1:ALC64"/>
  <sheetViews>
    <sheetView workbookViewId="0"/>
  </sheetViews>
  <sheetFormatPr baseColWidth="10" defaultColWidth="11.42578125" defaultRowHeight="15" x14ac:dyDescent="0.25"/>
  <cols>
    <col min="1" max="1" width="10" customWidth="1"/>
    <col min="2" max="2" width="12.140625" customWidth="1"/>
    <col min="3" max="3" width="11.28515625" style="17" customWidth="1"/>
    <col min="4" max="4" width="8.5703125" style="17" customWidth="1"/>
    <col min="5" max="8" width="10.140625" customWidth="1"/>
    <col min="9" max="9" width="2.42578125" style="17" customWidth="1"/>
    <col min="10" max="15" width="12.140625" customWidth="1"/>
    <col min="16" max="16" width="3.5703125" style="17" customWidth="1"/>
    <col min="17" max="991" width="12.140625" customWidth="1"/>
    <col min="992" max="992" width="11.42578125" customWidth="1"/>
  </cols>
  <sheetData>
    <row r="1" spans="1:991" ht="17.25" x14ac:dyDescent="0.3">
      <c r="A1" s="1" t="s">
        <v>0</v>
      </c>
      <c r="B1" s="2"/>
      <c r="C1" s="369" t="s">
        <v>45</v>
      </c>
      <c r="D1" s="369"/>
      <c r="E1" s="369"/>
      <c r="F1" s="369"/>
      <c r="G1" s="369"/>
      <c r="H1" s="369"/>
      <c r="I1" s="2"/>
      <c r="J1" s="369" t="s">
        <v>46</v>
      </c>
      <c r="K1" s="369"/>
      <c r="L1" s="369"/>
      <c r="M1" s="369"/>
      <c r="N1" s="369"/>
      <c r="O1" s="369"/>
      <c r="P1" s="2"/>
      <c r="Q1" s="369" t="s">
        <v>47</v>
      </c>
      <c r="R1" s="369"/>
      <c r="S1" s="369"/>
      <c r="T1" s="369"/>
      <c r="U1" s="369"/>
      <c r="V1" s="36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</row>
    <row r="2" spans="1:991" x14ac:dyDescent="0.25">
      <c r="A2" s="7" t="s">
        <v>6</v>
      </c>
      <c r="B2" s="8"/>
      <c r="C2" s="370" t="s">
        <v>48</v>
      </c>
      <c r="D2" s="370"/>
      <c r="E2" s="370"/>
      <c r="F2" s="370"/>
      <c r="G2" s="370"/>
      <c r="H2" s="370"/>
      <c r="I2" s="8"/>
      <c r="J2" s="370" t="s">
        <v>49</v>
      </c>
      <c r="K2" s="370"/>
      <c r="L2" s="370"/>
      <c r="M2" s="370"/>
      <c r="N2" s="370"/>
      <c r="O2" s="370"/>
      <c r="P2" s="8"/>
      <c r="Q2" s="370" t="s">
        <v>50</v>
      </c>
      <c r="R2" s="370"/>
      <c r="S2" s="370"/>
      <c r="T2" s="370"/>
      <c r="U2" s="370"/>
      <c r="V2" s="37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</row>
    <row r="3" spans="1:991" x14ac:dyDescent="0.25">
      <c r="A3" s="10" t="s">
        <v>7</v>
      </c>
      <c r="B3" s="8"/>
      <c r="C3" s="370"/>
      <c r="D3" s="370"/>
      <c r="E3" s="370"/>
      <c r="F3" s="370"/>
      <c r="G3" s="370"/>
      <c r="H3" s="370"/>
      <c r="I3" s="8"/>
      <c r="J3" s="370"/>
      <c r="K3" s="370"/>
      <c r="L3" s="370"/>
      <c r="M3" s="370"/>
      <c r="N3" s="370"/>
      <c r="O3" s="370"/>
      <c r="P3" s="8"/>
      <c r="Q3" s="370"/>
      <c r="R3" s="370"/>
      <c r="S3" s="370"/>
      <c r="T3" s="370"/>
      <c r="U3" s="370"/>
      <c r="V3" s="370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</row>
    <row r="4" spans="1:991" x14ac:dyDescent="0.25">
      <c r="A4" s="8"/>
      <c r="B4" s="8"/>
      <c r="C4" s="137" t="s">
        <v>51</v>
      </c>
      <c r="D4" s="19" t="s">
        <v>8</v>
      </c>
      <c r="E4" s="20" t="s">
        <v>9</v>
      </c>
      <c r="F4" s="21" t="s">
        <v>10</v>
      </c>
      <c r="G4" s="22" t="s">
        <v>11</v>
      </c>
      <c r="H4" s="23" t="s">
        <v>12</v>
      </c>
      <c r="I4" s="138"/>
      <c r="J4" s="137" t="s">
        <v>51</v>
      </c>
      <c r="K4" s="19" t="s">
        <v>8</v>
      </c>
      <c r="L4" s="20" t="s">
        <v>9</v>
      </c>
      <c r="M4" s="21" t="s">
        <v>10</v>
      </c>
      <c r="N4" s="22" t="s">
        <v>11</v>
      </c>
      <c r="O4" s="23" t="s">
        <v>12</v>
      </c>
      <c r="P4" s="8"/>
      <c r="Q4" s="137" t="s">
        <v>51</v>
      </c>
      <c r="R4" s="19" t="s">
        <v>8</v>
      </c>
      <c r="S4" s="20" t="s">
        <v>9</v>
      </c>
      <c r="T4" s="21" t="s">
        <v>10</v>
      </c>
      <c r="U4" s="22" t="s">
        <v>11</v>
      </c>
      <c r="V4" s="23" t="s">
        <v>12</v>
      </c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</row>
    <row r="5" spans="1:991" x14ac:dyDescent="0.25">
      <c r="A5" s="24" t="s">
        <v>8</v>
      </c>
      <c r="B5" s="25" t="s">
        <v>13</v>
      </c>
      <c r="C5" s="139">
        <v>140480.436769575</v>
      </c>
      <c r="D5" s="140">
        <v>61567.107609066101</v>
      </c>
      <c r="E5" s="141">
        <v>36638.078653676101</v>
      </c>
      <c r="F5" s="141">
        <v>8300.5217055212197</v>
      </c>
      <c r="G5" s="141">
        <v>6957.2783541254403</v>
      </c>
      <c r="H5" s="142">
        <v>27017.4504471861</v>
      </c>
      <c r="I5" s="143"/>
      <c r="J5" s="139">
        <v>140480.436769575</v>
      </c>
      <c r="K5" s="140">
        <v>61567.107609066101</v>
      </c>
      <c r="L5" s="141">
        <v>36638.078653676101</v>
      </c>
      <c r="M5" s="141">
        <v>8300.5217055212197</v>
      </c>
      <c r="N5" s="141">
        <v>6957.2783541254403</v>
      </c>
      <c r="O5" s="142">
        <v>27017.4504471861</v>
      </c>
      <c r="Q5" s="144">
        <v>42080991.044315301</v>
      </c>
      <c r="R5" s="144">
        <v>642700.426177516</v>
      </c>
      <c r="S5" s="144">
        <v>4692176.70191551</v>
      </c>
      <c r="T5" s="144">
        <v>6333730.8568610903</v>
      </c>
      <c r="U5" s="144">
        <v>11289329.693143999</v>
      </c>
      <c r="V5" s="144">
        <v>19123053.366217099</v>
      </c>
    </row>
    <row r="6" spans="1:991" x14ac:dyDescent="0.25">
      <c r="A6" s="34" t="s">
        <v>8</v>
      </c>
      <c r="B6" s="35" t="s">
        <v>14</v>
      </c>
      <c r="C6" s="145">
        <v>77038.728365037605</v>
      </c>
      <c r="D6" s="146">
        <v>57286.983933240903</v>
      </c>
      <c r="E6" s="147">
        <v>9799.8628888118001</v>
      </c>
      <c r="F6" s="147">
        <v>2016.70763820971</v>
      </c>
      <c r="G6" s="147">
        <v>1295.71473794909</v>
      </c>
      <c r="H6" s="148">
        <v>6639.45916682602</v>
      </c>
      <c r="I6" s="143"/>
      <c r="J6" s="145">
        <v>77038.728365037605</v>
      </c>
      <c r="K6" s="146">
        <v>57286.983933240903</v>
      </c>
      <c r="L6" s="147">
        <v>9799.8628888118001</v>
      </c>
      <c r="M6" s="147">
        <v>2016.70763820971</v>
      </c>
      <c r="N6" s="147">
        <v>1295.71473794909</v>
      </c>
      <c r="O6" s="148">
        <v>6639.45916682602</v>
      </c>
      <c r="Q6" s="17"/>
      <c r="R6" s="17"/>
      <c r="S6" s="17"/>
      <c r="T6" s="17"/>
      <c r="U6" s="17"/>
      <c r="V6" s="17"/>
    </row>
    <row r="7" spans="1:991" x14ac:dyDescent="0.25">
      <c r="A7" s="34" t="s">
        <v>8</v>
      </c>
      <c r="B7" s="35" t="s">
        <v>15</v>
      </c>
      <c r="C7" s="145">
        <v>18406.5664381141</v>
      </c>
      <c r="D7" s="146">
        <v>16133.1323979273</v>
      </c>
      <c r="E7" s="147">
        <v>1132.8625186911299</v>
      </c>
      <c r="F7" s="147">
        <v>232.262686585089</v>
      </c>
      <c r="G7" s="147">
        <v>170.59707636958899</v>
      </c>
      <c r="H7" s="148">
        <v>737.71175854106696</v>
      </c>
      <c r="I7" s="143"/>
      <c r="J7" s="145">
        <v>18406.5664381141</v>
      </c>
      <c r="K7" s="146">
        <v>16133.1323979273</v>
      </c>
      <c r="L7" s="147">
        <v>1132.8625186911299</v>
      </c>
      <c r="M7" s="147">
        <v>232.262686585089</v>
      </c>
      <c r="N7" s="147">
        <v>170.59707636958899</v>
      </c>
      <c r="O7" s="148">
        <v>737.71175854106696</v>
      </c>
      <c r="Q7" s="17"/>
      <c r="R7" s="17"/>
      <c r="S7" s="17"/>
      <c r="T7" s="17"/>
      <c r="U7" s="17"/>
      <c r="V7" s="17"/>
    </row>
    <row r="8" spans="1:991" x14ac:dyDescent="0.25">
      <c r="A8" s="42" t="s">
        <v>8</v>
      </c>
      <c r="B8" s="43" t="s">
        <v>16</v>
      </c>
      <c r="C8" s="145">
        <v>107546.296268801</v>
      </c>
      <c r="D8" s="146">
        <v>74511.042850569793</v>
      </c>
      <c r="E8" s="147">
        <v>16710.510931598001</v>
      </c>
      <c r="F8" s="147">
        <v>3090.1089481054601</v>
      </c>
      <c r="G8" s="147">
        <v>2424.52273662062</v>
      </c>
      <c r="H8" s="148">
        <v>10810.1108019068</v>
      </c>
      <c r="I8" s="143"/>
      <c r="J8" s="145">
        <v>107546.296268801</v>
      </c>
      <c r="K8" s="146">
        <v>74511.042850569793</v>
      </c>
      <c r="L8" s="147">
        <v>16710.510931598001</v>
      </c>
      <c r="M8" s="147">
        <v>3090.1089481054601</v>
      </c>
      <c r="N8" s="147">
        <v>2424.52273662062</v>
      </c>
      <c r="O8" s="148">
        <v>10810.1108019068</v>
      </c>
      <c r="Q8" s="17"/>
      <c r="R8" s="17"/>
      <c r="S8" s="17"/>
      <c r="T8" s="17"/>
      <c r="U8" s="17"/>
      <c r="V8" s="17"/>
    </row>
    <row r="9" spans="1:991" x14ac:dyDescent="0.25">
      <c r="A9" s="49" t="s">
        <v>9</v>
      </c>
      <c r="B9" s="25" t="s">
        <v>13</v>
      </c>
      <c r="C9" s="139">
        <v>988092.581643746</v>
      </c>
      <c r="D9" s="140">
        <v>43299.729339456899</v>
      </c>
      <c r="E9" s="141">
        <v>643651.07748671796</v>
      </c>
      <c r="F9" s="141">
        <v>70592.330722782906</v>
      </c>
      <c r="G9" s="141">
        <v>41546.072202071096</v>
      </c>
      <c r="H9" s="142">
        <v>189003.37189271799</v>
      </c>
      <c r="I9" s="143"/>
      <c r="J9" s="139">
        <v>988092.581643746</v>
      </c>
      <c r="K9" s="140">
        <v>43299.729339456899</v>
      </c>
      <c r="L9" s="141">
        <v>643651.07748671796</v>
      </c>
      <c r="M9" s="141">
        <v>70592.330722782906</v>
      </c>
      <c r="N9" s="141">
        <v>41546.072202071096</v>
      </c>
      <c r="O9" s="142">
        <v>189003.37189271799</v>
      </c>
      <c r="Q9" s="17"/>
      <c r="R9" s="17"/>
      <c r="S9" s="17"/>
      <c r="T9" s="17"/>
      <c r="U9" s="17"/>
      <c r="V9" s="17"/>
    </row>
    <row r="10" spans="1:991" x14ac:dyDescent="0.25">
      <c r="A10" s="50" t="s">
        <v>9</v>
      </c>
      <c r="B10" s="35" t="s">
        <v>14</v>
      </c>
      <c r="C10" s="145">
        <v>1628011.2101855199</v>
      </c>
      <c r="D10" s="146">
        <v>39060.690762716797</v>
      </c>
      <c r="E10" s="147">
        <v>1276442.7588190199</v>
      </c>
      <c r="F10" s="147">
        <v>65650.602173477702</v>
      </c>
      <c r="G10" s="147">
        <v>38524.222732157599</v>
      </c>
      <c r="H10" s="148">
        <v>208332.93569814001</v>
      </c>
      <c r="I10" s="143"/>
      <c r="J10" s="145">
        <v>1628011.2101855199</v>
      </c>
      <c r="K10" s="146">
        <v>39060.690762716797</v>
      </c>
      <c r="L10" s="147">
        <v>1276442.7588190199</v>
      </c>
      <c r="M10" s="147">
        <v>65650.602173477702</v>
      </c>
      <c r="N10" s="147">
        <v>38524.222732157599</v>
      </c>
      <c r="O10" s="148">
        <v>208332.93569814001</v>
      </c>
      <c r="Q10" s="17"/>
      <c r="R10" s="17"/>
      <c r="S10" s="17"/>
      <c r="T10" s="17"/>
      <c r="U10" s="17"/>
      <c r="V10" s="17"/>
    </row>
    <row r="11" spans="1:991" x14ac:dyDescent="0.25">
      <c r="A11" s="50" t="s">
        <v>9</v>
      </c>
      <c r="B11" s="35" t="s">
        <v>15</v>
      </c>
      <c r="C11" s="145">
        <v>166760.98494330799</v>
      </c>
      <c r="D11" s="146">
        <v>1976.61955257248</v>
      </c>
      <c r="E11" s="147">
        <v>151702.32673043199</v>
      </c>
      <c r="F11" s="147">
        <v>3022.5537050573198</v>
      </c>
      <c r="G11" s="147">
        <v>1743.5293283358301</v>
      </c>
      <c r="H11" s="148">
        <v>8315.9556269096902</v>
      </c>
      <c r="I11" s="143"/>
      <c r="J11" s="145">
        <v>166760.98494330799</v>
      </c>
      <c r="K11" s="146">
        <v>1976.61955257248</v>
      </c>
      <c r="L11" s="147">
        <v>151702.32673043199</v>
      </c>
      <c r="M11" s="147">
        <v>3022.5537050573198</v>
      </c>
      <c r="N11" s="147">
        <v>1743.5293283358301</v>
      </c>
      <c r="O11" s="148">
        <v>8315.9556269096902</v>
      </c>
      <c r="Q11" s="17"/>
      <c r="R11" s="17"/>
      <c r="S11" s="17"/>
      <c r="T11" s="17"/>
      <c r="U11" s="17"/>
      <c r="V11" s="17"/>
    </row>
    <row r="12" spans="1:991" x14ac:dyDescent="0.25">
      <c r="A12" s="51" t="s">
        <v>9</v>
      </c>
      <c r="B12" s="43" t="s">
        <v>16</v>
      </c>
      <c r="C12" s="149">
        <v>563947.55882385594</v>
      </c>
      <c r="D12" s="150">
        <v>17632.6950503646</v>
      </c>
      <c r="E12" s="151">
        <v>424730.78207206202</v>
      </c>
      <c r="F12" s="151">
        <v>28189.6036079285</v>
      </c>
      <c r="G12" s="151">
        <v>14278.380329019799</v>
      </c>
      <c r="H12" s="152">
        <v>79116.097764480495</v>
      </c>
      <c r="I12" s="143"/>
      <c r="J12" s="149">
        <v>563947.55882385594</v>
      </c>
      <c r="K12" s="150">
        <v>17632.6950503646</v>
      </c>
      <c r="L12" s="151">
        <v>424730.78207206202</v>
      </c>
      <c r="M12" s="151">
        <v>28189.6036079285</v>
      </c>
      <c r="N12" s="151">
        <v>14278.380329019799</v>
      </c>
      <c r="O12" s="152">
        <v>79116.097764480495</v>
      </c>
      <c r="Q12" s="17"/>
      <c r="R12" s="17"/>
      <c r="S12" s="17"/>
      <c r="T12" s="17"/>
      <c r="U12" s="17"/>
      <c r="V12" s="17"/>
    </row>
    <row r="13" spans="1:991" x14ac:dyDescent="0.25">
      <c r="A13" s="53" t="s">
        <v>10</v>
      </c>
      <c r="B13" s="35" t="s">
        <v>13</v>
      </c>
      <c r="C13" s="145">
        <v>1023484.38082729</v>
      </c>
      <c r="D13" s="146">
        <v>6419.8474814560795</v>
      </c>
      <c r="E13" s="147">
        <v>36829.685569510002</v>
      </c>
      <c r="F13" s="147">
        <v>798830.93691725598</v>
      </c>
      <c r="G13" s="147">
        <v>28828.951959375499</v>
      </c>
      <c r="H13" s="148">
        <v>152574.958899694</v>
      </c>
      <c r="I13" s="143"/>
      <c r="J13" s="145">
        <v>1023484.38082729</v>
      </c>
      <c r="K13" s="146">
        <v>6419.8474814560795</v>
      </c>
      <c r="L13" s="147">
        <v>36829.685569510002</v>
      </c>
      <c r="M13" s="147">
        <v>798830.93691725598</v>
      </c>
      <c r="N13" s="147">
        <v>28828.951959375499</v>
      </c>
      <c r="O13" s="148">
        <v>152574.958899694</v>
      </c>
      <c r="Q13" s="17"/>
      <c r="R13" s="17"/>
      <c r="S13" s="17"/>
      <c r="T13" s="17"/>
      <c r="U13" s="17"/>
      <c r="V13" s="17"/>
    </row>
    <row r="14" spans="1:991" x14ac:dyDescent="0.25">
      <c r="A14" s="53" t="s">
        <v>10</v>
      </c>
      <c r="B14" s="35" t="s">
        <v>14</v>
      </c>
      <c r="C14" s="145">
        <v>2976979.8296492598</v>
      </c>
      <c r="D14" s="146">
        <v>13739.3089173182</v>
      </c>
      <c r="E14" s="147">
        <v>82517.667986782501</v>
      </c>
      <c r="F14" s="147">
        <v>2470153.8253890001</v>
      </c>
      <c r="G14" s="147">
        <v>61041.7611339699</v>
      </c>
      <c r="H14" s="148">
        <v>349527.26622219197</v>
      </c>
      <c r="I14" s="143"/>
      <c r="J14" s="145">
        <v>2976979.8296492598</v>
      </c>
      <c r="K14" s="146">
        <v>13739.3089173182</v>
      </c>
      <c r="L14" s="147">
        <v>82517.667986782501</v>
      </c>
      <c r="M14" s="147">
        <v>2470153.8253890001</v>
      </c>
      <c r="N14" s="147">
        <v>61041.7611339699</v>
      </c>
      <c r="O14" s="148">
        <v>349527.26622219197</v>
      </c>
      <c r="Q14" s="17"/>
      <c r="R14" s="17"/>
      <c r="S14" s="17"/>
      <c r="T14" s="17"/>
      <c r="U14" s="17"/>
      <c r="V14" s="17"/>
    </row>
    <row r="15" spans="1:991" x14ac:dyDescent="0.25">
      <c r="A15" s="53" t="s">
        <v>10</v>
      </c>
      <c r="B15" s="35" t="s">
        <v>15</v>
      </c>
      <c r="C15" s="145">
        <v>195509.114014614</v>
      </c>
      <c r="D15" s="146">
        <v>259.02666289893699</v>
      </c>
      <c r="E15" s="147">
        <v>1734.57160928453</v>
      </c>
      <c r="F15" s="147">
        <v>186111.12508035899</v>
      </c>
      <c r="G15" s="147">
        <v>1306.5536026994801</v>
      </c>
      <c r="H15" s="148">
        <v>6097.8370593726104</v>
      </c>
      <c r="I15" s="143"/>
      <c r="J15" s="145">
        <v>195509.114014614</v>
      </c>
      <c r="K15" s="146">
        <v>259.02666289893699</v>
      </c>
      <c r="L15" s="147">
        <v>1734.57160928453</v>
      </c>
      <c r="M15" s="147">
        <v>186111.12508035899</v>
      </c>
      <c r="N15" s="147">
        <v>1306.5536026994801</v>
      </c>
      <c r="O15" s="148">
        <v>6097.8370593726104</v>
      </c>
      <c r="Q15" s="17"/>
      <c r="R15" s="17"/>
      <c r="S15" s="17"/>
      <c r="T15" s="17"/>
      <c r="U15" s="17"/>
      <c r="V15" s="17"/>
    </row>
    <row r="16" spans="1:991" x14ac:dyDescent="0.25">
      <c r="A16" s="53" t="s">
        <v>10</v>
      </c>
      <c r="B16" s="35" t="s">
        <v>16</v>
      </c>
      <c r="C16" s="145">
        <v>440752.66366935399</v>
      </c>
      <c r="D16" s="146">
        <v>1985.4148880182699</v>
      </c>
      <c r="E16" s="147">
        <v>15449.928290407201</v>
      </c>
      <c r="F16" s="147">
        <v>384605.843624286</v>
      </c>
      <c r="G16" s="147">
        <v>5919.0420799654603</v>
      </c>
      <c r="H16" s="148">
        <v>32792.434786677099</v>
      </c>
      <c r="I16" s="143"/>
      <c r="J16" s="145">
        <v>440752.66366935399</v>
      </c>
      <c r="K16" s="146">
        <v>1985.4148880182699</v>
      </c>
      <c r="L16" s="147">
        <v>15449.928290407201</v>
      </c>
      <c r="M16" s="147">
        <v>384605.843624286</v>
      </c>
      <c r="N16" s="147">
        <v>5919.0420799654603</v>
      </c>
      <c r="O16" s="148">
        <v>32792.434786677099</v>
      </c>
      <c r="Q16" s="17"/>
      <c r="R16" s="17"/>
      <c r="S16" s="17"/>
      <c r="T16" s="17"/>
      <c r="U16" s="17"/>
      <c r="V16" s="17"/>
    </row>
    <row r="17" spans="1:991" x14ac:dyDescent="0.25">
      <c r="A17" s="54" t="s">
        <v>11</v>
      </c>
      <c r="B17" s="25" t="s">
        <v>13</v>
      </c>
      <c r="C17" s="139">
        <v>5614517.0330967996</v>
      </c>
      <c r="D17" s="140">
        <v>33907.0425942523</v>
      </c>
      <c r="E17" s="141">
        <v>202565.28364597901</v>
      </c>
      <c r="F17" s="141">
        <v>324444.838961492</v>
      </c>
      <c r="G17" s="141">
        <v>4214560.1977701299</v>
      </c>
      <c r="H17" s="142">
        <v>839039.670124945</v>
      </c>
      <c r="I17" s="143"/>
      <c r="J17" s="139">
        <v>5614517.0330967996</v>
      </c>
      <c r="K17" s="140">
        <v>33907.0425942523</v>
      </c>
      <c r="L17" s="141">
        <v>202565.28364597901</v>
      </c>
      <c r="M17" s="141">
        <v>324444.838961492</v>
      </c>
      <c r="N17" s="141">
        <v>4214560.1977701299</v>
      </c>
      <c r="O17" s="142">
        <v>839039.670124945</v>
      </c>
      <c r="Q17" s="17"/>
      <c r="R17" s="17"/>
      <c r="S17" s="17"/>
      <c r="T17" s="17"/>
      <c r="U17" s="17"/>
      <c r="V17" s="17"/>
    </row>
    <row r="18" spans="1:991" x14ac:dyDescent="0.25">
      <c r="A18" s="55" t="s">
        <v>11</v>
      </c>
      <c r="B18" s="35" t="s">
        <v>14</v>
      </c>
      <c r="C18" s="145">
        <v>5232962.2923492901</v>
      </c>
      <c r="D18" s="146">
        <v>21913.597771019198</v>
      </c>
      <c r="E18" s="147">
        <v>131136.93532829999</v>
      </c>
      <c r="F18" s="147">
        <v>201402.090597492</v>
      </c>
      <c r="G18" s="147">
        <v>4277778.4196903603</v>
      </c>
      <c r="H18" s="148">
        <v>600731.24896211701</v>
      </c>
      <c r="I18" s="143"/>
      <c r="J18" s="145">
        <v>5232962.2923492901</v>
      </c>
      <c r="K18" s="146">
        <v>21913.597771019198</v>
      </c>
      <c r="L18" s="147">
        <v>131136.93532829999</v>
      </c>
      <c r="M18" s="147">
        <v>201402.090597492</v>
      </c>
      <c r="N18" s="147">
        <v>4277778.4196903603</v>
      </c>
      <c r="O18" s="148">
        <v>600731.24896211701</v>
      </c>
      <c r="Q18" s="17"/>
      <c r="R18" s="17"/>
      <c r="S18" s="17"/>
      <c r="T18" s="17"/>
      <c r="U18" s="17"/>
      <c r="V18" s="17"/>
    </row>
    <row r="19" spans="1:991" x14ac:dyDescent="0.25">
      <c r="A19" s="55" t="s">
        <v>11</v>
      </c>
      <c r="B19" s="35" t="s">
        <v>15</v>
      </c>
      <c r="C19" s="145">
        <v>369334.51409058401</v>
      </c>
      <c r="D19" s="146">
        <v>503.09504479397202</v>
      </c>
      <c r="E19" s="147">
        <v>2992.7430096318999</v>
      </c>
      <c r="F19" s="147">
        <v>4625.8608904387402</v>
      </c>
      <c r="G19" s="147">
        <v>349039.663158326</v>
      </c>
      <c r="H19" s="148">
        <v>12173.1519873942</v>
      </c>
      <c r="I19" s="143"/>
      <c r="J19" s="145">
        <v>369334.51409058401</v>
      </c>
      <c r="K19" s="146">
        <v>503.09504479397202</v>
      </c>
      <c r="L19" s="147">
        <v>2992.7430096318999</v>
      </c>
      <c r="M19" s="147">
        <v>4625.8608904387402</v>
      </c>
      <c r="N19" s="147">
        <v>349039.663158326</v>
      </c>
      <c r="O19" s="148">
        <v>12173.1519873942</v>
      </c>
      <c r="Q19" s="17"/>
      <c r="R19" s="17"/>
      <c r="S19" s="17"/>
      <c r="T19" s="17"/>
      <c r="U19" s="17"/>
      <c r="V19" s="17"/>
    </row>
    <row r="20" spans="1:991" x14ac:dyDescent="0.25">
      <c r="A20" s="56" t="s">
        <v>11</v>
      </c>
      <c r="B20" s="43" t="s">
        <v>16</v>
      </c>
      <c r="C20" s="149">
        <v>451110.32481104002</v>
      </c>
      <c r="D20" s="150">
        <v>1890.3954451442601</v>
      </c>
      <c r="E20" s="151">
        <v>10959.199284378001</v>
      </c>
      <c r="F20" s="151">
        <v>13954.4577904776</v>
      </c>
      <c r="G20" s="151">
        <v>381840.47427734098</v>
      </c>
      <c r="H20" s="152">
        <v>42465.798013699699</v>
      </c>
      <c r="I20" s="143"/>
      <c r="J20" s="149">
        <v>451110.32481104002</v>
      </c>
      <c r="K20" s="150">
        <v>1890.3954451442601</v>
      </c>
      <c r="L20" s="151">
        <v>10959.199284378001</v>
      </c>
      <c r="M20" s="151">
        <v>13954.4577904776</v>
      </c>
      <c r="N20" s="151">
        <v>381840.47427734098</v>
      </c>
      <c r="O20" s="152">
        <v>42465.798013699699</v>
      </c>
      <c r="Q20" s="17"/>
      <c r="R20" s="17"/>
      <c r="S20" s="17"/>
      <c r="T20" s="17"/>
      <c r="U20" s="17"/>
      <c r="V20" s="17"/>
    </row>
    <row r="21" spans="1:991" x14ac:dyDescent="0.25">
      <c r="A21" s="57" t="s">
        <v>12</v>
      </c>
      <c r="B21" s="35" t="s">
        <v>13</v>
      </c>
      <c r="C21" s="145">
        <v>8077250.0003999202</v>
      </c>
      <c r="D21" s="146">
        <v>69510.0313520778</v>
      </c>
      <c r="E21" s="147">
        <v>432175.37906111497</v>
      </c>
      <c r="F21" s="147">
        <v>704493.28900443204</v>
      </c>
      <c r="G21" s="147">
        <v>541335.66875561594</v>
      </c>
      <c r="H21" s="148">
        <v>6329735.6322266804</v>
      </c>
      <c r="I21" s="143"/>
      <c r="J21" s="145">
        <v>8077250.0003999202</v>
      </c>
      <c r="K21" s="146">
        <v>69510.0313520778</v>
      </c>
      <c r="L21" s="147">
        <v>432175.37906111497</v>
      </c>
      <c r="M21" s="147">
        <v>704493.28900443204</v>
      </c>
      <c r="N21" s="147">
        <v>541335.66875561594</v>
      </c>
      <c r="O21" s="148">
        <v>6329735.6322266804</v>
      </c>
      <c r="Q21" s="17"/>
      <c r="R21" s="17"/>
      <c r="S21" s="17"/>
      <c r="T21" s="17"/>
      <c r="U21" s="17"/>
      <c r="V21" s="17"/>
    </row>
    <row r="22" spans="1:991" x14ac:dyDescent="0.25">
      <c r="A22" s="57" t="s">
        <v>12</v>
      </c>
      <c r="B22" s="35" t="s">
        <v>14</v>
      </c>
      <c r="C22" s="145">
        <v>11987331.7771884</v>
      </c>
      <c r="D22" s="146">
        <v>168174.500996638</v>
      </c>
      <c r="E22" s="147">
        <v>1128320.5624760401</v>
      </c>
      <c r="F22" s="147">
        <v>980395.44003026804</v>
      </c>
      <c r="G22" s="147">
        <v>1248583.39526029</v>
      </c>
      <c r="H22" s="148">
        <v>8461857.8784251399</v>
      </c>
      <c r="I22" s="143"/>
      <c r="J22" s="145">
        <v>11987331.7771884</v>
      </c>
      <c r="K22" s="146">
        <v>168174.500996638</v>
      </c>
      <c r="L22" s="147">
        <v>1128320.5624760401</v>
      </c>
      <c r="M22" s="147">
        <v>980395.44003026804</v>
      </c>
      <c r="N22" s="147">
        <v>1248583.39526029</v>
      </c>
      <c r="O22" s="148">
        <v>8461857.8784251399</v>
      </c>
      <c r="Q22" s="17"/>
      <c r="R22" s="17"/>
      <c r="S22" s="17"/>
      <c r="T22" s="17"/>
      <c r="U22" s="17"/>
      <c r="V22" s="17"/>
    </row>
    <row r="23" spans="1:991" x14ac:dyDescent="0.25">
      <c r="A23" s="57" t="s">
        <v>12</v>
      </c>
      <c r="B23" s="35" t="s">
        <v>15</v>
      </c>
      <c r="C23" s="145">
        <v>677084.60586880601</v>
      </c>
      <c r="D23" s="146">
        <v>1973.1460134840399</v>
      </c>
      <c r="E23" s="147">
        <v>12134.3664925513</v>
      </c>
      <c r="F23" s="147">
        <v>14491.969058954001</v>
      </c>
      <c r="G23" s="147">
        <v>13484.375636741601</v>
      </c>
      <c r="H23" s="148">
        <v>635000.74866707495</v>
      </c>
      <c r="I23" s="143"/>
      <c r="J23" s="145">
        <v>677084.60586880601</v>
      </c>
      <c r="K23" s="146">
        <v>1973.1460134840399</v>
      </c>
      <c r="L23" s="147">
        <v>12134.3664925513</v>
      </c>
      <c r="M23" s="147">
        <v>14491.969058954001</v>
      </c>
      <c r="N23" s="147">
        <v>13484.375636741601</v>
      </c>
      <c r="O23" s="148">
        <v>635000.74866707495</v>
      </c>
      <c r="Q23" s="17"/>
      <c r="R23" s="17"/>
      <c r="S23" s="17"/>
      <c r="T23" s="17"/>
      <c r="U23" s="17"/>
      <c r="V23" s="17"/>
    </row>
    <row r="24" spans="1:991" x14ac:dyDescent="0.25">
      <c r="A24" s="58" t="s">
        <v>12</v>
      </c>
      <c r="B24" s="43" t="s">
        <v>16</v>
      </c>
      <c r="C24" s="149">
        <v>1344390.14491198</v>
      </c>
      <c r="D24" s="150">
        <v>10957.017514499499</v>
      </c>
      <c r="E24" s="151">
        <v>74552.1190605171</v>
      </c>
      <c r="F24" s="151">
        <v>69126.488328974301</v>
      </c>
      <c r="G24" s="151">
        <v>58670.872322580697</v>
      </c>
      <c r="H24" s="152">
        <v>1131083.64768541</v>
      </c>
      <c r="I24" s="143"/>
      <c r="J24" s="149">
        <v>1344390.14491198</v>
      </c>
      <c r="K24" s="150">
        <v>10957.017514499499</v>
      </c>
      <c r="L24" s="151">
        <v>74552.1190605171</v>
      </c>
      <c r="M24" s="151">
        <v>69126.488328974301</v>
      </c>
      <c r="N24" s="151">
        <v>58670.872322580697</v>
      </c>
      <c r="O24" s="152">
        <v>1131083.64768541</v>
      </c>
      <c r="Q24" s="17"/>
      <c r="R24" s="17"/>
      <c r="S24" s="17"/>
      <c r="T24" s="17"/>
      <c r="U24" s="17"/>
      <c r="V24" s="17"/>
    </row>
    <row r="25" spans="1:991" ht="7.5" customHeight="1" x14ac:dyDescent="0.25">
      <c r="A25" s="17"/>
      <c r="B25" s="17"/>
      <c r="D25" s="32"/>
      <c r="J25" s="17"/>
      <c r="K25" s="32"/>
      <c r="Q25" s="17"/>
      <c r="R25" s="17"/>
      <c r="S25" s="17"/>
      <c r="T25" s="17"/>
      <c r="U25" s="17"/>
      <c r="V25" s="17"/>
    </row>
    <row r="26" spans="1:991" x14ac:dyDescent="0.25">
      <c r="A26" s="17"/>
      <c r="B26" s="17"/>
      <c r="C26" s="144">
        <v>42080991.044315301</v>
      </c>
      <c r="D26" s="144">
        <v>642700.426177516</v>
      </c>
      <c r="E26" s="144">
        <v>4692176.70191551</v>
      </c>
      <c r="F26" s="144">
        <v>6333730.8568610903</v>
      </c>
      <c r="G26" s="144">
        <v>11289329.693143999</v>
      </c>
      <c r="H26" s="144">
        <v>19123053.366217099</v>
      </c>
      <c r="J26" s="144">
        <v>42080991.044315301</v>
      </c>
      <c r="K26" s="144">
        <v>642700.426177516</v>
      </c>
      <c r="L26" s="144">
        <v>4692176.70191551</v>
      </c>
      <c r="M26" s="144">
        <v>6333730.8568610903</v>
      </c>
      <c r="N26" s="144">
        <v>11289329.693143999</v>
      </c>
      <c r="O26" s="144">
        <v>19123053.366217099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</row>
    <row r="27" spans="1:991" x14ac:dyDescent="0.25">
      <c r="A27" s="17"/>
      <c r="B27" s="17"/>
      <c r="E27" s="17"/>
      <c r="F27" s="17"/>
      <c r="G27" s="17"/>
      <c r="H27" s="17"/>
      <c r="J27" s="17"/>
      <c r="K27" s="17"/>
      <c r="L27" s="17"/>
      <c r="M27" s="17"/>
      <c r="N27" s="17"/>
      <c r="O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</row>
    <row r="28" spans="1:991" x14ac:dyDescent="0.25">
      <c r="A28" s="153" t="s">
        <v>52</v>
      </c>
      <c r="B28" s="153"/>
      <c r="E28" s="17"/>
      <c r="F28" s="17"/>
      <c r="G28" s="17"/>
      <c r="H28" s="17"/>
      <c r="J28" s="17"/>
      <c r="K28" s="17"/>
      <c r="L28" s="17"/>
      <c r="M28" s="17"/>
      <c r="N28" s="17"/>
      <c r="O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</row>
    <row r="29" spans="1:991" x14ac:dyDescent="0.25">
      <c r="A29" s="154" t="s">
        <v>53</v>
      </c>
      <c r="B29" s="154" t="s">
        <v>54</v>
      </c>
      <c r="C29" s="137" t="s">
        <v>51</v>
      </c>
      <c r="D29" s="19" t="s">
        <v>8</v>
      </c>
      <c r="E29" s="20" t="s">
        <v>9</v>
      </c>
      <c r="F29" s="21" t="s">
        <v>10</v>
      </c>
      <c r="G29" s="22" t="s">
        <v>11</v>
      </c>
      <c r="H29" s="23" t="s">
        <v>12</v>
      </c>
      <c r="I29" s="138"/>
      <c r="J29" s="137" t="s">
        <v>51</v>
      </c>
      <c r="K29" s="19" t="s">
        <v>8</v>
      </c>
      <c r="L29" s="20" t="s">
        <v>9</v>
      </c>
      <c r="M29" s="21" t="s">
        <v>10</v>
      </c>
      <c r="N29" s="22" t="s">
        <v>11</v>
      </c>
      <c r="O29" s="23" t="s">
        <v>12</v>
      </c>
      <c r="Q29" s="17"/>
      <c r="R29" s="17"/>
      <c r="S29" s="17"/>
      <c r="T29" s="17"/>
      <c r="U29" s="17"/>
      <c r="V29" s="17"/>
    </row>
    <row r="30" spans="1:991" x14ac:dyDescent="0.25">
      <c r="A30" s="34" t="s">
        <v>8</v>
      </c>
      <c r="B30" s="25" t="s">
        <v>13</v>
      </c>
      <c r="C30" s="139">
        <f t="shared" ref="C30:H33" si="0">C5</f>
        <v>140480.436769575</v>
      </c>
      <c r="D30" s="140">
        <f t="shared" si="0"/>
        <v>61567.107609066101</v>
      </c>
      <c r="E30" s="141">
        <f t="shared" si="0"/>
        <v>36638.078653676101</v>
      </c>
      <c r="F30" s="141">
        <f t="shared" si="0"/>
        <v>8300.5217055212197</v>
      </c>
      <c r="G30" s="141">
        <f t="shared" si="0"/>
        <v>6957.2783541254403</v>
      </c>
      <c r="H30" s="142">
        <f t="shared" si="0"/>
        <v>27017.4504471861</v>
      </c>
      <c r="J30" s="139">
        <f t="shared" ref="J30:O33" si="1">J5</f>
        <v>140480.436769575</v>
      </c>
      <c r="K30" s="140">
        <f t="shared" si="1"/>
        <v>61567.107609066101</v>
      </c>
      <c r="L30" s="141">
        <f t="shared" si="1"/>
        <v>36638.078653676101</v>
      </c>
      <c r="M30" s="141">
        <f t="shared" si="1"/>
        <v>8300.5217055212197</v>
      </c>
      <c r="N30" s="141">
        <f t="shared" si="1"/>
        <v>6957.2783541254403</v>
      </c>
      <c r="O30" s="142">
        <f t="shared" si="1"/>
        <v>27017.4504471861</v>
      </c>
      <c r="Q30" s="17"/>
      <c r="R30" s="17"/>
      <c r="S30" s="17"/>
      <c r="T30" s="17"/>
      <c r="U30" s="17"/>
      <c r="V30" s="17"/>
    </row>
    <row r="31" spans="1:991" x14ac:dyDescent="0.25">
      <c r="A31" s="34" t="s">
        <v>8</v>
      </c>
      <c r="B31" s="35" t="s">
        <v>14</v>
      </c>
      <c r="C31" s="145">
        <f t="shared" si="0"/>
        <v>77038.728365037605</v>
      </c>
      <c r="D31" s="146">
        <f t="shared" si="0"/>
        <v>57286.983933240903</v>
      </c>
      <c r="E31" s="147">
        <f t="shared" si="0"/>
        <v>9799.8628888118001</v>
      </c>
      <c r="F31" s="147">
        <f t="shared" si="0"/>
        <v>2016.70763820971</v>
      </c>
      <c r="G31" s="147">
        <f t="shared" si="0"/>
        <v>1295.71473794909</v>
      </c>
      <c r="H31" s="148">
        <f t="shared" si="0"/>
        <v>6639.45916682602</v>
      </c>
      <c r="J31" s="145">
        <f t="shared" si="1"/>
        <v>77038.728365037605</v>
      </c>
      <c r="K31" s="146">
        <f t="shared" si="1"/>
        <v>57286.983933240903</v>
      </c>
      <c r="L31" s="147">
        <f t="shared" si="1"/>
        <v>9799.8628888118001</v>
      </c>
      <c r="M31" s="147">
        <f t="shared" si="1"/>
        <v>2016.70763820971</v>
      </c>
      <c r="N31" s="147">
        <f t="shared" si="1"/>
        <v>1295.71473794909</v>
      </c>
      <c r="O31" s="148">
        <f t="shared" si="1"/>
        <v>6639.45916682602</v>
      </c>
    </row>
    <row r="32" spans="1:991" x14ac:dyDescent="0.25">
      <c r="A32" s="34" t="s">
        <v>8</v>
      </c>
      <c r="B32" s="35" t="s">
        <v>15</v>
      </c>
      <c r="C32" s="145">
        <f t="shared" si="0"/>
        <v>18406.5664381141</v>
      </c>
      <c r="D32" s="146">
        <f t="shared" si="0"/>
        <v>16133.1323979273</v>
      </c>
      <c r="E32" s="147">
        <f t="shared" si="0"/>
        <v>1132.8625186911299</v>
      </c>
      <c r="F32" s="147">
        <f t="shared" si="0"/>
        <v>232.262686585089</v>
      </c>
      <c r="G32" s="147">
        <f t="shared" si="0"/>
        <v>170.59707636958899</v>
      </c>
      <c r="H32" s="148">
        <f t="shared" si="0"/>
        <v>737.71175854106696</v>
      </c>
      <c r="J32" s="145">
        <f t="shared" si="1"/>
        <v>18406.5664381141</v>
      </c>
      <c r="K32" s="146">
        <f t="shared" si="1"/>
        <v>16133.1323979273</v>
      </c>
      <c r="L32" s="147">
        <f t="shared" si="1"/>
        <v>1132.8625186911299</v>
      </c>
      <c r="M32" s="147">
        <f t="shared" si="1"/>
        <v>232.262686585089</v>
      </c>
      <c r="N32" s="147">
        <f t="shared" si="1"/>
        <v>170.59707636958899</v>
      </c>
      <c r="O32" s="148">
        <f t="shared" si="1"/>
        <v>737.71175854106696</v>
      </c>
    </row>
    <row r="33" spans="1:15" x14ac:dyDescent="0.25">
      <c r="A33" s="42" t="s">
        <v>8</v>
      </c>
      <c r="B33" s="43" t="s">
        <v>16</v>
      </c>
      <c r="C33" s="149">
        <f t="shared" si="0"/>
        <v>107546.296268801</v>
      </c>
      <c r="D33" s="150">
        <f t="shared" si="0"/>
        <v>74511.042850569793</v>
      </c>
      <c r="E33" s="151">
        <f t="shared" si="0"/>
        <v>16710.510931598001</v>
      </c>
      <c r="F33" s="151">
        <f t="shared" si="0"/>
        <v>3090.1089481054601</v>
      </c>
      <c r="G33" s="151">
        <f t="shared" si="0"/>
        <v>2424.52273662062</v>
      </c>
      <c r="H33" s="152">
        <f t="shared" si="0"/>
        <v>10810.1108019068</v>
      </c>
      <c r="J33" s="149">
        <f t="shared" si="1"/>
        <v>107546.296268801</v>
      </c>
      <c r="K33" s="150">
        <f t="shared" si="1"/>
        <v>74511.042850569793</v>
      </c>
      <c r="L33" s="151">
        <f t="shared" si="1"/>
        <v>16710.510931598001</v>
      </c>
      <c r="M33" s="151">
        <f t="shared" si="1"/>
        <v>3090.1089481054601</v>
      </c>
      <c r="N33" s="151">
        <f t="shared" si="1"/>
        <v>2424.52273662062</v>
      </c>
      <c r="O33" s="152">
        <f t="shared" si="1"/>
        <v>10810.1108019068</v>
      </c>
    </row>
    <row r="34" spans="1:15" x14ac:dyDescent="0.25">
      <c r="A34" s="155" t="s">
        <v>55</v>
      </c>
      <c r="B34" s="25" t="s">
        <v>13</v>
      </c>
      <c r="C34" s="145">
        <f t="shared" ref="C34:H37" si="2">C9+C13+C17+C21</f>
        <v>15703343.995967757</v>
      </c>
      <c r="D34" s="146">
        <f t="shared" si="2"/>
        <v>153136.65076724306</v>
      </c>
      <c r="E34" s="147">
        <f t="shared" si="2"/>
        <v>1315221.425763322</v>
      </c>
      <c r="F34" s="147">
        <f t="shared" si="2"/>
        <v>1898361.395605963</v>
      </c>
      <c r="G34" s="147">
        <f t="shared" si="2"/>
        <v>4826270.8906871928</v>
      </c>
      <c r="H34" s="148">
        <f t="shared" si="2"/>
        <v>7510353.6331440378</v>
      </c>
      <c r="J34" s="145">
        <f t="shared" ref="J34:O37" si="3">J9+J13+J17+J21</f>
        <v>15703343.995967757</v>
      </c>
      <c r="K34" s="146">
        <f t="shared" si="3"/>
        <v>153136.65076724306</v>
      </c>
      <c r="L34" s="147">
        <f t="shared" si="3"/>
        <v>1315221.425763322</v>
      </c>
      <c r="M34" s="147">
        <f t="shared" si="3"/>
        <v>1898361.395605963</v>
      </c>
      <c r="N34" s="147">
        <f t="shared" si="3"/>
        <v>4826270.8906871928</v>
      </c>
      <c r="O34" s="148">
        <f t="shared" si="3"/>
        <v>7510353.6331440378</v>
      </c>
    </row>
    <row r="35" spans="1:15" x14ac:dyDescent="0.25">
      <c r="A35" s="156" t="s">
        <v>55</v>
      </c>
      <c r="B35" s="35" t="s">
        <v>14</v>
      </c>
      <c r="C35" s="145">
        <f t="shared" si="2"/>
        <v>21825285.109372467</v>
      </c>
      <c r="D35" s="146">
        <f t="shared" si="2"/>
        <v>242888.0984476922</v>
      </c>
      <c r="E35" s="147">
        <f t="shared" si="2"/>
        <v>2618417.9246101426</v>
      </c>
      <c r="F35" s="147">
        <f t="shared" si="2"/>
        <v>3717601.9581902381</v>
      </c>
      <c r="G35" s="147">
        <f t="shared" si="2"/>
        <v>5625927.7988167778</v>
      </c>
      <c r="H35" s="148">
        <f t="shared" si="2"/>
        <v>9620449.3293075897</v>
      </c>
      <c r="J35" s="145">
        <f t="shared" si="3"/>
        <v>21825285.109372467</v>
      </c>
      <c r="K35" s="146">
        <f t="shared" si="3"/>
        <v>242888.0984476922</v>
      </c>
      <c r="L35" s="147">
        <f t="shared" si="3"/>
        <v>2618417.9246101426</v>
      </c>
      <c r="M35" s="147">
        <f t="shared" si="3"/>
        <v>3717601.9581902381</v>
      </c>
      <c r="N35" s="147">
        <f t="shared" si="3"/>
        <v>5625927.7988167778</v>
      </c>
      <c r="O35" s="148">
        <f t="shared" si="3"/>
        <v>9620449.3293075897</v>
      </c>
    </row>
    <row r="36" spans="1:15" x14ac:dyDescent="0.25">
      <c r="A36" s="156" t="s">
        <v>55</v>
      </c>
      <c r="B36" s="35" t="s">
        <v>15</v>
      </c>
      <c r="C36" s="145">
        <f t="shared" si="2"/>
        <v>1408689.2189173121</v>
      </c>
      <c r="D36" s="146">
        <f t="shared" si="2"/>
        <v>4711.8872737494294</v>
      </c>
      <c r="E36" s="147">
        <f t="shared" si="2"/>
        <v>168564.0078418997</v>
      </c>
      <c r="F36" s="147">
        <f t="shared" si="2"/>
        <v>208251.50873480909</v>
      </c>
      <c r="G36" s="147">
        <f t="shared" si="2"/>
        <v>365574.12172610289</v>
      </c>
      <c r="H36" s="148">
        <f t="shared" si="2"/>
        <v>661587.69334075146</v>
      </c>
      <c r="J36" s="145">
        <f t="shared" si="3"/>
        <v>1408689.2189173121</v>
      </c>
      <c r="K36" s="146">
        <f t="shared" si="3"/>
        <v>4711.8872737494294</v>
      </c>
      <c r="L36" s="147">
        <f t="shared" si="3"/>
        <v>168564.0078418997</v>
      </c>
      <c r="M36" s="147">
        <f t="shared" si="3"/>
        <v>208251.50873480909</v>
      </c>
      <c r="N36" s="147">
        <f t="shared" si="3"/>
        <v>365574.12172610289</v>
      </c>
      <c r="O36" s="148">
        <f t="shared" si="3"/>
        <v>661587.69334075146</v>
      </c>
    </row>
    <row r="37" spans="1:15" x14ac:dyDescent="0.25">
      <c r="A37" s="156" t="s">
        <v>55</v>
      </c>
      <c r="B37" s="43" t="s">
        <v>16</v>
      </c>
      <c r="C37" s="149">
        <f t="shared" si="2"/>
        <v>2800200.6922162296</v>
      </c>
      <c r="D37" s="150">
        <f t="shared" si="2"/>
        <v>32465.522898026626</v>
      </c>
      <c r="E37" s="151">
        <f t="shared" si="2"/>
        <v>525692.02870736422</v>
      </c>
      <c r="F37" s="151">
        <f t="shared" si="2"/>
        <v>495876.3933516664</v>
      </c>
      <c r="G37" s="151">
        <f t="shared" si="2"/>
        <v>460708.76900890697</v>
      </c>
      <c r="H37" s="152">
        <f t="shared" si="2"/>
        <v>1285457.9782502672</v>
      </c>
      <c r="J37" s="149">
        <f t="shared" si="3"/>
        <v>2800200.6922162296</v>
      </c>
      <c r="K37" s="150">
        <f t="shared" si="3"/>
        <v>32465.522898026626</v>
      </c>
      <c r="L37" s="151">
        <f t="shared" si="3"/>
        <v>525692.02870736422</v>
      </c>
      <c r="M37" s="151">
        <f t="shared" si="3"/>
        <v>495876.3933516664</v>
      </c>
      <c r="N37" s="151">
        <f t="shared" si="3"/>
        <v>460708.76900890697</v>
      </c>
      <c r="O37" s="152">
        <f t="shared" si="3"/>
        <v>1285457.9782502672</v>
      </c>
    </row>
    <row r="39" spans="1:15" x14ac:dyDescent="0.25">
      <c r="A39" s="153" t="s">
        <v>52</v>
      </c>
      <c r="B39" s="153"/>
      <c r="E39" s="17"/>
      <c r="F39" s="17"/>
      <c r="G39" s="17"/>
      <c r="H39" s="17"/>
      <c r="J39" s="17"/>
      <c r="K39" s="17"/>
      <c r="L39" s="17"/>
      <c r="M39" s="17"/>
      <c r="N39" s="17"/>
      <c r="O39" s="17"/>
    </row>
    <row r="40" spans="1:15" x14ac:dyDescent="0.25">
      <c r="A40" s="154" t="s">
        <v>53</v>
      </c>
      <c r="B40" s="154" t="s">
        <v>54</v>
      </c>
      <c r="C40" s="137" t="s">
        <v>51</v>
      </c>
      <c r="D40" s="19" t="s">
        <v>8</v>
      </c>
      <c r="E40" s="20" t="s">
        <v>9</v>
      </c>
      <c r="F40" s="21" t="s">
        <v>10</v>
      </c>
      <c r="G40" s="22" t="s">
        <v>11</v>
      </c>
      <c r="H40" s="23" t="s">
        <v>12</v>
      </c>
      <c r="I40" s="138"/>
      <c r="J40" s="137" t="s">
        <v>51</v>
      </c>
      <c r="K40" s="19" t="s">
        <v>8</v>
      </c>
      <c r="L40" s="20" t="s">
        <v>9</v>
      </c>
      <c r="M40" s="21" t="s">
        <v>10</v>
      </c>
      <c r="N40" s="22" t="s">
        <v>11</v>
      </c>
      <c r="O40" s="23" t="s">
        <v>12</v>
      </c>
    </row>
    <row r="41" spans="1:15" x14ac:dyDescent="0.25">
      <c r="A41" s="157" t="s">
        <v>56</v>
      </c>
      <c r="B41" s="25" t="s">
        <v>13</v>
      </c>
      <c r="C41" s="139">
        <f t="shared" ref="C41:H44" si="4">C30+C34</f>
        <v>15843824.432737332</v>
      </c>
      <c r="D41" s="140">
        <f t="shared" si="4"/>
        <v>214703.75837630915</v>
      </c>
      <c r="E41" s="141">
        <f t="shared" si="4"/>
        <v>1351859.5044169982</v>
      </c>
      <c r="F41" s="141">
        <f t="shared" si="4"/>
        <v>1906661.9173114842</v>
      </c>
      <c r="G41" s="141">
        <f t="shared" si="4"/>
        <v>4833228.1690413179</v>
      </c>
      <c r="H41" s="142">
        <f t="shared" si="4"/>
        <v>7537371.0835912237</v>
      </c>
      <c r="J41" s="139">
        <f t="shared" ref="J41:O44" si="5">J30+J34</f>
        <v>15843824.432737332</v>
      </c>
      <c r="K41" s="140">
        <f t="shared" si="5"/>
        <v>214703.75837630915</v>
      </c>
      <c r="L41" s="141">
        <f t="shared" si="5"/>
        <v>1351859.5044169982</v>
      </c>
      <c r="M41" s="141">
        <f t="shared" si="5"/>
        <v>1906661.9173114842</v>
      </c>
      <c r="N41" s="141">
        <f t="shared" si="5"/>
        <v>4833228.1690413179</v>
      </c>
      <c r="O41" s="142">
        <f t="shared" si="5"/>
        <v>7537371.0835912237</v>
      </c>
    </row>
    <row r="42" spans="1:15" x14ac:dyDescent="0.25">
      <c r="A42" s="157" t="s">
        <v>56</v>
      </c>
      <c r="B42" s="35" t="s">
        <v>14</v>
      </c>
      <c r="C42" s="145">
        <f t="shared" si="4"/>
        <v>21902323.837737504</v>
      </c>
      <c r="D42" s="146">
        <f t="shared" si="4"/>
        <v>300175.08238093311</v>
      </c>
      <c r="E42" s="147">
        <f t="shared" si="4"/>
        <v>2628217.7874989542</v>
      </c>
      <c r="F42" s="147">
        <f t="shared" si="4"/>
        <v>3719618.6658284478</v>
      </c>
      <c r="G42" s="147">
        <f t="shared" si="4"/>
        <v>5627223.5135547267</v>
      </c>
      <c r="H42" s="148">
        <f t="shared" si="4"/>
        <v>9627088.7884744164</v>
      </c>
      <c r="J42" s="145">
        <f t="shared" si="5"/>
        <v>21902323.837737504</v>
      </c>
      <c r="K42" s="146">
        <f t="shared" si="5"/>
        <v>300175.08238093311</v>
      </c>
      <c r="L42" s="147">
        <f t="shared" si="5"/>
        <v>2628217.7874989542</v>
      </c>
      <c r="M42" s="147">
        <f t="shared" si="5"/>
        <v>3719618.6658284478</v>
      </c>
      <c r="N42" s="147">
        <f t="shared" si="5"/>
        <v>5627223.5135547267</v>
      </c>
      <c r="O42" s="148">
        <f t="shared" si="5"/>
        <v>9627088.7884744164</v>
      </c>
    </row>
    <row r="43" spans="1:15" x14ac:dyDescent="0.25">
      <c r="A43" s="157" t="s">
        <v>56</v>
      </c>
      <c r="B43" s="35" t="s">
        <v>15</v>
      </c>
      <c r="C43" s="145">
        <f t="shared" si="4"/>
        <v>1427095.7853554261</v>
      </c>
      <c r="D43" s="146">
        <f t="shared" si="4"/>
        <v>20845.019671676731</v>
      </c>
      <c r="E43" s="147">
        <f t="shared" si="4"/>
        <v>169696.87036059084</v>
      </c>
      <c r="F43" s="147">
        <f t="shared" si="4"/>
        <v>208483.77142139417</v>
      </c>
      <c r="G43" s="147">
        <f t="shared" si="4"/>
        <v>365744.71880247246</v>
      </c>
      <c r="H43" s="148">
        <f t="shared" si="4"/>
        <v>662325.40509929252</v>
      </c>
      <c r="J43" s="145">
        <f t="shared" si="5"/>
        <v>1427095.7853554261</v>
      </c>
      <c r="K43" s="146">
        <f t="shared" si="5"/>
        <v>20845.019671676731</v>
      </c>
      <c r="L43" s="147">
        <f t="shared" si="5"/>
        <v>169696.87036059084</v>
      </c>
      <c r="M43" s="147">
        <f t="shared" si="5"/>
        <v>208483.77142139417</v>
      </c>
      <c r="N43" s="147">
        <f t="shared" si="5"/>
        <v>365744.71880247246</v>
      </c>
      <c r="O43" s="148">
        <f t="shared" si="5"/>
        <v>662325.40509929252</v>
      </c>
    </row>
    <row r="44" spans="1:15" x14ac:dyDescent="0.25">
      <c r="A44" s="157" t="s">
        <v>56</v>
      </c>
      <c r="B44" s="43" t="s">
        <v>16</v>
      </c>
      <c r="C44" s="149">
        <f t="shared" si="4"/>
        <v>2907746.9884850308</v>
      </c>
      <c r="D44" s="150">
        <f t="shared" si="4"/>
        <v>106976.56574859642</v>
      </c>
      <c r="E44" s="151">
        <f t="shared" si="4"/>
        <v>542402.53963896225</v>
      </c>
      <c r="F44" s="151">
        <f t="shared" si="4"/>
        <v>498966.50229977188</v>
      </c>
      <c r="G44" s="151">
        <f t="shared" si="4"/>
        <v>463133.29174552759</v>
      </c>
      <c r="H44" s="152">
        <f t="shared" si="4"/>
        <v>1296268.089052174</v>
      </c>
      <c r="J44" s="149">
        <f t="shared" si="5"/>
        <v>2907746.9884850308</v>
      </c>
      <c r="K44" s="150">
        <f t="shared" si="5"/>
        <v>106976.56574859642</v>
      </c>
      <c r="L44" s="151">
        <f t="shared" si="5"/>
        <v>542402.53963896225</v>
      </c>
      <c r="M44" s="151">
        <f t="shared" si="5"/>
        <v>498966.50229977188</v>
      </c>
      <c r="N44" s="151">
        <f t="shared" si="5"/>
        <v>463133.29174552759</v>
      </c>
      <c r="O44" s="152">
        <f t="shared" si="5"/>
        <v>1296268.089052174</v>
      </c>
    </row>
    <row r="46" spans="1:15" x14ac:dyDescent="0.25">
      <c r="A46" s="154" t="s">
        <v>53</v>
      </c>
      <c r="B46" s="154" t="s">
        <v>54</v>
      </c>
      <c r="C46" s="137" t="s">
        <v>51</v>
      </c>
      <c r="D46" s="19" t="s">
        <v>8</v>
      </c>
      <c r="E46" s="20" t="s">
        <v>9</v>
      </c>
      <c r="F46" s="21" t="s">
        <v>10</v>
      </c>
      <c r="G46" s="22" t="s">
        <v>11</v>
      </c>
      <c r="H46" s="23" t="s">
        <v>12</v>
      </c>
      <c r="I46" s="138"/>
      <c r="J46" s="137" t="s">
        <v>51</v>
      </c>
      <c r="K46" s="19" t="s">
        <v>8</v>
      </c>
      <c r="L46" s="20" t="s">
        <v>9</v>
      </c>
      <c r="M46" s="21" t="s">
        <v>10</v>
      </c>
      <c r="N46" s="22" t="s">
        <v>11</v>
      </c>
      <c r="O46" s="23" t="s">
        <v>12</v>
      </c>
    </row>
    <row r="47" spans="1:15" x14ac:dyDescent="0.25">
      <c r="A47" s="157" t="s">
        <v>56</v>
      </c>
      <c r="B47" s="25" t="s">
        <v>13</v>
      </c>
      <c r="C47" s="158">
        <f t="shared" ref="C47:H50" si="6">C41/SUM(C$41:C$44)</f>
        <v>0.37650787302162808</v>
      </c>
      <c r="D47" s="159">
        <f t="shared" si="6"/>
        <v>0.33406506302363559</v>
      </c>
      <c r="E47" s="160">
        <f t="shared" si="6"/>
        <v>0.28810924871288912</v>
      </c>
      <c r="F47" s="160">
        <f t="shared" si="6"/>
        <v>0.30103298678156926</v>
      </c>
      <c r="G47" s="160">
        <f t="shared" si="6"/>
        <v>0.42812357335763823</v>
      </c>
      <c r="H47" s="161">
        <f t="shared" si="6"/>
        <v>0.39415102490414977</v>
      </c>
      <c r="J47" s="158">
        <f t="shared" ref="J47:O50" si="7">J41/SUM(J$41:J$44)</f>
        <v>0.37650787302162808</v>
      </c>
      <c r="K47" s="159">
        <f t="shared" si="7"/>
        <v>0.33406506302363559</v>
      </c>
      <c r="L47" s="160">
        <f t="shared" si="7"/>
        <v>0.28810924871288912</v>
      </c>
      <c r="M47" s="160">
        <f t="shared" si="7"/>
        <v>0.30103298678156926</v>
      </c>
      <c r="N47" s="160">
        <f t="shared" si="7"/>
        <v>0.42812357335763823</v>
      </c>
      <c r="O47" s="161">
        <f t="shared" si="7"/>
        <v>0.39415102490414977</v>
      </c>
    </row>
    <row r="48" spans="1:15" x14ac:dyDescent="0.25">
      <c r="A48" s="157" t="s">
        <v>56</v>
      </c>
      <c r="B48" s="35" t="s">
        <v>14</v>
      </c>
      <c r="C48" s="162">
        <f t="shared" si="6"/>
        <v>0.52048022858283616</v>
      </c>
      <c r="D48" s="163">
        <f t="shared" si="6"/>
        <v>0.46705287588843769</v>
      </c>
      <c r="E48" s="164">
        <f t="shared" si="6"/>
        <v>0.56012762401425054</v>
      </c>
      <c r="F48" s="164">
        <f t="shared" si="6"/>
        <v>0.58727134920788771</v>
      </c>
      <c r="G48" s="164">
        <f t="shared" si="6"/>
        <v>0.49845506035421328</v>
      </c>
      <c r="H48" s="165">
        <f t="shared" si="6"/>
        <v>0.50342843290296335</v>
      </c>
      <c r="J48" s="162">
        <f t="shared" si="7"/>
        <v>0.52048022858283616</v>
      </c>
      <c r="K48" s="163">
        <f t="shared" si="7"/>
        <v>0.46705287588843769</v>
      </c>
      <c r="L48" s="164">
        <f t="shared" si="7"/>
        <v>0.56012762401425054</v>
      </c>
      <c r="M48" s="164">
        <f t="shared" si="7"/>
        <v>0.58727134920788771</v>
      </c>
      <c r="N48" s="164">
        <f t="shared" si="7"/>
        <v>0.49845506035421328</v>
      </c>
      <c r="O48" s="165">
        <f t="shared" si="7"/>
        <v>0.50342843290296335</v>
      </c>
    </row>
    <row r="49" spans="1:15" x14ac:dyDescent="0.25">
      <c r="A49" s="157" t="s">
        <v>56</v>
      </c>
      <c r="B49" s="35" t="s">
        <v>15</v>
      </c>
      <c r="C49" s="162">
        <f t="shared" si="6"/>
        <v>3.391307452461275E-2</v>
      </c>
      <c r="D49" s="163">
        <f t="shared" si="6"/>
        <v>3.2433492841530007E-2</v>
      </c>
      <c r="E49" s="164">
        <f t="shared" si="6"/>
        <v>3.6165916405346547E-2</v>
      </c>
      <c r="F49" s="164">
        <f t="shared" si="6"/>
        <v>3.2916424163421998E-2</v>
      </c>
      <c r="G49" s="164">
        <f t="shared" si="6"/>
        <v>3.2397381309945045E-2</v>
      </c>
      <c r="H49" s="165">
        <f t="shared" si="6"/>
        <v>3.4634919038052797E-2</v>
      </c>
      <c r="J49" s="162">
        <f t="shared" si="7"/>
        <v>3.391307452461275E-2</v>
      </c>
      <c r="K49" s="163">
        <f t="shared" si="7"/>
        <v>3.2433492841530007E-2</v>
      </c>
      <c r="L49" s="164">
        <f t="shared" si="7"/>
        <v>3.6165916405346547E-2</v>
      </c>
      <c r="M49" s="164">
        <f t="shared" si="7"/>
        <v>3.2916424163421998E-2</v>
      </c>
      <c r="N49" s="164">
        <f t="shared" si="7"/>
        <v>3.2397381309945045E-2</v>
      </c>
      <c r="O49" s="165">
        <f t="shared" si="7"/>
        <v>3.4634919038052797E-2</v>
      </c>
    </row>
    <row r="50" spans="1:15" x14ac:dyDescent="0.25">
      <c r="A50" s="157" t="s">
        <v>56</v>
      </c>
      <c r="B50" s="43" t="s">
        <v>16</v>
      </c>
      <c r="C50" s="166">
        <f t="shared" si="6"/>
        <v>6.9098823870923004E-2</v>
      </c>
      <c r="D50" s="167">
        <f t="shared" si="6"/>
        <v>0.1664485682463967</v>
      </c>
      <c r="E50" s="168">
        <f t="shared" si="6"/>
        <v>0.11559721086751383</v>
      </c>
      <c r="F50" s="168">
        <f t="shared" si="6"/>
        <v>7.8779239847121041E-2</v>
      </c>
      <c r="G50" s="168">
        <f t="shared" si="6"/>
        <v>4.1023984978203462E-2</v>
      </c>
      <c r="H50" s="169">
        <f t="shared" si="6"/>
        <v>6.7785623154834079E-2</v>
      </c>
      <c r="J50" s="166">
        <f t="shared" si="7"/>
        <v>6.9098823870923004E-2</v>
      </c>
      <c r="K50" s="167">
        <f t="shared" si="7"/>
        <v>0.1664485682463967</v>
      </c>
      <c r="L50" s="168">
        <f t="shared" si="7"/>
        <v>0.11559721086751383</v>
      </c>
      <c r="M50" s="168">
        <f t="shared" si="7"/>
        <v>7.8779239847121041E-2</v>
      </c>
      <c r="N50" s="168">
        <f t="shared" si="7"/>
        <v>4.1023984978203462E-2</v>
      </c>
      <c r="O50" s="169">
        <f t="shared" si="7"/>
        <v>6.7785623154834079E-2</v>
      </c>
    </row>
    <row r="52" spans="1:15" x14ac:dyDescent="0.25">
      <c r="C52" s="137" t="s">
        <v>51</v>
      </c>
      <c r="D52" s="19" t="s">
        <v>8</v>
      </c>
      <c r="E52" s="20" t="s">
        <v>9</v>
      </c>
      <c r="F52" s="21" t="s">
        <v>10</v>
      </c>
      <c r="G52" s="22" t="s">
        <v>11</v>
      </c>
      <c r="H52" s="23" t="s">
        <v>12</v>
      </c>
      <c r="J52" s="137" t="s">
        <v>51</v>
      </c>
      <c r="K52" s="19" t="s">
        <v>8</v>
      </c>
      <c r="L52" s="20" t="s">
        <v>9</v>
      </c>
      <c r="M52" s="21" t="s">
        <v>10</v>
      </c>
      <c r="N52" s="22" t="s">
        <v>11</v>
      </c>
      <c r="O52" s="23" t="s">
        <v>12</v>
      </c>
    </row>
    <row r="53" spans="1:15" x14ac:dyDescent="0.25">
      <c r="A53" s="19" t="s">
        <v>8</v>
      </c>
      <c r="B53" s="157" t="s">
        <v>56</v>
      </c>
      <c r="C53" s="170">
        <f t="shared" ref="C53:H53" si="8">SUM(C5:C8)</f>
        <v>343472.02784152771</v>
      </c>
      <c r="D53" s="38">
        <f t="shared" si="8"/>
        <v>209498.26679080407</v>
      </c>
      <c r="E53" s="38">
        <f t="shared" si="8"/>
        <v>64281.314992777028</v>
      </c>
      <c r="F53" s="38">
        <f t="shared" si="8"/>
        <v>13639.600978421478</v>
      </c>
      <c r="G53" s="38">
        <f t="shared" si="8"/>
        <v>10848.11290506474</v>
      </c>
      <c r="H53" s="38">
        <f t="shared" si="8"/>
        <v>45204.732174459983</v>
      </c>
      <c r="J53" s="170">
        <f t="shared" ref="J53:O53" si="9">SUM(J5:J8)</f>
        <v>343472.02784152771</v>
      </c>
      <c r="K53" s="38">
        <f t="shared" si="9"/>
        <v>209498.26679080407</v>
      </c>
      <c r="L53" s="38">
        <f t="shared" si="9"/>
        <v>64281.314992777028</v>
      </c>
      <c r="M53" s="38">
        <f t="shared" si="9"/>
        <v>13639.600978421478</v>
      </c>
      <c r="N53" s="38">
        <f t="shared" si="9"/>
        <v>10848.11290506474</v>
      </c>
      <c r="O53" s="38">
        <f t="shared" si="9"/>
        <v>45204.732174459983</v>
      </c>
    </row>
    <row r="54" spans="1:15" x14ac:dyDescent="0.25">
      <c r="A54" s="20" t="s">
        <v>9</v>
      </c>
      <c r="B54" s="157" t="s">
        <v>56</v>
      </c>
      <c r="C54" s="170">
        <f t="shared" ref="C54:H54" si="10">SUM(C9:C12)</f>
        <v>3346812.3355964296</v>
      </c>
      <c r="D54" s="38">
        <f t="shared" si="10"/>
        <v>101969.73470511078</v>
      </c>
      <c r="E54" s="38">
        <f t="shared" si="10"/>
        <v>2496526.9451082321</v>
      </c>
      <c r="F54" s="38">
        <f t="shared" si="10"/>
        <v>167455.09020924644</v>
      </c>
      <c r="G54" s="38">
        <f t="shared" si="10"/>
        <v>96092.204591584334</v>
      </c>
      <c r="H54" s="38">
        <f t="shared" si="10"/>
        <v>484768.36098224815</v>
      </c>
      <c r="J54" s="170">
        <f t="shared" ref="J54:O54" si="11">SUM(J9:J12)</f>
        <v>3346812.3355964296</v>
      </c>
      <c r="K54" s="38">
        <f t="shared" si="11"/>
        <v>101969.73470511078</v>
      </c>
      <c r="L54" s="38">
        <f t="shared" si="11"/>
        <v>2496526.9451082321</v>
      </c>
      <c r="M54" s="38">
        <f t="shared" si="11"/>
        <v>167455.09020924644</v>
      </c>
      <c r="N54" s="38">
        <f t="shared" si="11"/>
        <v>96092.204591584334</v>
      </c>
      <c r="O54" s="38">
        <f t="shared" si="11"/>
        <v>484768.36098224815</v>
      </c>
    </row>
    <row r="55" spans="1:15" x14ac:dyDescent="0.25">
      <c r="A55" s="21" t="s">
        <v>10</v>
      </c>
      <c r="B55" s="157" t="s">
        <v>56</v>
      </c>
      <c r="C55" s="170">
        <f t="shared" ref="C55:H55" si="12">SUM(C13:C16)</f>
        <v>4636725.988160518</v>
      </c>
      <c r="D55" s="38">
        <f t="shared" si="12"/>
        <v>22403.597949691484</v>
      </c>
      <c r="E55" s="38">
        <f t="shared" si="12"/>
        <v>136531.85345598424</v>
      </c>
      <c r="F55" s="38">
        <f t="shared" si="12"/>
        <v>3839701.7310109013</v>
      </c>
      <c r="G55" s="38">
        <f t="shared" si="12"/>
        <v>97096.308776010352</v>
      </c>
      <c r="H55" s="38">
        <f t="shared" si="12"/>
        <v>540992.4969679357</v>
      </c>
      <c r="J55" s="170">
        <f t="shared" ref="J55:O55" si="13">SUM(J13:J16)</f>
        <v>4636725.988160518</v>
      </c>
      <c r="K55" s="38">
        <f t="shared" si="13"/>
        <v>22403.597949691484</v>
      </c>
      <c r="L55" s="38">
        <f t="shared" si="13"/>
        <v>136531.85345598424</v>
      </c>
      <c r="M55" s="38">
        <f t="shared" si="13"/>
        <v>3839701.7310109013</v>
      </c>
      <c r="N55" s="38">
        <f t="shared" si="13"/>
        <v>97096.308776010352</v>
      </c>
      <c r="O55" s="38">
        <f t="shared" si="13"/>
        <v>540992.4969679357</v>
      </c>
    </row>
    <row r="56" spans="1:15" x14ac:dyDescent="0.25">
      <c r="A56" s="22" t="s">
        <v>11</v>
      </c>
      <c r="B56" s="157" t="s">
        <v>56</v>
      </c>
      <c r="C56" s="170">
        <f t="shared" ref="C56:H56" si="14">SUM(C17:C20)</f>
        <v>11667924.164347714</v>
      </c>
      <c r="D56" s="38">
        <f t="shared" si="14"/>
        <v>58214.130855209725</v>
      </c>
      <c r="E56" s="38">
        <f t="shared" si="14"/>
        <v>347654.16126828885</v>
      </c>
      <c r="F56" s="38">
        <f t="shared" si="14"/>
        <v>544427.24823990033</v>
      </c>
      <c r="G56" s="38">
        <f t="shared" si="14"/>
        <v>9223218.7548961565</v>
      </c>
      <c r="H56" s="38">
        <f t="shared" si="14"/>
        <v>1494409.8690881559</v>
      </c>
      <c r="J56" s="170">
        <f t="shared" ref="J56:O56" si="15">SUM(J17:J20)</f>
        <v>11667924.164347714</v>
      </c>
      <c r="K56" s="38">
        <f t="shared" si="15"/>
        <v>58214.130855209725</v>
      </c>
      <c r="L56" s="38">
        <f t="shared" si="15"/>
        <v>347654.16126828885</v>
      </c>
      <c r="M56" s="38">
        <f t="shared" si="15"/>
        <v>544427.24823990033</v>
      </c>
      <c r="N56" s="38">
        <f t="shared" si="15"/>
        <v>9223218.7548961565</v>
      </c>
      <c r="O56" s="38">
        <f t="shared" si="15"/>
        <v>1494409.8690881559</v>
      </c>
    </row>
    <row r="57" spans="1:15" x14ac:dyDescent="0.25">
      <c r="A57" s="23" t="s">
        <v>12</v>
      </c>
      <c r="B57" s="157" t="s">
        <v>56</v>
      </c>
      <c r="C57" s="170">
        <f t="shared" ref="C57:H57" si="16">SUM(C21:C24)</f>
        <v>22086056.528369103</v>
      </c>
      <c r="D57" s="38">
        <f t="shared" si="16"/>
        <v>250614.69587669935</v>
      </c>
      <c r="E57" s="38">
        <f t="shared" si="16"/>
        <v>1647182.4270902234</v>
      </c>
      <c r="F57" s="38">
        <f t="shared" si="16"/>
        <v>1768507.1864226281</v>
      </c>
      <c r="G57" s="38">
        <f t="shared" si="16"/>
        <v>1862074.3119752281</v>
      </c>
      <c r="H57" s="38">
        <f t="shared" si="16"/>
        <v>16557677.907004304</v>
      </c>
      <c r="J57" s="170">
        <f t="shared" ref="J57:O57" si="17">SUM(J21:J24)</f>
        <v>22086056.528369103</v>
      </c>
      <c r="K57" s="38">
        <f t="shared" si="17"/>
        <v>250614.69587669935</v>
      </c>
      <c r="L57" s="38">
        <f t="shared" si="17"/>
        <v>1647182.4270902234</v>
      </c>
      <c r="M57" s="38">
        <f t="shared" si="17"/>
        <v>1768507.1864226281</v>
      </c>
      <c r="N57" s="38">
        <f t="shared" si="17"/>
        <v>1862074.3119752281</v>
      </c>
      <c r="O57" s="38">
        <f t="shared" si="17"/>
        <v>16557677.907004304</v>
      </c>
    </row>
    <row r="59" spans="1:15" x14ac:dyDescent="0.25">
      <c r="C59" s="137" t="s">
        <v>51</v>
      </c>
      <c r="D59" s="19" t="s">
        <v>8</v>
      </c>
      <c r="E59" s="20" t="s">
        <v>9</v>
      </c>
      <c r="F59" s="21" t="s">
        <v>10</v>
      </c>
      <c r="G59" s="22" t="s">
        <v>11</v>
      </c>
      <c r="H59" s="23" t="s">
        <v>12</v>
      </c>
      <c r="J59" s="137" t="s">
        <v>51</v>
      </c>
      <c r="K59" s="19" t="s">
        <v>8</v>
      </c>
      <c r="L59" s="20" t="s">
        <v>9</v>
      </c>
      <c r="M59" s="21" t="s">
        <v>10</v>
      </c>
      <c r="N59" s="22" t="s">
        <v>11</v>
      </c>
      <c r="O59" s="23" t="s">
        <v>12</v>
      </c>
    </row>
    <row r="60" spans="1:15" x14ac:dyDescent="0.25">
      <c r="A60" s="19" t="s">
        <v>8</v>
      </c>
      <c r="B60" s="157" t="s">
        <v>56</v>
      </c>
      <c r="C60" s="171">
        <f t="shared" ref="C60:H64" si="18">C53/SUM(C$53:C$57)</f>
        <v>8.1621658453770486E-3</v>
      </c>
      <c r="D60" s="172">
        <f t="shared" si="18"/>
        <v>0.32596565718308729</v>
      </c>
      <c r="E60" s="172">
        <f t="shared" si="18"/>
        <v>1.3699679077843599E-2</v>
      </c>
      <c r="F60" s="172">
        <f t="shared" si="18"/>
        <v>2.1534860395348502E-3</v>
      </c>
      <c r="G60" s="172">
        <f t="shared" si="18"/>
        <v>9.6091736178568218E-4</v>
      </c>
      <c r="H60" s="172">
        <f t="shared" si="18"/>
        <v>2.3638867344437224E-3</v>
      </c>
      <c r="J60" s="171">
        <f t="shared" ref="J60:O64" si="19">J53/SUM(J$53:J$57)</f>
        <v>8.1621658453770486E-3</v>
      </c>
      <c r="K60" s="172">
        <f t="shared" si="19"/>
        <v>0.32596565718308729</v>
      </c>
      <c r="L60" s="172">
        <f t="shared" si="19"/>
        <v>1.3699679077843599E-2</v>
      </c>
      <c r="M60" s="172">
        <f t="shared" si="19"/>
        <v>2.1534860395348502E-3</v>
      </c>
      <c r="N60" s="172">
        <f t="shared" si="19"/>
        <v>9.6091736178568218E-4</v>
      </c>
      <c r="O60" s="172">
        <f t="shared" si="19"/>
        <v>2.3638867344437224E-3</v>
      </c>
    </row>
    <row r="61" spans="1:15" x14ac:dyDescent="0.25">
      <c r="A61" s="20" t="s">
        <v>9</v>
      </c>
      <c r="B61" s="157" t="s">
        <v>56</v>
      </c>
      <c r="C61" s="171">
        <f t="shared" si="18"/>
        <v>7.9532640570938964E-2</v>
      </c>
      <c r="D61" s="172">
        <f t="shared" si="18"/>
        <v>0.15865826526921656</v>
      </c>
      <c r="E61" s="172">
        <f t="shared" si="18"/>
        <v>0.53206157902984885</v>
      </c>
      <c r="F61" s="172">
        <f t="shared" si="18"/>
        <v>2.6438617932091082E-2</v>
      </c>
      <c r="G61" s="172">
        <f t="shared" si="18"/>
        <v>8.5117723729816012E-3</v>
      </c>
      <c r="H61" s="172">
        <f t="shared" si="18"/>
        <v>2.5349945518566754E-2</v>
      </c>
      <c r="J61" s="171">
        <f t="shared" si="19"/>
        <v>7.9532640570938964E-2</v>
      </c>
      <c r="K61" s="172">
        <f t="shared" si="19"/>
        <v>0.15865826526921656</v>
      </c>
      <c r="L61" s="172">
        <f t="shared" si="19"/>
        <v>0.53206157902984885</v>
      </c>
      <c r="M61" s="172">
        <f t="shared" si="19"/>
        <v>2.6438617932091082E-2</v>
      </c>
      <c r="N61" s="172">
        <f t="shared" si="19"/>
        <v>8.5117723729816012E-3</v>
      </c>
      <c r="O61" s="172">
        <f t="shared" si="19"/>
        <v>2.5349945518566754E-2</v>
      </c>
    </row>
    <row r="62" spans="1:15" x14ac:dyDescent="0.25">
      <c r="A62" s="21" t="s">
        <v>10</v>
      </c>
      <c r="B62" s="157" t="s">
        <v>56</v>
      </c>
      <c r="C62" s="171">
        <f t="shared" si="18"/>
        <v>0.11018576019936421</v>
      </c>
      <c r="D62" s="172">
        <f t="shared" si="18"/>
        <v>3.4858539122087896E-2</v>
      </c>
      <c r="E62" s="172">
        <f t="shared" si="18"/>
        <v>2.9097764668633924E-2</v>
      </c>
      <c r="F62" s="172">
        <f t="shared" si="18"/>
        <v>0.60623064316847208</v>
      </c>
      <c r="G62" s="172">
        <f t="shared" si="18"/>
        <v>8.6007151367876594E-3</v>
      </c>
      <c r="H62" s="172">
        <f t="shared" si="18"/>
        <v>2.8290068882182599E-2</v>
      </c>
      <c r="J62" s="171">
        <f t="shared" si="19"/>
        <v>0.11018576019936421</v>
      </c>
      <c r="K62" s="172">
        <f t="shared" si="19"/>
        <v>3.4858539122087896E-2</v>
      </c>
      <c r="L62" s="172">
        <f t="shared" si="19"/>
        <v>2.9097764668633924E-2</v>
      </c>
      <c r="M62" s="172">
        <f t="shared" si="19"/>
        <v>0.60623064316847208</v>
      </c>
      <c r="N62" s="172">
        <f t="shared" si="19"/>
        <v>8.6007151367876594E-3</v>
      </c>
      <c r="O62" s="172">
        <f t="shared" si="19"/>
        <v>2.8290068882182599E-2</v>
      </c>
    </row>
    <row r="63" spans="1:15" x14ac:dyDescent="0.25">
      <c r="A63" s="22" t="s">
        <v>11</v>
      </c>
      <c r="B63" s="157" t="s">
        <v>56</v>
      </c>
      <c r="C63" s="171">
        <f t="shared" si="18"/>
        <v>0.27727303646580659</v>
      </c>
      <c r="D63" s="172">
        <f t="shared" si="18"/>
        <v>9.0577395757212145E-2</v>
      </c>
      <c r="E63" s="172">
        <f t="shared" si="18"/>
        <v>7.4092299449499563E-2</v>
      </c>
      <c r="F63" s="172">
        <f t="shared" si="18"/>
        <v>8.5956801850862088E-2</v>
      </c>
      <c r="G63" s="172">
        <f t="shared" si="18"/>
        <v>0.81698550804990422</v>
      </c>
      <c r="H63" s="172">
        <f t="shared" si="18"/>
        <v>7.8147032300196845E-2</v>
      </c>
      <c r="J63" s="171">
        <f t="shared" si="19"/>
        <v>0.27727303646580659</v>
      </c>
      <c r="K63" s="172">
        <f t="shared" si="19"/>
        <v>9.0577395757212145E-2</v>
      </c>
      <c r="L63" s="172">
        <f t="shared" si="19"/>
        <v>7.4092299449499563E-2</v>
      </c>
      <c r="M63" s="172">
        <f t="shared" si="19"/>
        <v>8.5956801850862088E-2</v>
      </c>
      <c r="N63" s="172">
        <f t="shared" si="19"/>
        <v>0.81698550804990422</v>
      </c>
      <c r="O63" s="172">
        <f t="shared" si="19"/>
        <v>7.8147032300196845E-2</v>
      </c>
    </row>
    <row r="64" spans="1:15" x14ac:dyDescent="0.25">
      <c r="A64" s="23" t="s">
        <v>12</v>
      </c>
      <c r="B64" s="157" t="s">
        <v>56</v>
      </c>
      <c r="C64" s="171">
        <f t="shared" si="18"/>
        <v>0.5248463969185132</v>
      </c>
      <c r="D64" s="172">
        <f t="shared" si="18"/>
        <v>0.38994014266839611</v>
      </c>
      <c r="E64" s="172">
        <f t="shared" si="18"/>
        <v>0.35104867777417414</v>
      </c>
      <c r="F64" s="172">
        <f t="shared" si="18"/>
        <v>0.27922045100903986</v>
      </c>
      <c r="G64" s="172">
        <f t="shared" si="18"/>
        <v>0.1649410870785408</v>
      </c>
      <c r="H64" s="172">
        <f t="shared" si="18"/>
        <v>0.86584906656461014</v>
      </c>
      <c r="J64" s="171">
        <f t="shared" si="19"/>
        <v>0.5248463969185132</v>
      </c>
      <c r="K64" s="172">
        <f t="shared" si="19"/>
        <v>0.38994014266839611</v>
      </c>
      <c r="L64" s="172">
        <f t="shared" si="19"/>
        <v>0.35104867777417414</v>
      </c>
      <c r="M64" s="172">
        <f t="shared" si="19"/>
        <v>0.27922045100903986</v>
      </c>
      <c r="N64" s="172">
        <f t="shared" si="19"/>
        <v>0.1649410870785408</v>
      </c>
      <c r="O64" s="172">
        <f t="shared" si="19"/>
        <v>0.86584906656461014</v>
      </c>
    </row>
  </sheetData>
  <mergeCells count="6">
    <mergeCell ref="C1:H1"/>
    <mergeCell ref="J1:O1"/>
    <mergeCell ref="Q1:V1"/>
    <mergeCell ref="C2:H3"/>
    <mergeCell ref="J2:O3"/>
    <mergeCell ref="Q2:V3"/>
  </mergeCells>
  <pageMargins left="0" right="0" top="0.39370078740157505" bottom="0.39370078740157505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862B-D344-4B61-B125-4E44ADE838C7}">
  <dimension ref="A1:ALJ226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5.2851562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6.4257812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7.5703125" customWidth="1"/>
    <col min="33" max="33" width="2.42578125" customWidth="1"/>
    <col min="34" max="34" width="15" customWidth="1"/>
    <col min="35" max="35" width="2.28515625" style="27" customWidth="1"/>
    <col min="36" max="36" width="12.140625" customWidth="1"/>
    <col min="37" max="37" width="12.140625" style="17" customWidth="1"/>
    <col min="38" max="38" width="11.28515625" style="17" customWidth="1"/>
    <col min="39" max="39" width="11.140625" style="17" customWidth="1"/>
    <col min="40" max="40" width="11.140625" customWidth="1"/>
    <col min="41" max="41" width="1.7109375" customWidth="1"/>
    <col min="42" max="61" width="8.7109375" customWidth="1"/>
    <col min="62" max="62" width="1.7109375" customWidth="1"/>
    <col min="63" max="63" width="12.140625" style="183" customWidth="1"/>
    <col min="64" max="66" width="12.140625" customWidth="1"/>
    <col min="67" max="67" width="5.28515625" customWidth="1"/>
    <col min="68" max="68" width="7.5703125" customWidth="1"/>
    <col min="69" max="69" width="7" customWidth="1"/>
    <col min="70" max="70" width="8.28515625" customWidth="1"/>
    <col min="71" max="71" width="7.85546875" customWidth="1"/>
    <col min="72" max="73" width="8" customWidth="1"/>
    <col min="74" max="74" width="8.28515625" customWidth="1"/>
    <col min="75" max="75" width="8" customWidth="1"/>
    <col min="76" max="76" width="7.5703125" customWidth="1"/>
    <col min="77" max="77" width="6.140625" customWidth="1"/>
    <col min="78" max="78" width="8.28515625" customWidth="1"/>
    <col min="79" max="79" width="7.85546875" customWidth="1"/>
    <col min="80" max="80" width="7.5703125" customWidth="1"/>
    <col min="81" max="81" width="6.140625" customWidth="1"/>
    <col min="82" max="82" width="8.28515625" customWidth="1"/>
    <col min="83" max="83" width="7.85546875" customWidth="1"/>
    <col min="84" max="84" width="7.5703125" customWidth="1"/>
    <col min="85" max="85" width="7" customWidth="1"/>
    <col min="86" max="86" width="8.28515625" customWidth="1"/>
    <col min="87" max="87" width="7.85546875" customWidth="1"/>
    <col min="88" max="88" width="1.85546875" customWidth="1"/>
    <col min="89" max="998" width="12.140625" customWidth="1"/>
    <col min="999" max="999" width="11.42578125" customWidth="1"/>
  </cols>
  <sheetData>
    <row r="1" spans="1:998" ht="17.25" x14ac:dyDescent="0.3">
      <c r="A1" s="1"/>
      <c r="B1" s="2"/>
      <c r="C1" s="3"/>
      <c r="D1" s="2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173"/>
      <c r="AG1" s="2"/>
      <c r="AH1" s="6"/>
      <c r="AI1" s="174"/>
      <c r="AJ1" s="8"/>
      <c r="AK1" s="2"/>
      <c r="AL1" s="175"/>
      <c r="AM1" s="5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17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</row>
    <row r="2" spans="1:998" ht="17.25" x14ac:dyDescent="0.3">
      <c r="A2" s="1" t="s">
        <v>0</v>
      </c>
      <c r="B2" s="2"/>
      <c r="C2" s="3" t="s">
        <v>1</v>
      </c>
      <c r="D2" s="2"/>
      <c r="E2" s="367" t="s">
        <v>57</v>
      </c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2"/>
      <c r="Z2" s="367" t="s">
        <v>3</v>
      </c>
      <c r="AA2" s="367"/>
      <c r="AB2" s="367"/>
      <c r="AC2" s="367"/>
      <c r="AD2" s="367"/>
      <c r="AE2" s="2"/>
      <c r="AF2" s="173" t="s">
        <v>58</v>
      </c>
      <c r="AG2" s="2"/>
      <c r="AH2" s="6" t="s">
        <v>59</v>
      </c>
      <c r="AI2" s="174"/>
      <c r="AJ2" s="8"/>
      <c r="AK2" s="2"/>
      <c r="AL2" s="371" t="s">
        <v>60</v>
      </c>
      <c r="AM2" s="371"/>
      <c r="AN2" s="371"/>
      <c r="AO2" s="371"/>
      <c r="AP2" s="371"/>
      <c r="AQ2" s="371"/>
      <c r="AR2" s="371"/>
      <c r="AS2" s="371"/>
      <c r="AT2" s="371"/>
      <c r="AU2" s="37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76"/>
      <c r="BL2" s="371" t="s">
        <v>61</v>
      </c>
      <c r="BM2" s="371"/>
      <c r="BN2" s="371"/>
      <c r="BO2" s="371"/>
      <c r="BP2" s="371"/>
      <c r="BQ2" s="371"/>
      <c r="BR2" s="371"/>
      <c r="BS2" s="371"/>
      <c r="BT2" s="371"/>
      <c r="BU2" s="371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</row>
    <row r="3" spans="1:998" x14ac:dyDescent="0.25">
      <c r="A3" s="7" t="s">
        <v>6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8"/>
      <c r="Z3" s="8"/>
      <c r="AA3" s="8"/>
      <c r="AB3" s="8"/>
      <c r="AC3" s="8"/>
      <c r="AD3" s="8"/>
      <c r="AE3" s="8"/>
      <c r="AF3" s="8"/>
      <c r="AG3" s="8"/>
      <c r="AH3" s="8"/>
      <c r="AI3" s="17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17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</row>
    <row r="4" spans="1:998" x14ac:dyDescent="0.25">
      <c r="A4" s="10" t="s">
        <v>7</v>
      </c>
      <c r="B4" s="8"/>
      <c r="C4" s="8"/>
      <c r="D4" s="8"/>
      <c r="E4" s="11" t="s">
        <v>8</v>
      </c>
      <c r="F4" s="11" t="s">
        <v>8</v>
      </c>
      <c r="G4" s="11" t="s">
        <v>8</v>
      </c>
      <c r="H4" s="11" t="s">
        <v>8</v>
      </c>
      <c r="I4" s="12" t="s">
        <v>9</v>
      </c>
      <c r="J4" s="12" t="s">
        <v>9</v>
      </c>
      <c r="K4" s="12" t="s">
        <v>9</v>
      </c>
      <c r="L4" s="12" t="s">
        <v>9</v>
      </c>
      <c r="M4" s="13" t="s">
        <v>10</v>
      </c>
      <c r="N4" s="13" t="s">
        <v>10</v>
      </c>
      <c r="O4" s="13" t="s">
        <v>10</v>
      </c>
      <c r="P4" s="13" t="s">
        <v>10</v>
      </c>
      <c r="Q4" s="14" t="s">
        <v>11</v>
      </c>
      <c r="R4" s="14" t="s">
        <v>11</v>
      </c>
      <c r="S4" s="14" t="s">
        <v>11</v>
      </c>
      <c r="T4" s="14" t="s">
        <v>11</v>
      </c>
      <c r="U4" s="15" t="s">
        <v>12</v>
      </c>
      <c r="V4" s="15" t="s">
        <v>12</v>
      </c>
      <c r="W4" s="15" t="s">
        <v>12</v>
      </c>
      <c r="X4" s="15" t="s">
        <v>12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177"/>
      <c r="AJ4" s="8"/>
      <c r="AK4" s="8"/>
      <c r="AL4" s="10" t="s">
        <v>7</v>
      </c>
      <c r="AM4" s="8"/>
      <c r="AN4" s="8"/>
      <c r="AO4" s="8"/>
      <c r="AP4" s="11" t="s">
        <v>8</v>
      </c>
      <c r="AQ4" s="11" t="s">
        <v>8</v>
      </c>
      <c r="AR4" s="11" t="s">
        <v>8</v>
      </c>
      <c r="AS4" s="11" t="s">
        <v>8</v>
      </c>
      <c r="AT4" s="12" t="s">
        <v>9</v>
      </c>
      <c r="AU4" s="12" t="s">
        <v>9</v>
      </c>
      <c r="AV4" s="12" t="s">
        <v>9</v>
      </c>
      <c r="AW4" s="12" t="s">
        <v>9</v>
      </c>
      <c r="AX4" s="13" t="s">
        <v>10</v>
      </c>
      <c r="AY4" s="13" t="s">
        <v>10</v>
      </c>
      <c r="AZ4" s="13" t="s">
        <v>10</v>
      </c>
      <c r="BA4" s="13" t="s">
        <v>10</v>
      </c>
      <c r="BB4" s="14" t="s">
        <v>11</v>
      </c>
      <c r="BC4" s="14" t="s">
        <v>11</v>
      </c>
      <c r="BD4" s="14" t="s">
        <v>11</v>
      </c>
      <c r="BE4" s="14" t="s">
        <v>11</v>
      </c>
      <c r="BF4" s="15" t="s">
        <v>12</v>
      </c>
      <c r="BG4" s="15" t="s">
        <v>12</v>
      </c>
      <c r="BH4" s="15" t="s">
        <v>12</v>
      </c>
      <c r="BI4" s="15" t="s">
        <v>12</v>
      </c>
      <c r="BJ4" s="8"/>
      <c r="BK4" s="178"/>
      <c r="BL4" s="10" t="s">
        <v>7</v>
      </c>
      <c r="BM4" s="8"/>
      <c r="BN4" s="8"/>
      <c r="BO4" s="8"/>
      <c r="BP4" s="11" t="s">
        <v>8</v>
      </c>
      <c r="BQ4" s="11" t="s">
        <v>8</v>
      </c>
      <c r="BR4" s="11" t="s">
        <v>8</v>
      </c>
      <c r="BS4" s="11" t="s">
        <v>8</v>
      </c>
      <c r="BT4" s="12" t="s">
        <v>9</v>
      </c>
      <c r="BU4" s="12" t="s">
        <v>9</v>
      </c>
      <c r="BV4" s="12" t="s">
        <v>9</v>
      </c>
      <c r="BW4" s="12" t="s">
        <v>9</v>
      </c>
      <c r="BX4" s="13" t="s">
        <v>10</v>
      </c>
      <c r="BY4" s="13" t="s">
        <v>10</v>
      </c>
      <c r="BZ4" s="13" t="s">
        <v>10</v>
      </c>
      <c r="CA4" s="13" t="s">
        <v>10</v>
      </c>
      <c r="CB4" s="14" t="s">
        <v>11</v>
      </c>
      <c r="CC4" s="14" t="s">
        <v>11</v>
      </c>
      <c r="CD4" s="14" t="s">
        <v>11</v>
      </c>
      <c r="CE4" s="14" t="s">
        <v>11</v>
      </c>
      <c r="CF4" s="15" t="s">
        <v>12</v>
      </c>
      <c r="CG4" s="15" t="s">
        <v>12</v>
      </c>
      <c r="CH4" s="15" t="s">
        <v>12</v>
      </c>
      <c r="CI4" s="15" t="s">
        <v>12</v>
      </c>
      <c r="CJ4" s="8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</row>
    <row r="5" spans="1:998" x14ac:dyDescent="0.25">
      <c r="A5" s="8"/>
      <c r="B5" s="8"/>
      <c r="C5" s="17"/>
      <c r="D5" s="8"/>
      <c r="E5" s="18" t="s">
        <v>13</v>
      </c>
      <c r="F5" s="18" t="s">
        <v>14</v>
      </c>
      <c r="G5" s="18" t="s">
        <v>15</v>
      </c>
      <c r="H5" s="18" t="s">
        <v>16</v>
      </c>
      <c r="I5" s="18" t="s">
        <v>13</v>
      </c>
      <c r="J5" s="18" t="s">
        <v>14</v>
      </c>
      <c r="K5" s="18" t="s">
        <v>15</v>
      </c>
      <c r="L5" s="18" t="s">
        <v>16</v>
      </c>
      <c r="M5" s="18" t="s">
        <v>13</v>
      </c>
      <c r="N5" s="18" t="s">
        <v>14</v>
      </c>
      <c r="O5" s="18" t="s">
        <v>15</v>
      </c>
      <c r="P5" s="18" t="s">
        <v>16</v>
      </c>
      <c r="Q5" s="18" t="s">
        <v>13</v>
      </c>
      <c r="R5" s="18" t="s">
        <v>14</v>
      </c>
      <c r="S5" s="18" t="s">
        <v>15</v>
      </c>
      <c r="T5" s="18" t="s">
        <v>16</v>
      </c>
      <c r="U5" s="18" t="s">
        <v>13</v>
      </c>
      <c r="V5" s="18" t="s">
        <v>14</v>
      </c>
      <c r="W5" s="18" t="s">
        <v>15</v>
      </c>
      <c r="X5" s="18" t="s">
        <v>16</v>
      </c>
      <c r="Y5" s="8"/>
      <c r="Z5" s="19" t="s">
        <v>8</v>
      </c>
      <c r="AA5" s="20" t="s">
        <v>9</v>
      </c>
      <c r="AB5" s="21" t="s">
        <v>10</v>
      </c>
      <c r="AC5" s="22" t="s">
        <v>11</v>
      </c>
      <c r="AD5" s="23" t="s">
        <v>12</v>
      </c>
      <c r="AE5" s="8"/>
      <c r="AF5" s="8"/>
      <c r="AG5" s="8"/>
      <c r="AH5" s="17"/>
      <c r="AJ5" s="17"/>
      <c r="AK5" s="8"/>
      <c r="AL5" s="8"/>
      <c r="AM5" s="8"/>
      <c r="AN5" s="17"/>
      <c r="AO5" s="8"/>
      <c r="AP5" s="18" t="s">
        <v>13</v>
      </c>
      <c r="AQ5" s="18" t="s">
        <v>14</v>
      </c>
      <c r="AR5" s="18" t="s">
        <v>15</v>
      </c>
      <c r="AS5" s="18" t="s">
        <v>16</v>
      </c>
      <c r="AT5" s="18" t="s">
        <v>13</v>
      </c>
      <c r="AU5" s="18" t="s">
        <v>14</v>
      </c>
      <c r="AV5" s="18" t="s">
        <v>15</v>
      </c>
      <c r="AW5" s="18" t="s">
        <v>16</v>
      </c>
      <c r="AX5" s="18" t="s">
        <v>13</v>
      </c>
      <c r="AY5" s="18" t="s">
        <v>14</v>
      </c>
      <c r="AZ5" s="18" t="s">
        <v>15</v>
      </c>
      <c r="BA5" s="18" t="s">
        <v>16</v>
      </c>
      <c r="BB5" s="18" t="s">
        <v>13</v>
      </c>
      <c r="BC5" s="18" t="s">
        <v>14</v>
      </c>
      <c r="BD5" s="18" t="s">
        <v>15</v>
      </c>
      <c r="BE5" s="18" t="s">
        <v>16</v>
      </c>
      <c r="BF5" s="18" t="s">
        <v>13</v>
      </c>
      <c r="BG5" s="18" t="s">
        <v>14</v>
      </c>
      <c r="BH5" s="18" t="s">
        <v>15</v>
      </c>
      <c r="BI5" s="18" t="s">
        <v>16</v>
      </c>
      <c r="BJ5" s="8"/>
      <c r="BK5" s="178"/>
      <c r="BL5" s="8"/>
      <c r="BM5" s="8"/>
      <c r="BN5" s="17"/>
      <c r="BO5" s="8"/>
      <c r="BP5" s="18" t="s">
        <v>13</v>
      </c>
      <c r="BQ5" s="18" t="s">
        <v>14</v>
      </c>
      <c r="BR5" s="18" t="s">
        <v>15</v>
      </c>
      <c r="BS5" s="18" t="s">
        <v>16</v>
      </c>
      <c r="BT5" s="18" t="s">
        <v>13</v>
      </c>
      <c r="BU5" s="18" t="s">
        <v>14</v>
      </c>
      <c r="BV5" s="18" t="s">
        <v>15</v>
      </c>
      <c r="BW5" s="18" t="s">
        <v>16</v>
      </c>
      <c r="BX5" s="18" t="s">
        <v>13</v>
      </c>
      <c r="BY5" s="18" t="s">
        <v>14</v>
      </c>
      <c r="BZ5" s="18" t="s">
        <v>15</v>
      </c>
      <c r="CA5" s="18" t="s">
        <v>16</v>
      </c>
      <c r="CB5" s="18" t="s">
        <v>13</v>
      </c>
      <c r="CC5" s="18" t="s">
        <v>14</v>
      </c>
      <c r="CD5" s="18" t="s">
        <v>15</v>
      </c>
      <c r="CE5" s="18" t="s">
        <v>16</v>
      </c>
      <c r="CF5" s="18" t="s">
        <v>13</v>
      </c>
      <c r="CG5" s="18" t="s">
        <v>14</v>
      </c>
      <c r="CH5" s="18" t="s">
        <v>15</v>
      </c>
      <c r="CI5" s="18" t="s">
        <v>16</v>
      </c>
      <c r="CJ5" s="8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</row>
    <row r="6" spans="1:998" x14ac:dyDescent="0.25">
      <c r="A6" s="24" t="s">
        <v>8</v>
      </c>
      <c r="B6" s="25" t="s">
        <v>13</v>
      </c>
      <c r="C6" s="26">
        <f>'MRIO_+_Emi'!B3/1000</f>
        <v>831.15062289754394</v>
      </c>
      <c r="D6" s="27"/>
      <c r="E6" s="125">
        <f>MRIO_en_émissions!E5/MRIO_en_émissions!E$26</f>
        <v>0.18359906645859161</v>
      </c>
      <c r="F6" s="125">
        <f>MRIO_en_émissions!F5/MRIO_en_émissions!F$26</f>
        <v>2.5609028243218528E-2</v>
      </c>
      <c r="G6" s="125">
        <f>MRIO_en_émissions!G5/MRIO_en_émissions!G$26</f>
        <v>4.0210515529689392E-2</v>
      </c>
      <c r="H6" s="125">
        <f>MRIO_en_émissions!H5/MRIO_en_émissions!H$26</f>
        <v>1.6835887075308517E-2</v>
      </c>
      <c r="I6" s="125">
        <f>MRIO_en_émissions!I5/MRIO_en_émissions!I$26</f>
        <v>1.1836883564210419E-2</v>
      </c>
      <c r="J6" s="125">
        <f>MRIO_en_émissions!J5/MRIO_en_émissions!J$26</f>
        <v>1.7857602429454864E-3</v>
      </c>
      <c r="K6" s="125">
        <f>MRIO_en_émissions!K5/MRIO_en_émissions!K$26</f>
        <v>1.9506376521894932E-3</v>
      </c>
      <c r="L6" s="125">
        <f>MRIO_en_émissions!L5/MRIO_en_émissions!L$26</f>
        <v>1.1380853178669084E-3</v>
      </c>
      <c r="M6" s="125">
        <f>MRIO_en_émissions!M5/MRIO_en_émissions!M$26</f>
        <v>1.6323434730115634E-3</v>
      </c>
      <c r="N6" s="125">
        <f>MRIO_en_émissions!N5/MRIO_en_émissions!N$26</f>
        <v>2.5807485966668989E-4</v>
      </c>
      <c r="O6" s="125">
        <f>MRIO_en_émissions!O5/MRIO_en_émissions!O$26</f>
        <v>3.3130104975095687E-4</v>
      </c>
      <c r="P6" s="125">
        <f>MRIO_en_émissions!P5/MRIO_en_émissions!P$26</f>
        <v>1.24295962847711E-4</v>
      </c>
      <c r="Q6" s="125">
        <f>MRIO_en_émissions!Q5/MRIO_en_émissions!Q$26</f>
        <v>7.732139747880899E-4</v>
      </c>
      <c r="R6" s="125">
        <f>MRIO_en_émissions!R5/MRIO_en_émissions!R$26</f>
        <v>2.6897564928504253E-4</v>
      </c>
      <c r="S6" s="125">
        <f>MRIO_en_émissions!S5/MRIO_en_émissions!S$26</f>
        <v>3.8498216011835084E-4</v>
      </c>
      <c r="T6" s="125">
        <f>MRIO_en_émissions!T5/MRIO_en_émissions!T$26</f>
        <v>3.7718130623842235E-4</v>
      </c>
      <c r="U6" s="125">
        <f>MRIO_en_émissions!U5/MRIO_en_émissions!U$26</f>
        <v>2.1578965626265168E-3</v>
      </c>
      <c r="V6" s="125">
        <f>MRIO_en_émissions!V5/MRIO_en_émissions!V$26</f>
        <v>4.6950408861157363E-4</v>
      </c>
      <c r="W6" s="125">
        <f>MRIO_en_émissions!W5/MRIO_en_émissions!W$26</f>
        <v>7.6712025911368422E-4</v>
      </c>
      <c r="X6" s="125">
        <f>MRIO_en_émissions!X5/MRIO_en_émissions!X$26</f>
        <v>5.3739042414463456E-4</v>
      </c>
      <c r="Y6" s="27"/>
      <c r="Z6" s="31">
        <f>'MRIO_+_Emi'!Y3/1000</f>
        <v>207.26654250719702</v>
      </c>
      <c r="AA6" s="29">
        <f>'MRIO_+_Emi'!Z3/1000</f>
        <v>87.180229725656204</v>
      </c>
      <c r="AB6" s="29">
        <f>'MRIO_+_Emi'!AA3/1000</f>
        <v>14.7888158204911</v>
      </c>
      <c r="AC6" s="29">
        <f>'MRIO_+_Emi'!AB3/1000</f>
        <v>11.674315475021199</v>
      </c>
      <c r="AD6" s="30">
        <f>'MRIO_+_Emi'!AC3/1000</f>
        <v>56.712890292125302</v>
      </c>
      <c r="AE6" s="27"/>
      <c r="AF6" s="123">
        <f t="shared" ref="AF6:AF25" si="0">SUM(Z6:AD6)</f>
        <v>377.62279382049081</v>
      </c>
      <c r="AG6" s="27"/>
      <c r="AH6" s="33">
        <f>'MRIO_+_Emi'!AE3/1000</f>
        <v>140480.436802357</v>
      </c>
      <c r="AI6" s="179"/>
      <c r="AJ6" s="180">
        <f>AN6-Calc_Empreinte_Appr_Production!AJ5</f>
        <v>0</v>
      </c>
      <c r="AK6" s="17" t="s">
        <v>62</v>
      </c>
      <c r="AL6" s="24" t="s">
        <v>8</v>
      </c>
      <c r="AM6" s="25" t="s">
        <v>13</v>
      </c>
      <c r="AN6" s="181">
        <f t="shared" ref="AN6:AN25" si="1">SUM(AP6:BI6)</f>
        <v>140480.43676957494</v>
      </c>
      <c r="AO6" s="27"/>
      <c r="AP6" s="182">
        <f t="array" ref="AP6:BI25">MMULT(E97:X116,MMULT(E141:X160,E163:X182))</f>
        <v>79473.294578099536</v>
      </c>
      <c r="AQ6" s="182">
        <v>652.43288634767725</v>
      </c>
      <c r="AR6" s="182">
        <v>15356.22717173648</v>
      </c>
      <c r="AS6" s="182">
        <v>2666.8484283005982</v>
      </c>
      <c r="AT6" s="182">
        <v>11447.052825807443</v>
      </c>
      <c r="AU6" s="182">
        <v>497.87064564330927</v>
      </c>
      <c r="AV6" s="182">
        <v>7079.4437718121171</v>
      </c>
      <c r="AW6" s="182">
        <v>1584.579951547463</v>
      </c>
      <c r="AX6" s="182">
        <v>1590.8925559715397</v>
      </c>
      <c r="AY6" s="182">
        <v>102.75908118812009</v>
      </c>
      <c r="AZ6" s="182">
        <v>1995.9361481689796</v>
      </c>
      <c r="BA6" s="182">
        <v>301.44243695094588</v>
      </c>
      <c r="BB6" s="182">
        <v>2170.8830227488957</v>
      </c>
      <c r="BC6" s="182">
        <v>103.7019957284619</v>
      </c>
      <c r="BD6" s="182">
        <v>1816.4723759865576</v>
      </c>
      <c r="BE6" s="182">
        <v>319.52944899914786</v>
      </c>
      <c r="BF6" s="182">
        <v>6241.0263283392324</v>
      </c>
      <c r="BG6" s="182">
        <v>316.47838612037464</v>
      </c>
      <c r="BH6" s="182">
        <v>5664.6762743605414</v>
      </c>
      <c r="BI6" s="182">
        <v>1098.8884557174767</v>
      </c>
      <c r="BJ6" s="27"/>
      <c r="BL6" s="24" t="s">
        <v>8</v>
      </c>
      <c r="BM6" s="25" t="s">
        <v>13</v>
      </c>
      <c r="BN6" s="181">
        <f t="shared" ref="BN6:BN25" si="2">SUM(BP6:CI6)</f>
        <v>61567.107609066072</v>
      </c>
      <c r="BO6" s="184">
        <f t="shared" ref="BO6:BO26" si="3">BN6-AN36</f>
        <v>0</v>
      </c>
      <c r="BP6" s="182">
        <f t="array" ref="BP6:CI25">MMULT(AP6:BI25,E207:X226)</f>
        <v>43620.658653060462</v>
      </c>
      <c r="BQ6" s="182">
        <v>596.76921768277055</v>
      </c>
      <c r="BR6" s="182">
        <v>14553.108054127249</v>
      </c>
      <c r="BS6" s="182">
        <v>2229.843407179626</v>
      </c>
      <c r="BT6" s="182">
        <v>428.47526631306386</v>
      </c>
      <c r="BU6" s="182">
        <v>5.4630211858850632</v>
      </c>
      <c r="BV6" s="182">
        <v>32.726252888241817</v>
      </c>
      <c r="BW6" s="182">
        <v>29.994481870279468</v>
      </c>
      <c r="BX6" s="182">
        <v>6.5032200569972636</v>
      </c>
      <c r="BY6" s="182">
        <v>0.18762262733855131</v>
      </c>
      <c r="BZ6" s="182">
        <v>0.93221532691647213</v>
      </c>
      <c r="CA6" s="182">
        <v>0.65996238836976617</v>
      </c>
      <c r="CB6" s="182">
        <v>10.494790693692257</v>
      </c>
      <c r="CC6" s="182">
        <v>1.0818250280928478E-2</v>
      </c>
      <c r="CD6" s="182">
        <v>0.60391619516933792</v>
      </c>
      <c r="CE6" s="182">
        <v>0.67121568293813083</v>
      </c>
      <c r="CF6" s="182">
        <v>37.427406529708122</v>
      </c>
      <c r="CG6" s="182">
        <v>2.0855161024839632</v>
      </c>
      <c r="CH6" s="182">
        <v>5.6946332701774356</v>
      </c>
      <c r="CI6" s="182">
        <v>4.7979376344327376</v>
      </c>
      <c r="CJ6" s="27"/>
    </row>
    <row r="7" spans="1:998" x14ac:dyDescent="0.25">
      <c r="A7" s="34" t="s">
        <v>8</v>
      </c>
      <c r="B7" s="35" t="s">
        <v>14</v>
      </c>
      <c r="C7" s="36">
        <f>'MRIO_+_Emi'!B4/1000</f>
        <v>197.91609207366599</v>
      </c>
      <c r="D7" s="27"/>
      <c r="E7" s="125">
        <f>MRIO_en_émissions!E6/MRIO_en_émissions!E$26</f>
        <v>3.0532550852384717E-2</v>
      </c>
      <c r="F7" s="125">
        <f>MRIO_en_émissions!F6/MRIO_en_émissions!F$26</f>
        <v>0.25826643722579135</v>
      </c>
      <c r="G7" s="125">
        <f>MRIO_en_émissions!G6/MRIO_en_émissions!G$26</f>
        <v>1.2928195274509053E-2</v>
      </c>
      <c r="H7" s="125">
        <f>MRIO_en_émissions!H6/MRIO_en_émissions!H$26</f>
        <v>1.386604630043972E-2</v>
      </c>
      <c r="I7" s="125">
        <f>MRIO_en_émissions!I6/MRIO_en_émissions!I$26</f>
        <v>1.8309252580576748E-4</v>
      </c>
      <c r="J7" s="125">
        <f>MRIO_en_émissions!J6/MRIO_en_émissions!J$26</f>
        <v>8.4868992564586271E-4</v>
      </c>
      <c r="K7" s="125">
        <f>MRIO_en_émissions!K6/MRIO_en_émissions!K$26</f>
        <v>1.0553464159666507E-4</v>
      </c>
      <c r="L7" s="125">
        <f>MRIO_en_émissions!L6/MRIO_en_émissions!L$26</f>
        <v>2.1501610033071626E-4</v>
      </c>
      <c r="M7" s="125">
        <f>MRIO_en_émissions!M6/MRIO_en_émissions!M$26</f>
        <v>1.3532598552818683E-5</v>
      </c>
      <c r="N7" s="125">
        <f>MRIO_en_émissions!N6/MRIO_en_émissions!N$26</f>
        <v>6.7230829453574691E-5</v>
      </c>
      <c r="O7" s="125">
        <f>MRIO_en_émissions!O6/MRIO_en_émissions!O$26</f>
        <v>2.3573153570177197E-5</v>
      </c>
      <c r="P7" s="125">
        <f>MRIO_en_émissions!P6/MRIO_en_émissions!P$26</f>
        <v>1.6354326498459795E-5</v>
      </c>
      <c r="Q7" s="125">
        <f>MRIO_en_émissions!Q6/MRIO_en_émissions!Q$26</f>
        <v>6.0665956428733898E-6</v>
      </c>
      <c r="R7" s="125">
        <f>MRIO_en_émissions!R6/MRIO_en_émissions!R$26</f>
        <v>3.5178850619493998E-5</v>
      </c>
      <c r="S7" s="125">
        <f>MRIO_en_émissions!S6/MRIO_en_émissions!S$26</f>
        <v>2.6807826550409292E-6</v>
      </c>
      <c r="T7" s="125">
        <f>MRIO_en_émissions!T6/MRIO_en_émissions!T$26</f>
        <v>1.2161529331239904E-5</v>
      </c>
      <c r="U7" s="125">
        <f>MRIO_en_émissions!U6/MRIO_en_émissions!U$26</f>
        <v>5.280480191432658E-5</v>
      </c>
      <c r="V7" s="125">
        <f>MRIO_en_émissions!V6/MRIO_en_émissions!V$26</f>
        <v>1.7643309261919677E-4</v>
      </c>
      <c r="W7" s="125">
        <f>MRIO_en_émissions!W6/MRIO_en_émissions!W$26</f>
        <v>4.184888541375361E-5</v>
      </c>
      <c r="X7" s="125">
        <f>MRIO_en_émissions!X6/MRIO_en_émissions!X$26</f>
        <v>8.5013659546690572E-5</v>
      </c>
      <c r="Y7" s="27"/>
      <c r="Z7" s="40">
        <f>'MRIO_+_Emi'!Y4/1000</f>
        <v>64.445803229466506</v>
      </c>
      <c r="AA7" s="38">
        <f>'MRIO_+_Emi'!Z4/1000</f>
        <v>3.8973444919559701</v>
      </c>
      <c r="AB7" s="38">
        <f>'MRIO_+_Emi'!AA4/1000</f>
        <v>0.49579748094834902</v>
      </c>
      <c r="AC7" s="38">
        <f>'MRIO_+_Emi'!AB4/1000</f>
        <v>5.5865117696867105E-2</v>
      </c>
      <c r="AD7" s="39">
        <f>'MRIO_+_Emi'!AC4/1000</f>
        <v>1.5621773530906</v>
      </c>
      <c r="AE7" s="27"/>
      <c r="AF7" s="123">
        <f t="shared" si="0"/>
        <v>70.456987673158309</v>
      </c>
      <c r="AG7" s="27"/>
      <c r="AH7" s="41">
        <f>'MRIO_+_Emi'!AE4/1000</f>
        <v>77038.728418095096</v>
      </c>
      <c r="AI7" s="185"/>
      <c r="AJ7" s="180">
        <f>AN7-Calc_Empreinte_Appr_Production!AJ6</f>
        <v>0</v>
      </c>
      <c r="AK7" s="186">
        <f>SUM(AN6:AN9)</f>
        <v>343472.02784152736</v>
      </c>
      <c r="AL7" s="34" t="s">
        <v>8</v>
      </c>
      <c r="AM7" s="35" t="s">
        <v>14</v>
      </c>
      <c r="AN7" s="181">
        <f t="shared" si="1"/>
        <v>77038.728365037561</v>
      </c>
      <c r="AO7" s="27"/>
      <c r="AP7" s="182">
        <v>8756.3665209310402</v>
      </c>
      <c r="AQ7" s="182">
        <v>37203.242709869686</v>
      </c>
      <c r="AR7" s="182">
        <v>14978.962254777533</v>
      </c>
      <c r="AS7" s="182">
        <v>4935.5805081023345</v>
      </c>
      <c r="AT7" s="182">
        <v>2197.335191592922</v>
      </c>
      <c r="AU7" s="182">
        <v>387.59362922391824</v>
      </c>
      <c r="AV7" s="182">
        <v>2134.0291393083071</v>
      </c>
      <c r="AW7" s="182">
        <v>815.2173522035032</v>
      </c>
      <c r="AX7" s="182">
        <v>275.81153273500809</v>
      </c>
      <c r="AY7" s="182">
        <v>53.9770950956352</v>
      </c>
      <c r="AZ7" s="182">
        <v>571.19205597410712</v>
      </c>
      <c r="BA7" s="182">
        <v>109.92481238164655</v>
      </c>
      <c r="BB7" s="182">
        <v>415.41191399938458</v>
      </c>
      <c r="BC7" s="182">
        <v>36.848462269242461</v>
      </c>
      <c r="BD7" s="182">
        <v>361.20842645263093</v>
      </c>
      <c r="BE7" s="182">
        <v>74.207895502188975</v>
      </c>
      <c r="BF7" s="182">
        <v>1375.4868383255562</v>
      </c>
      <c r="BG7" s="182">
        <v>214.20631406694397</v>
      </c>
      <c r="BH7" s="182">
        <v>1643.8461195407172</v>
      </c>
      <c r="BI7" s="182">
        <v>498.27959268525444</v>
      </c>
      <c r="BJ7" s="27"/>
      <c r="BL7" s="34" t="s">
        <v>8</v>
      </c>
      <c r="BM7" s="35" t="s">
        <v>14</v>
      </c>
      <c r="BN7" s="181">
        <f t="shared" si="2"/>
        <v>57286.983933240925</v>
      </c>
      <c r="BO7" s="184">
        <f t="shared" si="3"/>
        <v>0</v>
      </c>
      <c r="BP7" s="182">
        <v>4806.1235799814931</v>
      </c>
      <c r="BQ7" s="182">
        <v>34029.170680706615</v>
      </c>
      <c r="BR7" s="182">
        <v>14195.573808239034</v>
      </c>
      <c r="BS7" s="182">
        <v>4126.8080854558966</v>
      </c>
      <c r="BT7" s="182">
        <v>82.248574871098612</v>
      </c>
      <c r="BU7" s="182">
        <v>4.2529766044518773</v>
      </c>
      <c r="BV7" s="182">
        <v>9.8650091073474453</v>
      </c>
      <c r="BW7" s="182">
        <v>15.431232780097934</v>
      </c>
      <c r="BX7" s="182">
        <v>1.1274570899843659</v>
      </c>
      <c r="BY7" s="182">
        <v>9.8554057518341467E-2</v>
      </c>
      <c r="BZ7" s="182">
        <v>0.26677906990184636</v>
      </c>
      <c r="CA7" s="182">
        <v>0.24066366519023147</v>
      </c>
      <c r="CB7" s="182">
        <v>2.008243209516273</v>
      </c>
      <c r="CC7" s="182">
        <v>3.8440522238339684E-3</v>
      </c>
      <c r="CD7" s="182">
        <v>0.12008969772959036</v>
      </c>
      <c r="CE7" s="182">
        <v>0.15588392060550282</v>
      </c>
      <c r="CF7" s="182">
        <v>8.248788318759237</v>
      </c>
      <c r="CG7" s="182">
        <v>1.4115678568660033</v>
      </c>
      <c r="CH7" s="182">
        <v>1.6525394126684445</v>
      </c>
      <c r="CI7" s="182">
        <v>2.1755751439334876</v>
      </c>
      <c r="CJ7" s="27"/>
    </row>
    <row r="8" spans="1:998" x14ac:dyDescent="0.25">
      <c r="A8" s="34" t="s">
        <v>8</v>
      </c>
      <c r="B8" s="35" t="s">
        <v>15</v>
      </c>
      <c r="C8" s="36">
        <f>'MRIO_+_Emi'!B5/1000</f>
        <v>1917.8076692811198</v>
      </c>
      <c r="D8" s="27"/>
      <c r="E8" s="125">
        <f>MRIO_en_émissions!E7/MRIO_en_émissions!E$26</f>
        <v>0.11470753355806167</v>
      </c>
      <c r="F8" s="125">
        <f>MRIO_en_émissions!F7/MRIO_en_émissions!F$26</f>
        <v>7.1361176375945259E-2</v>
      </c>
      <c r="G8" s="125">
        <f>MRIO_en_émissions!G7/MRIO_en_émissions!G$26</f>
        <v>0.12644426998230707</v>
      </c>
      <c r="H8" s="125">
        <f>MRIO_en_émissions!H7/MRIO_en_émissions!H$26</f>
        <v>8.4486934223666182E-2</v>
      </c>
      <c r="I8" s="125">
        <f>MRIO_en_émissions!I7/MRIO_en_émissions!I$26</f>
        <v>2.2798951642312741E-3</v>
      </c>
      <c r="J8" s="125">
        <f>MRIO_en_émissions!J7/MRIO_en_émissions!J$26</f>
        <v>4.6286539821923777E-4</v>
      </c>
      <c r="K8" s="125">
        <f>MRIO_en_émissions!K7/MRIO_en_émissions!K$26</f>
        <v>7.0040337103618447E-4</v>
      </c>
      <c r="L8" s="125">
        <f>MRIO_en_émissions!L7/MRIO_en_émissions!L$26</f>
        <v>4.8760568928922504E-4</v>
      </c>
      <c r="M8" s="125">
        <f>MRIO_en_émissions!M7/MRIO_en_émissions!M$26</f>
        <v>2.4551735763018746E-4</v>
      </c>
      <c r="N8" s="125">
        <f>MRIO_en_émissions!N7/MRIO_en_émissions!N$26</f>
        <v>5.4252372148852968E-5</v>
      </c>
      <c r="O8" s="125">
        <f>MRIO_en_émissions!O7/MRIO_en_émissions!O$26</f>
        <v>6.6964745643265398E-5</v>
      </c>
      <c r="P8" s="125">
        <f>MRIO_en_émissions!P7/MRIO_en_émissions!P$26</f>
        <v>2.8156088064007885E-5</v>
      </c>
      <c r="Q8" s="125">
        <f>MRIO_en_émissions!Q7/MRIO_en_émissions!Q$26</f>
        <v>1.4774968168587596E-4</v>
      </c>
      <c r="R8" s="125">
        <f>MRIO_en_émissions!R7/MRIO_en_émissions!R$26</f>
        <v>5.2374602424023139E-5</v>
      </c>
      <c r="S8" s="125">
        <f>MRIO_en_émissions!S7/MRIO_en_émissions!S$26</f>
        <v>1.0231459403113291E-4</v>
      </c>
      <c r="T8" s="125">
        <f>MRIO_en_émissions!T7/MRIO_en_émissions!T$26</f>
        <v>7.2179273117740014E-5</v>
      </c>
      <c r="U8" s="125">
        <f>MRIO_en_émissions!U7/MRIO_en_émissions!U$26</f>
        <v>4.1611654979299928E-4</v>
      </c>
      <c r="V8" s="125">
        <f>MRIO_en_émissions!V7/MRIO_en_émissions!V$26</f>
        <v>1.0423834831516281E-4</v>
      </c>
      <c r="W8" s="125">
        <f>MRIO_en_émissions!W7/MRIO_en_émissions!W$26</f>
        <v>2.0573945876133247E-4</v>
      </c>
      <c r="X8" s="125">
        <f>MRIO_en_émissions!X7/MRIO_en_émissions!X$26</f>
        <v>1.3479851183743265E-4</v>
      </c>
      <c r="Y8" s="27"/>
      <c r="Z8" s="40">
        <f>'MRIO_+_Emi'!Y5/1000</f>
        <v>1343.8820159458098</v>
      </c>
      <c r="AA8" s="38">
        <f>'MRIO_+_Emi'!Z5/1000</f>
        <v>40.243790028789199</v>
      </c>
      <c r="AB8" s="38">
        <f>'MRIO_+_Emi'!AA5/1000</f>
        <v>7.6252245410668902</v>
      </c>
      <c r="AC8" s="38">
        <f>'MRIO_+_Emi'!AB5/1000</f>
        <v>3.9468777756138902</v>
      </c>
      <c r="AD8" s="39">
        <f>'MRIO_+_Emi'!AC5/1000</f>
        <v>22.346776879762899</v>
      </c>
      <c r="AE8" s="27"/>
      <c r="AF8" s="123">
        <f t="shared" si="0"/>
        <v>1418.0446851710428</v>
      </c>
      <c r="AG8" s="27"/>
      <c r="AH8" s="41">
        <f>'MRIO_+_Emi'!AE5/1000</f>
        <v>18406.566439296599</v>
      </c>
      <c r="AI8" s="185"/>
      <c r="AJ8" s="180">
        <f>AN8-Calc_Empreinte_Appr_Production!AJ7</f>
        <v>0</v>
      </c>
      <c r="AK8" s="187">
        <f>AK7-SUM(AH6:AH9)</f>
        <v>-1.0321836452931166E-4</v>
      </c>
      <c r="AL8" s="34" t="s">
        <v>8</v>
      </c>
      <c r="AM8" s="35" t="s">
        <v>15</v>
      </c>
      <c r="AN8" s="181">
        <f t="shared" si="1"/>
        <v>18406.566438114151</v>
      </c>
      <c r="AO8" s="27"/>
      <c r="AP8" s="182">
        <v>702.95214347328124</v>
      </c>
      <c r="AQ8" s="182">
        <v>92.463292685100328</v>
      </c>
      <c r="AR8" s="182">
        <v>16006.051133790192</v>
      </c>
      <c r="AS8" s="182">
        <v>574.9881143684529</v>
      </c>
      <c r="AT8" s="182">
        <v>244.1985073499032</v>
      </c>
      <c r="AU8" s="182">
        <v>13.987161901363432</v>
      </c>
      <c r="AV8" s="182">
        <v>209.45257518184775</v>
      </c>
      <c r="AW8" s="182">
        <v>63.438369717787367</v>
      </c>
      <c r="AX8" s="182">
        <v>30.040160559541718</v>
      </c>
      <c r="AY8" s="182">
        <v>2.4369022853644657</v>
      </c>
      <c r="AZ8" s="182">
        <v>44.582008130935698</v>
      </c>
      <c r="BA8" s="182">
        <v>7.9534537593015884</v>
      </c>
      <c r="BB8" s="182">
        <v>46.214261648752547</v>
      </c>
      <c r="BC8" s="182">
        <v>2.3869008633988216</v>
      </c>
      <c r="BD8" s="182">
        <v>42.599578987714551</v>
      </c>
      <c r="BE8" s="182">
        <v>7.4079660366634803</v>
      </c>
      <c r="BF8" s="182">
        <v>132.29515987266362</v>
      </c>
      <c r="BG8" s="182">
        <v>8.2336986682222548</v>
      </c>
      <c r="BH8" s="182">
        <v>142.84878447244714</v>
      </c>
      <c r="BI8" s="182">
        <v>32.03626436121143</v>
      </c>
      <c r="BJ8" s="27"/>
      <c r="BL8" s="34" t="s">
        <v>8</v>
      </c>
      <c r="BM8" s="35" t="s">
        <v>15</v>
      </c>
      <c r="BN8" s="181">
        <f t="shared" si="2"/>
        <v>16133.132397927264</v>
      </c>
      <c r="BO8" s="184">
        <f t="shared" si="3"/>
        <v>0</v>
      </c>
      <c r="BP8" s="182">
        <v>385.83068265468705</v>
      </c>
      <c r="BQ8" s="182">
        <v>84.57459455937925</v>
      </c>
      <c r="BR8" s="182">
        <v>15168.946712292876</v>
      </c>
      <c r="BS8" s="182">
        <v>480.76727661952503</v>
      </c>
      <c r="BT8" s="182">
        <v>9.1406078107813684</v>
      </c>
      <c r="BU8" s="182">
        <v>0.15347794144163499</v>
      </c>
      <c r="BV8" s="182">
        <v>0.96823961944401005</v>
      </c>
      <c r="BW8" s="182">
        <v>1.2008236179701939</v>
      </c>
      <c r="BX8" s="182">
        <v>0.12279759178766608</v>
      </c>
      <c r="BY8" s="182">
        <v>4.4494170642726599E-3</v>
      </c>
      <c r="BZ8" s="182">
        <v>2.0822325064105453E-2</v>
      </c>
      <c r="CA8" s="182">
        <v>1.7412877867728178E-2</v>
      </c>
      <c r="CB8" s="182">
        <v>0.22341554012110762</v>
      </c>
      <c r="CC8" s="182">
        <v>2.490028350430833E-4</v>
      </c>
      <c r="CD8" s="182">
        <v>1.4162932504879796E-2</v>
      </c>
      <c r="CE8" s="182">
        <v>1.5561454501474815E-2</v>
      </c>
      <c r="CF8" s="182">
        <v>0.79337347256224755</v>
      </c>
      <c r="CG8" s="182">
        <v>5.4258084939320238E-2</v>
      </c>
      <c r="CH8" s="182">
        <v>0.14360422401243614</v>
      </c>
      <c r="CI8" s="182">
        <v>0.1398758878988631</v>
      </c>
      <c r="CJ8" s="27"/>
    </row>
    <row r="9" spans="1:998" x14ac:dyDescent="0.25">
      <c r="A9" s="42" t="s">
        <v>8</v>
      </c>
      <c r="B9" s="43" t="s">
        <v>16</v>
      </c>
      <c r="C9" s="36">
        <f>'MRIO_+_Emi'!B6/1000</f>
        <v>1217.0665843132899</v>
      </c>
      <c r="D9" s="27"/>
      <c r="E9" s="125">
        <f>MRIO_en_émissions!E8/MRIO_en_émissions!E$26</f>
        <v>0.12066872495355423</v>
      </c>
      <c r="F9" s="125">
        <f>MRIO_en_émissions!F8/MRIO_en_émissions!F$26</f>
        <v>8.0275806464276803E-2</v>
      </c>
      <c r="G9" s="125">
        <f>MRIO_en_émissions!G8/MRIO_en_émissions!G$26</f>
        <v>0.11626588405168763</v>
      </c>
      <c r="H9" s="125">
        <f>MRIO_en_émissions!H8/MRIO_en_émissions!H$26</f>
        <v>0.30567641975237703</v>
      </c>
      <c r="I9" s="125">
        <f>MRIO_en_émissions!I8/MRIO_en_émissions!I$26</f>
        <v>2.2422215387358779E-3</v>
      </c>
      <c r="J9" s="125">
        <f>MRIO_en_émissions!J8/MRIO_en_émissions!J$26</f>
        <v>1.48582074107471E-3</v>
      </c>
      <c r="K9" s="125">
        <f>MRIO_en_émissions!K8/MRIO_en_émissions!K$26</f>
        <v>1.6396540472440008E-3</v>
      </c>
      <c r="L9" s="125">
        <f>MRIO_en_émissions!L8/MRIO_en_émissions!L$26</f>
        <v>5.336491420463732E-3</v>
      </c>
      <c r="M9" s="125">
        <f>MRIO_en_émissions!M8/MRIO_en_émissions!M$26</f>
        <v>1.5277935908292745E-4</v>
      </c>
      <c r="N9" s="125">
        <f>MRIO_en_émissions!N8/MRIO_en_émissions!N$26</f>
        <v>1.1585094614552625E-4</v>
      </c>
      <c r="O9" s="125">
        <f>MRIO_en_émissions!O8/MRIO_en_émissions!O$26</f>
        <v>1.4858281828455277E-4</v>
      </c>
      <c r="P9" s="125">
        <f>MRIO_en_émissions!P8/MRIO_en_émissions!P$26</f>
        <v>2.4731254804058288E-4</v>
      </c>
      <c r="Q9" s="125">
        <f>MRIO_en_émissions!Q8/MRIO_en_émissions!Q$26</f>
        <v>1.8733855627300566E-4</v>
      </c>
      <c r="R9" s="125">
        <f>MRIO_en_émissions!R8/MRIO_en_émissions!R$26</f>
        <v>1.4953339246962579E-4</v>
      </c>
      <c r="S9" s="125">
        <f>MRIO_en_émissions!S8/MRIO_en_émissions!S$26</f>
        <v>2.6970552542535478E-4</v>
      </c>
      <c r="T9" s="125">
        <f>MRIO_en_émissions!T8/MRIO_en_émissions!T$26</f>
        <v>3.5100997528762394E-4</v>
      </c>
      <c r="U9" s="125">
        <f>MRIO_en_émissions!U8/MRIO_en_émissions!U$26</f>
        <v>3.7231137735477021E-4</v>
      </c>
      <c r="V9" s="125">
        <f>MRIO_en_émissions!V8/MRIO_en_émissions!V$26</f>
        <v>4.1990816964461165E-4</v>
      </c>
      <c r="W9" s="125">
        <f>MRIO_en_émissions!W8/MRIO_en_émissions!W$26</f>
        <v>5.0913075043996538E-4</v>
      </c>
      <c r="X9" s="125">
        <f>MRIO_en_émissions!X8/MRIO_en_émissions!X$26</f>
        <v>1.0360748958056409E-3</v>
      </c>
      <c r="Y9" s="27"/>
      <c r="Z9" s="47">
        <f>'MRIO_+_Emi'!Y6/1000</f>
        <v>332.04500707112601</v>
      </c>
      <c r="AA9" s="38">
        <f>'MRIO_+_Emi'!Z6/1000</f>
        <v>35.005772652836598</v>
      </c>
      <c r="AB9" s="38">
        <f>'MRIO_+_Emi'!AA6/1000</f>
        <v>5.5162298797629097</v>
      </c>
      <c r="AC9" s="38">
        <f>'MRIO_+_Emi'!AB6/1000</f>
        <v>2.9858474724809496</v>
      </c>
      <c r="AD9" s="39">
        <f>'MRIO_+_Emi'!AC6/1000</f>
        <v>21.566376669771401</v>
      </c>
      <c r="AE9" s="27"/>
      <c r="AF9" s="123">
        <f t="shared" si="0"/>
        <v>397.11923374597785</v>
      </c>
      <c r="AG9" s="27"/>
      <c r="AH9" s="48">
        <f>'MRIO_+_Emi'!AE6/1000</f>
        <v>107546.29628499701</v>
      </c>
      <c r="AI9" s="188"/>
      <c r="AJ9" s="180">
        <f>AN9-Calc_Empreinte_Appr_Production!AJ8</f>
        <v>0</v>
      </c>
      <c r="AL9" s="42" t="s">
        <v>8</v>
      </c>
      <c r="AM9" s="43" t="s">
        <v>16</v>
      </c>
      <c r="AN9" s="181">
        <f t="shared" si="1"/>
        <v>107546.29626880068</v>
      </c>
      <c r="AO9" s="27"/>
      <c r="AP9" s="182">
        <v>8588.6813607533841</v>
      </c>
      <c r="AQ9" s="182">
        <v>1184.7320353108896</v>
      </c>
      <c r="AR9" s="182">
        <v>26541.296719775706</v>
      </c>
      <c r="AS9" s="182">
        <v>51829.129393144191</v>
      </c>
      <c r="AT9" s="182">
        <v>3443.2415021567631</v>
      </c>
      <c r="AU9" s="182">
        <v>312.19957434520541</v>
      </c>
      <c r="AV9" s="182">
        <v>4410.6859550160343</v>
      </c>
      <c r="AW9" s="182">
        <v>2418.3893130476645</v>
      </c>
      <c r="AX9" s="182">
        <v>376.83415190879828</v>
      </c>
      <c r="AY9" s="182">
        <v>46.611987027817378</v>
      </c>
      <c r="AZ9" s="182">
        <v>812.06198923572936</v>
      </c>
      <c r="BA9" s="182">
        <v>222.6486140596802</v>
      </c>
      <c r="BB9" s="182">
        <v>692.02825840840387</v>
      </c>
      <c r="BC9" s="182">
        <v>44.665595657887735</v>
      </c>
      <c r="BD9" s="182">
        <v>759.71433647845902</v>
      </c>
      <c r="BE9" s="182">
        <v>156.04810283426053</v>
      </c>
      <c r="BF9" s="182">
        <v>1828.4223301789027</v>
      </c>
      <c r="BG9" s="182">
        <v>184.68259391835653</v>
      </c>
      <c r="BH9" s="182">
        <v>2745.5644102162983</v>
      </c>
      <c r="BI9" s="182">
        <v>948.65804532624895</v>
      </c>
      <c r="BJ9" s="27"/>
      <c r="BL9" s="42" t="s">
        <v>8</v>
      </c>
      <c r="BM9" s="43" t="s">
        <v>16</v>
      </c>
      <c r="BN9" s="181">
        <f t="shared" si="2"/>
        <v>74511.042850569822</v>
      </c>
      <c r="BO9" s="184">
        <f t="shared" si="3"/>
        <v>0</v>
      </c>
      <c r="BP9" s="182">
        <v>4714.0859065451004</v>
      </c>
      <c r="BQ9" s="182">
        <v>1083.6541576468512</v>
      </c>
      <c r="BR9" s="182">
        <v>25153.206887331489</v>
      </c>
      <c r="BS9" s="182">
        <v>43336.112112981165</v>
      </c>
      <c r="BT9" s="182">
        <v>128.88416276813561</v>
      </c>
      <c r="BU9" s="182">
        <v>3.4256948140984989</v>
      </c>
      <c r="BV9" s="182">
        <v>20.389345353543678</v>
      </c>
      <c r="BW9" s="182">
        <v>45.777642418513864</v>
      </c>
      <c r="BX9" s="182">
        <v>1.5404154137601556</v>
      </c>
      <c r="BY9" s="182">
        <v>8.5106477894827892E-2</v>
      </c>
      <c r="BZ9" s="182">
        <v>0.37927898318104697</v>
      </c>
      <c r="CA9" s="182">
        <v>0.48745529192346776</v>
      </c>
      <c r="CB9" s="182">
        <v>3.3455011854669832</v>
      </c>
      <c r="CC9" s="182">
        <v>4.659539957543579E-3</v>
      </c>
      <c r="CD9" s="182">
        <v>0.25257955891153305</v>
      </c>
      <c r="CE9" s="182">
        <v>0.3278005649969909</v>
      </c>
      <c r="CF9" s="182">
        <v>10.965040405111125</v>
      </c>
      <c r="CG9" s="182">
        <v>1.2170136740988744</v>
      </c>
      <c r="CH9" s="182">
        <v>2.7600840151448511</v>
      </c>
      <c r="CI9" s="182">
        <v>4.1420056004741763</v>
      </c>
      <c r="CJ9" s="27"/>
    </row>
    <row r="10" spans="1:998" x14ac:dyDescent="0.25">
      <c r="A10" s="49" t="s">
        <v>9</v>
      </c>
      <c r="B10" s="25" t="s">
        <v>13</v>
      </c>
      <c r="C10" s="26">
        <f>'MRIO_+_Emi'!B7/1000</f>
        <v>6671.7864134741794</v>
      </c>
      <c r="D10" s="27"/>
      <c r="E10" s="125">
        <f>MRIO_en_émissions!E9/MRIO_en_émissions!E$26</f>
        <v>9.7289040832548163E-2</v>
      </c>
      <c r="F10" s="125">
        <f>MRIO_en_émissions!F9/MRIO_en_émissions!F$26</f>
        <v>2.2522227495154548E-2</v>
      </c>
      <c r="G10" s="125">
        <f>MRIO_en_émissions!G9/MRIO_en_émissions!G$26</f>
        <v>1.7668026133285924E-2</v>
      </c>
      <c r="H10" s="125">
        <f>MRIO_en_émissions!H9/MRIO_en_émissions!H$26</f>
        <v>9.3532021565106375E-3</v>
      </c>
      <c r="I10" s="125">
        <f>MRIO_en_émissions!I9/MRIO_en_émissions!I$26</f>
        <v>0.29440464599059685</v>
      </c>
      <c r="J10" s="125">
        <f>MRIO_en_émissions!J9/MRIO_en_émissions!J$26</f>
        <v>5.6289009282415065E-2</v>
      </c>
      <c r="K10" s="125">
        <f>MRIO_en_émissions!K9/MRIO_en_émissions!K$26</f>
        <v>6.5588483289872032E-2</v>
      </c>
      <c r="L10" s="125">
        <f>MRIO_en_émissions!L9/MRIO_en_émissions!L$26</f>
        <v>3.9808076017209794E-2</v>
      </c>
      <c r="M10" s="125">
        <f>MRIO_en_émissions!M9/MRIO_en_émissions!M$26</f>
        <v>1.3877340714130729E-2</v>
      </c>
      <c r="N10" s="125">
        <f>MRIO_en_émissions!N9/MRIO_en_émissions!N$26</f>
        <v>2.6308672844548445E-3</v>
      </c>
      <c r="O10" s="125">
        <f>MRIO_en_émissions!O9/MRIO_en_émissions!O$26</f>
        <v>2.5790830063976465E-3</v>
      </c>
      <c r="P10" s="125">
        <f>MRIO_en_émissions!P9/MRIO_en_émissions!P$26</f>
        <v>1.1516584727319884E-3</v>
      </c>
      <c r="Q10" s="125">
        <f>MRIO_en_émissions!Q9/MRIO_en_émissions!Q$26</f>
        <v>5.758117427247608E-3</v>
      </c>
      <c r="R10" s="125">
        <f>MRIO_en_émissions!R9/MRIO_en_émissions!R$26</f>
        <v>2.1052123446081085E-3</v>
      </c>
      <c r="S10" s="125">
        <f>MRIO_en_émissions!S9/MRIO_en_émissions!S$26</f>
        <v>2.263594215391971E-3</v>
      </c>
      <c r="T10" s="125">
        <f>MRIO_en_émissions!T9/MRIO_en_émissions!T$26</f>
        <v>2.2630126497912625E-3</v>
      </c>
      <c r="U10" s="125">
        <f>MRIO_en_émissions!U9/MRIO_en_émissions!U$26</f>
        <v>1.5984821149090601E-2</v>
      </c>
      <c r="V10" s="125">
        <f>MRIO_en_émissions!V9/MRIO_en_émissions!V$26</f>
        <v>3.740783045625791E-3</v>
      </c>
      <c r="W10" s="125">
        <f>MRIO_en_émissions!W9/MRIO_en_émissions!W$26</f>
        <v>6.271085527511799E-3</v>
      </c>
      <c r="X10" s="125">
        <f>MRIO_en_émissions!X9/MRIO_en_émissions!X$26</f>
        <v>3.4830283221586205E-3</v>
      </c>
      <c r="Y10" s="27"/>
      <c r="Z10" s="28">
        <f>'MRIO_+_Emi'!Y7/1000</f>
        <v>107.58657149618999</v>
      </c>
      <c r="AA10" s="31">
        <f>'MRIO_+_Emi'!Z7/1000</f>
        <v>2128.7292849051601</v>
      </c>
      <c r="AB10" s="29">
        <f>'MRIO_+_Emi'!AA7/1000</f>
        <v>163.621371655377</v>
      </c>
      <c r="AC10" s="29">
        <f>'MRIO_+_Emi'!AB7/1000</f>
        <v>57.918292624047396</v>
      </c>
      <c r="AD10" s="30">
        <f>'MRIO_+_Emi'!AC7/1000</f>
        <v>416.404125299746</v>
      </c>
      <c r="AE10" s="27"/>
      <c r="AF10" s="123">
        <f t="shared" si="0"/>
        <v>2874.2596459805204</v>
      </c>
      <c r="AG10" s="27"/>
      <c r="AH10" s="41">
        <f>'MRIO_+_Emi'!AE7/1000</f>
        <v>988092.58242630307</v>
      </c>
      <c r="AI10" s="185"/>
      <c r="AJ10" s="180">
        <f>AN10-Calc_Empreinte_Appr_Production!AJ9</f>
        <v>0</v>
      </c>
      <c r="AL10" s="49" t="s">
        <v>9</v>
      </c>
      <c r="AM10" s="25" t="s">
        <v>13</v>
      </c>
      <c r="AN10" s="181">
        <f t="shared" si="1"/>
        <v>988092.58164374589</v>
      </c>
      <c r="AO10" s="27"/>
      <c r="AP10" s="182">
        <v>11019.42614477409</v>
      </c>
      <c r="AQ10" s="182">
        <v>703.37168380734715</v>
      </c>
      <c r="AR10" s="182">
        <v>10033.384508436038</v>
      </c>
      <c r="AS10" s="182">
        <v>2227.0568637877418</v>
      </c>
      <c r="AT10" s="182">
        <v>624802.7136063783</v>
      </c>
      <c r="AU10" s="182">
        <v>9428.0214939220223</v>
      </c>
      <c r="AV10" s="182">
        <v>144171.61523528001</v>
      </c>
      <c r="AW10" s="182">
        <v>30950.733015178528</v>
      </c>
      <c r="AX10" s="182">
        <v>12149.921082775207</v>
      </c>
      <c r="AY10" s="182">
        <v>859.91465879655038</v>
      </c>
      <c r="AZ10" s="182">
        <v>15016.08460413934</v>
      </c>
      <c r="BA10" s="182">
        <v>2469.8159162039756</v>
      </c>
      <c r="BB10" s="182">
        <v>14912.041474714517</v>
      </c>
      <c r="BC10" s="182">
        <v>739.92884872320167</v>
      </c>
      <c r="BD10" s="182">
        <v>11674.460334114681</v>
      </c>
      <c r="BE10" s="182">
        <v>2047.328851258146</v>
      </c>
      <c r="BF10" s="182">
        <v>43349.653988569946</v>
      </c>
      <c r="BG10" s="182">
        <v>2345.0382374450633</v>
      </c>
      <c r="BH10" s="182">
        <v>41556.156323119387</v>
      </c>
      <c r="BI10" s="182">
        <v>7635.9147723217147</v>
      </c>
      <c r="BJ10" s="27"/>
      <c r="BL10" s="49" t="s">
        <v>9</v>
      </c>
      <c r="BM10" s="25" t="s">
        <v>13</v>
      </c>
      <c r="BN10" s="181">
        <f t="shared" si="2"/>
        <v>43299.729339456862</v>
      </c>
      <c r="BO10" s="184">
        <f t="shared" si="3"/>
        <v>0</v>
      </c>
      <c r="BP10" s="182">
        <v>6048.2534285958764</v>
      </c>
      <c r="BQ10" s="182">
        <v>643.36206569182855</v>
      </c>
      <c r="BR10" s="182">
        <v>9508.6460539359487</v>
      </c>
      <c r="BS10" s="182">
        <v>1862.1186012793826</v>
      </c>
      <c r="BT10" s="182">
        <v>23387.024868275141</v>
      </c>
      <c r="BU10" s="182">
        <v>103.45153226642719</v>
      </c>
      <c r="BV10" s="182">
        <v>666.46432849460416</v>
      </c>
      <c r="BW10" s="182">
        <v>585.86579956980199</v>
      </c>
      <c r="BX10" s="182">
        <v>49.666214214061078</v>
      </c>
      <c r="BY10" s="182">
        <v>1.5700748362568566</v>
      </c>
      <c r="BZ10" s="182">
        <v>7.0133627426382201</v>
      </c>
      <c r="CA10" s="182">
        <v>5.4072864702752108</v>
      </c>
      <c r="CB10" s="182">
        <v>72.08990648175012</v>
      </c>
      <c r="CC10" s="182">
        <v>7.7189791954697107E-2</v>
      </c>
      <c r="CD10" s="182">
        <v>3.8813668508472112</v>
      </c>
      <c r="CE10" s="182">
        <v>4.3006966569138987</v>
      </c>
      <c r="CF10" s="182">
        <v>259.9676779739105</v>
      </c>
      <c r="CG10" s="182">
        <v>15.45323541706925</v>
      </c>
      <c r="CH10" s="182">
        <v>41.775921326597611</v>
      </c>
      <c r="CI10" s="182">
        <v>33.339728585575834</v>
      </c>
      <c r="CJ10" s="27"/>
    </row>
    <row r="11" spans="1:998" x14ac:dyDescent="0.25">
      <c r="A11" s="50" t="s">
        <v>9</v>
      </c>
      <c r="B11" s="35" t="s">
        <v>14</v>
      </c>
      <c r="C11" s="36">
        <f>'MRIO_+_Emi'!B8/1000</f>
        <v>1422.3288370423402</v>
      </c>
      <c r="D11" s="27"/>
      <c r="E11" s="125">
        <f>MRIO_en_émissions!E10/MRIO_en_émissions!E$26</f>
        <v>2.6658891938130523E-3</v>
      </c>
      <c r="F11" s="125">
        <f>MRIO_en_émissions!F10/MRIO_en_émissions!F$26</f>
        <v>6.4479230818802104E-3</v>
      </c>
      <c r="G11" s="125">
        <f>MRIO_en_émissions!G10/MRIO_en_émissions!G$26</f>
        <v>9.6002855666680871E-4</v>
      </c>
      <c r="H11" s="125">
        <f>MRIO_en_émissions!H10/MRIO_en_émissions!H$26</f>
        <v>1.5736535268182996E-3</v>
      </c>
      <c r="I11" s="125">
        <f>MRIO_en_émissions!I10/MRIO_en_émissions!I$26</f>
        <v>3.2993460196114967E-2</v>
      </c>
      <c r="J11" s="125">
        <f>MRIO_en_émissions!J10/MRIO_en_émissions!J$26</f>
        <v>0.21561233673899843</v>
      </c>
      <c r="K11" s="125">
        <f>MRIO_en_émissions!K10/MRIO_en_émissions!K$26</f>
        <v>2.0789809584754737E-2</v>
      </c>
      <c r="L11" s="125">
        <f>MRIO_en_émissions!L10/MRIO_en_émissions!L$26</f>
        <v>1.9897062606165729E-2</v>
      </c>
      <c r="M11" s="125">
        <f>MRIO_en_émissions!M10/MRIO_en_émissions!M$26</f>
        <v>2.6504706819884265E-4</v>
      </c>
      <c r="N11" s="125">
        <f>MRIO_en_émissions!N10/MRIO_en_émissions!N$26</f>
        <v>1.7947848587730449E-3</v>
      </c>
      <c r="O11" s="125">
        <f>MRIO_en_émissions!O10/MRIO_en_émissions!O$26</f>
        <v>2.8336528399544283E-4</v>
      </c>
      <c r="P11" s="125">
        <f>MRIO_en_émissions!P10/MRIO_en_émissions!P$26</f>
        <v>1.9222868678804897E-4</v>
      </c>
      <c r="Q11" s="125">
        <f>MRIO_en_émissions!Q10/MRIO_en_émissions!Q$26</f>
        <v>2.0316547542949636E-4</v>
      </c>
      <c r="R11" s="125">
        <f>MRIO_en_émissions!R10/MRIO_en_émissions!R$26</f>
        <v>2.099890758190693E-3</v>
      </c>
      <c r="S11" s="125">
        <f>MRIO_en_émissions!S10/MRIO_en_émissions!S$26</f>
        <v>5.1143483933694544E-5</v>
      </c>
      <c r="T11" s="125">
        <f>MRIO_en_émissions!T10/MRIO_en_émissions!T$26</f>
        <v>9.6361955512064499E-5</v>
      </c>
      <c r="U11" s="125">
        <f>MRIO_en_émissions!U10/MRIO_en_émissions!U$26</f>
        <v>9.7135307173005722E-4</v>
      </c>
      <c r="V11" s="125">
        <f>MRIO_en_émissions!V10/MRIO_en_émissions!V$26</f>
        <v>2.93729151646396E-3</v>
      </c>
      <c r="W11" s="125">
        <f>MRIO_en_émissions!W10/MRIO_en_émissions!W$26</f>
        <v>6.3586570184668287E-4</v>
      </c>
      <c r="X11" s="125">
        <f>MRIO_en_émissions!X10/MRIO_en_émissions!X$26</f>
        <v>1.4218355248513412E-3</v>
      </c>
      <c r="Y11" s="27"/>
      <c r="Z11" s="37">
        <f>'MRIO_+_Emi'!Y8/1000</f>
        <v>5.09476330397968</v>
      </c>
      <c r="AA11" s="40">
        <f>'MRIO_+_Emi'!Z8/1000</f>
        <v>430.520869994073</v>
      </c>
      <c r="AB11" s="38">
        <f>'MRIO_+_Emi'!AA8/1000</f>
        <v>5.7700832480948403</v>
      </c>
      <c r="AC11" s="38">
        <f>'MRIO_+_Emi'!AB8/1000</f>
        <v>0.572040140558849</v>
      </c>
      <c r="AD11" s="39">
        <f>'MRIO_+_Emi'!AC8/1000</f>
        <v>22.351827560541899</v>
      </c>
      <c r="AE11" s="27"/>
      <c r="AF11" s="123">
        <f t="shared" si="0"/>
        <v>464.30958424724827</v>
      </c>
      <c r="AG11" s="27"/>
      <c r="AH11" s="41">
        <f>'MRIO_+_Emi'!AE8/1000</f>
        <v>1628011.2138620701</v>
      </c>
      <c r="AI11" s="185"/>
      <c r="AJ11" s="180">
        <f>AN11-Calc_Empreinte_Appr_Production!AJ10</f>
        <v>0</v>
      </c>
      <c r="AL11" s="50" t="s">
        <v>9</v>
      </c>
      <c r="AM11" s="35" t="s">
        <v>14</v>
      </c>
      <c r="AN11" s="181">
        <f t="shared" si="1"/>
        <v>1628011.2101855145</v>
      </c>
      <c r="AO11" s="27"/>
      <c r="AP11" s="182">
        <v>7714.0100685969719</v>
      </c>
      <c r="AQ11" s="182">
        <v>1455.8488212668458</v>
      </c>
      <c r="AR11" s="182">
        <v>9878.1111651750944</v>
      </c>
      <c r="AS11" s="182">
        <v>3558.7461598812406</v>
      </c>
      <c r="AT11" s="182">
        <v>248355.09928134151</v>
      </c>
      <c r="AU11" s="182">
        <v>686899.07640432368</v>
      </c>
      <c r="AV11" s="182">
        <v>370410.93921644543</v>
      </c>
      <c r="AW11" s="182">
        <v>106116.78207757187</v>
      </c>
      <c r="AX11" s="182">
        <v>8574.2028776972274</v>
      </c>
      <c r="AY11" s="182">
        <v>2841.4994613168014</v>
      </c>
      <c r="AZ11" s="182">
        <v>18822.164011976987</v>
      </c>
      <c r="BA11" s="182">
        <v>3837.6416363363896</v>
      </c>
      <c r="BB11" s="182">
        <v>14821.464433657413</v>
      </c>
      <c r="BC11" s="182">
        <v>2474.552983202921</v>
      </c>
      <c r="BD11" s="182">
        <v>11646.316595044147</v>
      </c>
      <c r="BE11" s="182">
        <v>2366.2757264668721</v>
      </c>
      <c r="BF11" s="182">
        <v>45005.637160813829</v>
      </c>
      <c r="BG11" s="182">
        <v>8731.7934197694849</v>
      </c>
      <c r="BH11" s="182">
        <v>55732.335626292406</v>
      </c>
      <c r="BI11" s="182">
        <v>18768.713058337209</v>
      </c>
      <c r="BJ11" s="27"/>
      <c r="BL11" s="50" t="s">
        <v>9</v>
      </c>
      <c r="BM11" s="35" t="s">
        <v>14</v>
      </c>
      <c r="BN11" s="181">
        <f t="shared" si="2"/>
        <v>39060.690762716818</v>
      </c>
      <c r="BO11" s="184">
        <f t="shared" si="3"/>
        <v>0</v>
      </c>
      <c r="BP11" s="182">
        <v>4234.00340749516</v>
      </c>
      <c r="BQ11" s="182">
        <v>1331.6400511252252</v>
      </c>
      <c r="BR11" s="182">
        <v>9361.493389604364</v>
      </c>
      <c r="BS11" s="182">
        <v>2975.5896803980409</v>
      </c>
      <c r="BT11" s="182">
        <v>9296.1934328519237</v>
      </c>
      <c r="BU11" s="182">
        <v>7537.1870982932933</v>
      </c>
      <c r="BV11" s="182">
        <v>1712.3043080919429</v>
      </c>
      <c r="BW11" s="182">
        <v>2008.6824227769416</v>
      </c>
      <c r="BX11" s="182">
        <v>35.049461962534814</v>
      </c>
      <c r="BY11" s="182">
        <v>5.1881506563623425</v>
      </c>
      <c r="BZ11" s="182">
        <v>8.7910175853055801</v>
      </c>
      <c r="CA11" s="182">
        <v>8.4019329383140935</v>
      </c>
      <c r="CB11" s="182">
        <v>71.652026099625886</v>
      </c>
      <c r="CC11" s="182">
        <v>0.25814675327757514</v>
      </c>
      <c r="CD11" s="182">
        <v>3.8720100007007372</v>
      </c>
      <c r="CE11" s="182">
        <v>4.970688563246072</v>
      </c>
      <c r="CF11" s="182">
        <v>269.89860153250743</v>
      </c>
      <c r="CG11" s="182">
        <v>57.540409010953333</v>
      </c>
      <c r="CH11" s="182">
        <v>56.027069740716456</v>
      </c>
      <c r="CI11" s="182">
        <v>81.947457236385162</v>
      </c>
      <c r="CJ11" s="27"/>
    </row>
    <row r="12" spans="1:998" x14ac:dyDescent="0.25">
      <c r="A12" s="50" t="s">
        <v>9</v>
      </c>
      <c r="B12" s="35" t="s">
        <v>15</v>
      </c>
      <c r="C12" s="36">
        <f>'MRIO_+_Emi'!B9/1000</f>
        <v>10586.4211407519</v>
      </c>
      <c r="D12" s="27"/>
      <c r="E12" s="125">
        <f>MRIO_en_émissions!E11/MRIO_en_émissions!E$26</f>
        <v>1.3864188394002887E-2</v>
      </c>
      <c r="F12" s="125">
        <f>MRIO_en_émissions!F11/MRIO_en_émissions!F$26</f>
        <v>5.437529043011465E-3</v>
      </c>
      <c r="G12" s="125">
        <f>MRIO_en_émissions!G11/MRIO_en_émissions!G$26</f>
        <v>5.0427204925827893E-3</v>
      </c>
      <c r="H12" s="125">
        <f>MRIO_en_émissions!H11/MRIO_en_émissions!H$26</f>
        <v>3.8359054019920817E-3</v>
      </c>
      <c r="I12" s="125">
        <f>MRIO_en_émissions!I11/MRIO_en_émissions!I$26</f>
        <v>0.11416798628262499</v>
      </c>
      <c r="J12" s="125">
        <f>MRIO_en_émissions!J11/MRIO_en_émissions!J$26</f>
        <v>8.5268773315200469E-2</v>
      </c>
      <c r="K12" s="125">
        <f>MRIO_en_émissions!K11/MRIO_en_émissions!K$26</f>
        <v>0.14777088479045442</v>
      </c>
      <c r="L12" s="125">
        <f>MRIO_en_émissions!L11/MRIO_en_émissions!L$26</f>
        <v>9.0562717720801794E-2</v>
      </c>
      <c r="M12" s="125">
        <f>MRIO_en_émissions!M11/MRIO_en_émissions!M$26</f>
        <v>1.6629931723869714E-3</v>
      </c>
      <c r="N12" s="125">
        <f>MRIO_en_émissions!N11/MRIO_en_émissions!N$26</f>
        <v>8.6692216327683748E-4</v>
      </c>
      <c r="O12" s="125">
        <f>MRIO_en_émissions!O11/MRIO_en_émissions!O$26</f>
        <v>5.0969532031257161E-4</v>
      </c>
      <c r="P12" s="125">
        <f>MRIO_en_émissions!P11/MRIO_en_émissions!P$26</f>
        <v>3.0617527342105164E-4</v>
      </c>
      <c r="Q12" s="125">
        <f>MRIO_en_émissions!Q11/MRIO_en_émissions!Q$26</f>
        <v>7.5818026856443079E-4</v>
      </c>
      <c r="R12" s="125">
        <f>MRIO_en_émissions!R11/MRIO_en_émissions!R$26</f>
        <v>4.7157170157980814E-4</v>
      </c>
      <c r="S12" s="125">
        <f>MRIO_en_émissions!S11/MRIO_en_émissions!S$26</f>
        <v>5.6222727711472092E-4</v>
      </c>
      <c r="T12" s="125">
        <f>MRIO_en_émissions!T11/MRIO_en_émissions!T$26</f>
        <v>4.6796065631341861E-4</v>
      </c>
      <c r="U12" s="125">
        <f>MRIO_en_émissions!U11/MRIO_en_émissions!U$26</f>
        <v>2.5177209746218483E-3</v>
      </c>
      <c r="V12" s="125">
        <f>MRIO_en_émissions!V11/MRIO_en_émissions!V$26</f>
        <v>8.7599461508169603E-4</v>
      </c>
      <c r="W12" s="125">
        <f>MRIO_en_émissions!W11/MRIO_en_émissions!W$26</f>
        <v>1.4161519009083588E-3</v>
      </c>
      <c r="X12" s="125">
        <f>MRIO_en_émissions!X11/MRIO_en_émissions!X$26</f>
        <v>1.3219320122889915E-3</v>
      </c>
      <c r="Y12" s="27"/>
      <c r="Z12" s="37">
        <f>'MRIO_+_Emi'!Y9/1000</f>
        <v>34.253082891617296</v>
      </c>
      <c r="AA12" s="40">
        <f>'MRIO_+_Emi'!Z9/1000</f>
        <v>7171.5519327248103</v>
      </c>
      <c r="AB12" s="38">
        <f>'MRIO_+_Emi'!AA9/1000</f>
        <v>51.027128874682504</v>
      </c>
      <c r="AC12" s="38">
        <f>'MRIO_+_Emi'!AB9/1000</f>
        <v>23.953620241320898</v>
      </c>
      <c r="AD12" s="39">
        <f>'MRIO_+_Emi'!AC9/1000</f>
        <v>128.94657372142299</v>
      </c>
      <c r="AE12" s="27"/>
      <c r="AF12" s="123">
        <f t="shared" si="0"/>
        <v>7409.732338453854</v>
      </c>
      <c r="AG12" s="27"/>
      <c r="AH12" s="41">
        <f>'MRIO_+_Emi'!AE9/1000</f>
        <v>166760.98499748702</v>
      </c>
      <c r="AI12" s="185"/>
      <c r="AJ12" s="180">
        <f>AN12-Calc_Empreinte_Appr_Production!AJ11</f>
        <v>0</v>
      </c>
      <c r="AL12" s="50" t="s">
        <v>9</v>
      </c>
      <c r="AM12" s="35" t="s">
        <v>15</v>
      </c>
      <c r="AN12" s="181">
        <f t="shared" si="1"/>
        <v>166760.98494330762</v>
      </c>
      <c r="AO12" s="27"/>
      <c r="AP12" s="182">
        <v>359.69559092451726</v>
      </c>
      <c r="AQ12" s="182">
        <v>31.033488252825496</v>
      </c>
      <c r="AR12" s="182">
        <v>465.85730046419565</v>
      </c>
      <c r="AS12" s="182">
        <v>140.7447826113353</v>
      </c>
      <c r="AT12" s="182">
        <v>10617.103873523889</v>
      </c>
      <c r="AU12" s="182">
        <v>1266.5894342242721</v>
      </c>
      <c r="AV12" s="182">
        <v>142312.98937568715</v>
      </c>
      <c r="AW12" s="182">
        <v>5490.9854324902035</v>
      </c>
      <c r="AX12" s="182">
        <v>375.38897916415226</v>
      </c>
      <c r="AY12" s="182">
        <v>42.149853227407029</v>
      </c>
      <c r="AZ12" s="182">
        <v>619.94310956647962</v>
      </c>
      <c r="BA12" s="182">
        <v>129.81539172503255</v>
      </c>
      <c r="BB12" s="182">
        <v>492.22745931774932</v>
      </c>
      <c r="BC12" s="182">
        <v>30.718225000660446</v>
      </c>
      <c r="BD12" s="182">
        <v>440.0572916308235</v>
      </c>
      <c r="BE12" s="182">
        <v>79.233659387414676</v>
      </c>
      <c r="BF12" s="182">
        <v>1519.8833698742246</v>
      </c>
      <c r="BG12" s="182">
        <v>112.43889801032917</v>
      </c>
      <c r="BH12" s="182">
        <v>1778.5599889484115</v>
      </c>
      <c r="BI12" s="182">
        <v>455.56943927651781</v>
      </c>
      <c r="BJ12" s="27"/>
      <c r="BL12" s="50" t="s">
        <v>9</v>
      </c>
      <c r="BM12" s="35" t="s">
        <v>15</v>
      </c>
      <c r="BN12" s="181">
        <f t="shared" si="2"/>
        <v>1976.6195525724836</v>
      </c>
      <c r="BO12" s="184">
        <f t="shared" si="3"/>
        <v>0</v>
      </c>
      <c r="BP12" s="182">
        <v>197.42680448852283</v>
      </c>
      <c r="BQ12" s="182">
        <v>28.38580165736315</v>
      </c>
      <c r="BR12" s="182">
        <v>441.49331444754989</v>
      </c>
      <c r="BS12" s="182">
        <v>117.68153835454528</v>
      </c>
      <c r="BT12" s="182">
        <v>397.40940125876676</v>
      </c>
      <c r="BU12" s="182">
        <v>13.897997348376832</v>
      </c>
      <c r="BV12" s="182">
        <v>657.8724303361854</v>
      </c>
      <c r="BW12" s="182">
        <v>103.93875225037064</v>
      </c>
      <c r="BX12" s="182">
        <v>1.5345078643511583</v>
      </c>
      <c r="BY12" s="182">
        <v>7.6959292677820215E-2</v>
      </c>
      <c r="BZ12" s="182">
        <v>0.28954857553148655</v>
      </c>
      <c r="CA12" s="182">
        <v>0.28421106476110058</v>
      </c>
      <c r="CB12" s="182">
        <v>2.3795958165845525</v>
      </c>
      <c r="CC12" s="182">
        <v>3.2045424382494475E-3</v>
      </c>
      <c r="CD12" s="182">
        <v>0.14630430318208007</v>
      </c>
      <c r="CE12" s="182">
        <v>0.16644123089121785</v>
      </c>
      <c r="CF12" s="182">
        <v>9.1147336622697441</v>
      </c>
      <c r="CG12" s="182">
        <v>0.74094517234078194</v>
      </c>
      <c r="CH12" s="182">
        <v>1.7879657010435899</v>
      </c>
      <c r="CI12" s="182">
        <v>1.9890952047313071</v>
      </c>
      <c r="CJ12" s="27"/>
    </row>
    <row r="13" spans="1:998" x14ac:dyDescent="0.25">
      <c r="A13" s="51" t="s">
        <v>9</v>
      </c>
      <c r="B13" s="43" t="s">
        <v>16</v>
      </c>
      <c r="C13" s="52">
        <f>'MRIO_+_Emi'!B10/1000</f>
        <v>6381.3663846917898</v>
      </c>
      <c r="D13" s="27"/>
      <c r="E13" s="125">
        <f>MRIO_en_émissions!E12/MRIO_en_émissions!E$26</f>
        <v>1.4277085212547174E-2</v>
      </c>
      <c r="F13" s="125">
        <f>MRIO_en_émissions!F12/MRIO_en_émissions!F$26</f>
        <v>9.42818901483586E-3</v>
      </c>
      <c r="G13" s="125">
        <f>MRIO_en_émissions!G12/MRIO_en_émissions!G$26</f>
        <v>1.2565753361851853E-2</v>
      </c>
      <c r="H13" s="125">
        <f>MRIO_en_émissions!H12/MRIO_en_émissions!H$26</f>
        <v>2.9601919186971214E-2</v>
      </c>
      <c r="I13" s="125">
        <f>MRIO_en_émissions!I12/MRIO_en_émissions!I$26</f>
        <v>0.11001833723529952</v>
      </c>
      <c r="J13" s="125">
        <f>MRIO_en_émissions!J12/MRIO_en_émissions!J$26</f>
        <v>9.9941782739337431E-2</v>
      </c>
      <c r="K13" s="125">
        <f>MRIO_en_émissions!K12/MRIO_en_émissions!K$26</f>
        <v>0.11456711735335771</v>
      </c>
      <c r="L13" s="125">
        <f>MRIO_en_émissions!L12/MRIO_en_émissions!L$26</f>
        <v>0.28218957070958461</v>
      </c>
      <c r="M13" s="125">
        <f>MRIO_en_émissions!M12/MRIO_en_émissions!M$26</f>
        <v>1.9361982881019458E-3</v>
      </c>
      <c r="N13" s="125">
        <f>MRIO_en_émissions!N12/MRIO_en_émissions!N$26</f>
        <v>1.8291672107166098E-3</v>
      </c>
      <c r="O13" s="125">
        <f>MRIO_en_émissions!O12/MRIO_en_émissions!O$26</f>
        <v>2.3754704965406816E-3</v>
      </c>
      <c r="P13" s="125">
        <f>MRIO_en_émissions!P12/MRIO_en_émissions!P$26</f>
        <v>3.9339717647757779E-3</v>
      </c>
      <c r="Q13" s="125">
        <f>MRIO_en_émissions!Q12/MRIO_en_émissions!Q$26</f>
        <v>1.0660081474798426E-3</v>
      </c>
      <c r="R13" s="125">
        <f>MRIO_en_émissions!R12/MRIO_en_émissions!R$26</f>
        <v>8.8541890256173402E-4</v>
      </c>
      <c r="S13" s="125">
        <f>MRIO_en_émissions!S12/MRIO_en_émissions!S$26</f>
        <v>1.6375940710014684E-3</v>
      </c>
      <c r="T13" s="125">
        <f>MRIO_en_émissions!T12/MRIO_en_émissions!T$26</f>
        <v>2.1114899924404452E-3</v>
      </c>
      <c r="U13" s="125">
        <f>MRIO_en_émissions!U12/MRIO_en_émissions!U$26</f>
        <v>3.3500876332369155E-3</v>
      </c>
      <c r="V13" s="125">
        <f>MRIO_en_émissions!V12/MRIO_en_émissions!V$26</f>
        <v>3.4965656912409001E-3</v>
      </c>
      <c r="W13" s="125">
        <f>MRIO_en_émissions!W12/MRIO_en_émissions!W$26</f>
        <v>4.7361965720936006E-3</v>
      </c>
      <c r="X13" s="125">
        <f>MRIO_en_émissions!X12/MRIO_en_émissions!X$26</f>
        <v>1.1177629488784315E-2</v>
      </c>
      <c r="Y13" s="27"/>
      <c r="Z13" s="44">
        <f>'MRIO_+_Emi'!Y10/1000</f>
        <v>38.290670485182005</v>
      </c>
      <c r="AA13" s="47">
        <f>'MRIO_+_Emi'!Z10/1000</f>
        <v>1731.3463844800999</v>
      </c>
      <c r="AB13" s="45">
        <f>'MRIO_+_Emi'!AA10/1000</f>
        <v>57.681757477561398</v>
      </c>
      <c r="AC13" s="45">
        <f>'MRIO_+_Emi'!AB10/1000</f>
        <v>20.583647720575797</v>
      </c>
      <c r="AD13" s="46">
        <f>'MRIO_+_Emi'!AC10/1000</f>
        <v>174.95724598306498</v>
      </c>
      <c r="AE13" s="27"/>
      <c r="AF13" s="123">
        <f t="shared" si="0"/>
        <v>2022.8597061464841</v>
      </c>
      <c r="AG13" s="27"/>
      <c r="AH13" s="41">
        <f>'MRIO_+_Emi'!AE10/1000</f>
        <v>563947.5590489629</v>
      </c>
      <c r="AI13" s="185"/>
      <c r="AJ13" s="180">
        <f>AN13-Calc_Empreinte_Appr_Production!AJ12</f>
        <v>0</v>
      </c>
      <c r="AL13" s="51" t="s">
        <v>9</v>
      </c>
      <c r="AM13" s="43" t="s">
        <v>16</v>
      </c>
      <c r="AN13" s="181">
        <f t="shared" si="1"/>
        <v>563947.55882385583</v>
      </c>
      <c r="AO13" s="27"/>
      <c r="AP13" s="182">
        <v>2782.844188425297</v>
      </c>
      <c r="AQ13" s="182">
        <v>307.61901442037703</v>
      </c>
      <c r="AR13" s="182">
        <v>5391.2787522651288</v>
      </c>
      <c r="AS13" s="182">
        <v>2670.0353642056557</v>
      </c>
      <c r="AT13" s="182">
        <v>70045.270452801196</v>
      </c>
      <c r="AU13" s="182">
        <v>9524.1360788809016</v>
      </c>
      <c r="AV13" s="182">
        <v>145347.16354041704</v>
      </c>
      <c r="AW13" s="182">
        <v>258271.26311861994</v>
      </c>
      <c r="AX13" s="182">
        <v>3086.8203781596535</v>
      </c>
      <c r="AY13" s="182">
        <v>479.21261174962996</v>
      </c>
      <c r="AZ13" s="182">
        <v>8577.0946169382969</v>
      </c>
      <c r="BA13" s="182">
        <v>2663.1758797465523</v>
      </c>
      <c r="BB13" s="182">
        <v>4177.0451473669809</v>
      </c>
      <c r="BC13" s="182">
        <v>300.78378012540799</v>
      </c>
      <c r="BD13" s="182">
        <v>4449.416712950816</v>
      </c>
      <c r="BE13" s="182">
        <v>915.19385722826587</v>
      </c>
      <c r="BF13" s="182">
        <v>13252.898467116063</v>
      </c>
      <c r="BG13" s="182">
        <v>1447.8029768468134</v>
      </c>
      <c r="BH13" s="182">
        <v>21751.365709044418</v>
      </c>
      <c r="BI13" s="182">
        <v>8507.1381765473561</v>
      </c>
      <c r="BJ13" s="27"/>
      <c r="BL13" s="51" t="s">
        <v>9</v>
      </c>
      <c r="BM13" s="43" t="s">
        <v>16</v>
      </c>
      <c r="BN13" s="181">
        <f t="shared" si="2"/>
        <v>17632.695050364568</v>
      </c>
      <c r="BO13" s="184">
        <f t="shared" si="3"/>
        <v>0</v>
      </c>
      <c r="BP13" s="182">
        <v>1527.424993167507</v>
      </c>
      <c r="BQ13" s="182">
        <v>281.3738584019905</v>
      </c>
      <c r="BR13" s="182">
        <v>5109.31893323655</v>
      </c>
      <c r="BS13" s="182">
        <v>2232.5081135579799</v>
      </c>
      <c r="BT13" s="182">
        <v>2621.8683855088757</v>
      </c>
      <c r="BU13" s="182">
        <v>104.50617571347044</v>
      </c>
      <c r="BV13" s="182">
        <v>671.8985536055427</v>
      </c>
      <c r="BW13" s="182">
        <v>4888.8115185733413</v>
      </c>
      <c r="BX13" s="182">
        <v>12.618245097851132</v>
      </c>
      <c r="BY13" s="182">
        <v>0.87497015573382986</v>
      </c>
      <c r="BZ13" s="182">
        <v>4.0059894048502986</v>
      </c>
      <c r="CA13" s="182">
        <v>5.8306187145518056</v>
      </c>
      <c r="CB13" s="182">
        <v>20.193264252539144</v>
      </c>
      <c r="CC13" s="182">
        <v>3.1377932420517042E-2</v>
      </c>
      <c r="CD13" s="182">
        <v>1.4792819574526821</v>
      </c>
      <c r="CE13" s="182">
        <v>1.9224909372966463</v>
      </c>
      <c r="CF13" s="182">
        <v>79.477571881625494</v>
      </c>
      <c r="CG13" s="182">
        <v>9.5406718242357034</v>
      </c>
      <c r="CH13" s="182">
        <v>21.866395331214861</v>
      </c>
      <c r="CI13" s="182">
        <v>37.143641109530407</v>
      </c>
      <c r="CJ13" s="27"/>
    </row>
    <row r="14" spans="1:998" x14ac:dyDescent="0.25">
      <c r="A14" s="53" t="s">
        <v>10</v>
      </c>
      <c r="B14" s="35" t="s">
        <v>13</v>
      </c>
      <c r="C14" s="36">
        <f>'MRIO_+_Emi'!B11/1000</f>
        <v>5143.7976289009302</v>
      </c>
      <c r="D14" s="27"/>
      <c r="E14" s="125">
        <f>MRIO_en_émissions!E13/MRIO_en_émissions!E$26</f>
        <v>1.1442508807191632E-2</v>
      </c>
      <c r="F14" s="125">
        <f>MRIO_en_émissions!F13/MRIO_en_émissions!F$26</f>
        <v>1.5852692961565631E-3</v>
      </c>
      <c r="G14" s="125">
        <f>MRIO_en_émissions!G13/MRIO_en_émissions!G$26</f>
        <v>1.3136298859859456E-3</v>
      </c>
      <c r="H14" s="125">
        <f>MRIO_en_émissions!H13/MRIO_en_émissions!H$26</f>
        <v>6.9861903679090955E-4</v>
      </c>
      <c r="I14" s="125">
        <f>MRIO_en_émissions!I13/MRIO_en_émissions!I$26</f>
        <v>6.2403727112004198E-3</v>
      </c>
      <c r="J14" s="125">
        <f>MRIO_en_émissions!J13/MRIO_en_émissions!J$26</f>
        <v>8.934258133266494E-4</v>
      </c>
      <c r="K14" s="125">
        <f>MRIO_en_émissions!K13/MRIO_en_émissions!K$26</f>
        <v>1.2305600894075752E-3</v>
      </c>
      <c r="L14" s="125">
        <f>MRIO_en_émissions!L13/MRIO_en_émissions!L$26</f>
        <v>8.4840136174516273E-4</v>
      </c>
      <c r="M14" s="125">
        <f>MRIO_en_émissions!M13/MRIO_en_émissions!M$26</f>
        <v>0.27127607201420584</v>
      </c>
      <c r="N14" s="125">
        <f>MRIO_en_émissions!N13/MRIO_en_émissions!N$26</f>
        <v>3.2684487572407786E-2</v>
      </c>
      <c r="O14" s="125">
        <f>MRIO_en_émissions!O13/MRIO_en_émissions!O$26</f>
        <v>5.0117899611796753E-2</v>
      </c>
      <c r="P14" s="125">
        <f>MRIO_en_émissions!P13/MRIO_en_émissions!P$26</f>
        <v>2.2003024919551792E-2</v>
      </c>
      <c r="Q14" s="125">
        <f>MRIO_en_émissions!Q13/MRIO_en_émissions!Q$26</f>
        <v>3.1978666961885623E-3</v>
      </c>
      <c r="R14" s="125">
        <f>MRIO_en_émissions!R13/MRIO_en_émissions!R$26</f>
        <v>7.4724245191693764E-4</v>
      </c>
      <c r="S14" s="125">
        <f>MRIO_en_émissions!S13/MRIO_en_émissions!S$26</f>
        <v>9.5211243205095108E-4</v>
      </c>
      <c r="T14" s="125">
        <f>MRIO_en_émissions!T13/MRIO_en_émissions!T$26</f>
        <v>1.0360264266336995E-3</v>
      </c>
      <c r="U14" s="125">
        <f>MRIO_en_émissions!U13/MRIO_en_émissions!U$26</f>
        <v>1.2473276028582791E-2</v>
      </c>
      <c r="V14" s="125">
        <f>MRIO_en_émissions!V13/MRIO_en_émissions!V$26</f>
        <v>1.9880240576635039E-3</v>
      </c>
      <c r="W14" s="125">
        <f>MRIO_en_émissions!W13/MRIO_en_émissions!W$26</f>
        <v>3.2938289493200622E-3</v>
      </c>
      <c r="X14" s="125">
        <f>MRIO_en_émissions!X13/MRIO_en_émissions!X$26</f>
        <v>2.2988150654791339E-3</v>
      </c>
      <c r="Y14" s="27"/>
      <c r="Z14" s="37">
        <f>'MRIO_+_Emi'!Y11/1000</f>
        <v>9.49315489754445</v>
      </c>
      <c r="AA14" s="38">
        <f>'MRIO_+_Emi'!Z11/1000</f>
        <v>57.310120468247199</v>
      </c>
      <c r="AB14" s="31">
        <f>'MRIO_+_Emi'!AA11/1000</f>
        <v>1972.6392818577499</v>
      </c>
      <c r="AC14" s="38">
        <f>'MRIO_+_Emi'!AB11/1000</f>
        <v>29.339377484335298</v>
      </c>
      <c r="AD14" s="39">
        <f>'MRIO_+_Emi'!AC11/1000</f>
        <v>253.54290234547</v>
      </c>
      <c r="AE14" s="27"/>
      <c r="AF14" s="123">
        <f t="shared" si="0"/>
        <v>2322.324837053347</v>
      </c>
      <c r="AG14" s="27"/>
      <c r="AH14" s="33">
        <f>'MRIO_+_Emi'!AE11/1000</f>
        <v>1023484.3809285001</v>
      </c>
      <c r="AI14" s="179"/>
      <c r="AJ14" s="180">
        <f>AN14-Calc_Empreinte_Appr_Production!AJ13</f>
        <v>0</v>
      </c>
      <c r="AL14" s="53" t="s">
        <v>10</v>
      </c>
      <c r="AM14" s="35" t="s">
        <v>13</v>
      </c>
      <c r="AN14" s="181">
        <f t="shared" si="1"/>
        <v>1023484.3808272916</v>
      </c>
      <c r="AO14" s="27"/>
      <c r="AP14" s="182">
        <v>1914.1385038010296</v>
      </c>
      <c r="AQ14" s="182">
        <v>120.11132046999023</v>
      </c>
      <c r="AR14" s="182">
        <v>1397.9092010146501</v>
      </c>
      <c r="AS14" s="182">
        <v>337.00699391448256</v>
      </c>
      <c r="AT14" s="182">
        <v>9881.1680576085364</v>
      </c>
      <c r="AU14" s="182">
        <v>667.51556406379325</v>
      </c>
      <c r="AV14" s="182">
        <v>7223.154976559078</v>
      </c>
      <c r="AW14" s="182">
        <v>2033.5060740193892</v>
      </c>
      <c r="AX14" s="182">
        <v>647016.71696895198</v>
      </c>
      <c r="AY14" s="182">
        <v>7823.5006820431336</v>
      </c>
      <c r="AZ14" s="182">
        <v>212176.59459119209</v>
      </c>
      <c r="BA14" s="182">
        <v>31486.251708419484</v>
      </c>
      <c r="BB14" s="182">
        <v>10859.545471015357</v>
      </c>
      <c r="BC14" s="182">
        <v>492.62946545724861</v>
      </c>
      <c r="BD14" s="182">
        <v>7784.9760928178466</v>
      </c>
      <c r="BE14" s="182">
        <v>1369.8514072783598</v>
      </c>
      <c r="BF14" s="182">
        <v>41262.295958042872</v>
      </c>
      <c r="BG14" s="182">
        <v>1862.5988487538393</v>
      </c>
      <c r="BH14" s="182">
        <v>31580.139651493333</v>
      </c>
      <c r="BI14" s="182">
        <v>6194.7692903752259</v>
      </c>
      <c r="BJ14" s="27"/>
      <c r="BL14" s="53" t="s">
        <v>10</v>
      </c>
      <c r="BM14" s="35" t="s">
        <v>13</v>
      </c>
      <c r="BN14" s="181">
        <f t="shared" si="2"/>
        <v>6419.8474814560786</v>
      </c>
      <c r="BO14" s="184">
        <f t="shared" si="3"/>
        <v>0</v>
      </c>
      <c r="BP14" s="182">
        <v>1050.6168484928216</v>
      </c>
      <c r="BQ14" s="182">
        <v>109.86377334989744</v>
      </c>
      <c r="BR14" s="182">
        <v>1324.7996024484708</v>
      </c>
      <c r="BS14" s="182">
        <v>281.78310232370268</v>
      </c>
      <c r="BT14" s="182">
        <v>369.8625471023206</v>
      </c>
      <c r="BU14" s="182">
        <v>7.324496232704389</v>
      </c>
      <c r="BV14" s="182">
        <v>33.39058887013762</v>
      </c>
      <c r="BW14" s="182">
        <v>38.492195367430021</v>
      </c>
      <c r="BX14" s="182">
        <v>2644.86251771756</v>
      </c>
      <c r="BY14" s="182">
        <v>14.284535595084513</v>
      </c>
      <c r="BZ14" s="182">
        <v>99.098497550787528</v>
      </c>
      <c r="CA14" s="182">
        <v>68.934361360944237</v>
      </c>
      <c r="CB14" s="182">
        <v>52.498755369428558</v>
      </c>
      <c r="CC14" s="182">
        <v>5.1391381772740843E-2</v>
      </c>
      <c r="CD14" s="182">
        <v>2.5882436769264721</v>
      </c>
      <c r="CE14" s="182">
        <v>2.8775618358186326</v>
      </c>
      <c r="CF14" s="182">
        <v>247.44980135050312</v>
      </c>
      <c r="CG14" s="182">
        <v>12.274076404278478</v>
      </c>
      <c r="CH14" s="182">
        <v>31.747147626109413</v>
      </c>
      <c r="CI14" s="182">
        <v>27.047437399379692</v>
      </c>
      <c r="CJ14" s="27"/>
    </row>
    <row r="15" spans="1:998" x14ac:dyDescent="0.25">
      <c r="A15" s="53" t="s">
        <v>10</v>
      </c>
      <c r="B15" s="35" t="s">
        <v>14</v>
      </c>
      <c r="C15" s="36">
        <f>'MRIO_+_Emi'!B12/1000</f>
        <v>1541.6407415639299</v>
      </c>
      <c r="D15" s="27"/>
      <c r="E15" s="125">
        <f>MRIO_en_émissions!E14/MRIO_en_émissions!E$26</f>
        <v>4.3956324211821216E-4</v>
      </c>
      <c r="F15" s="125">
        <f>MRIO_en_émissions!F14/MRIO_en_émissions!F$26</f>
        <v>6.4827271039538488E-3</v>
      </c>
      <c r="G15" s="125">
        <f>MRIO_en_émissions!G14/MRIO_en_émissions!G$26</f>
        <v>1.8124132118868351E-4</v>
      </c>
      <c r="H15" s="125">
        <f>MRIO_en_émissions!H14/MRIO_en_émissions!H$26</f>
        <v>2.7238751995253921E-4</v>
      </c>
      <c r="I15" s="125">
        <f>MRIO_en_émissions!I14/MRIO_en_émissions!I$26</f>
        <v>4.5250100428886631E-4</v>
      </c>
      <c r="J15" s="125">
        <f>MRIO_en_émissions!J14/MRIO_en_émissions!J$26</f>
        <v>7.5016002651118168E-3</v>
      </c>
      <c r="K15" s="125">
        <f>MRIO_en_émissions!K14/MRIO_en_émissions!K$26</f>
        <v>1.1065109532867984E-4</v>
      </c>
      <c r="L15" s="125">
        <f>MRIO_en_émissions!L14/MRIO_en_émissions!L$26</f>
        <v>2.0379459660322443E-4</v>
      </c>
      <c r="M15" s="125">
        <f>MRIO_en_émissions!M14/MRIO_en_émissions!M$26</f>
        <v>2.082174582306158E-2</v>
      </c>
      <c r="N15" s="125">
        <f>MRIO_en_émissions!N14/MRIO_en_émissions!N$26</f>
        <v>0.1838514898004934</v>
      </c>
      <c r="O15" s="125">
        <f>MRIO_en_émissions!O14/MRIO_en_émissions!O$26</f>
        <v>2.5027813331498262E-2</v>
      </c>
      <c r="P15" s="125">
        <f>MRIO_en_émissions!P14/MRIO_en_émissions!P$26</f>
        <v>1.1942700358053879E-2</v>
      </c>
      <c r="Q15" s="125">
        <f>MRIO_en_émissions!Q14/MRIO_en_émissions!Q$26</f>
        <v>2.1490097708011245E-4</v>
      </c>
      <c r="R15" s="125">
        <f>MRIO_en_émissions!R14/MRIO_en_émissions!R$26</f>
        <v>3.4684949290210484E-3</v>
      </c>
      <c r="S15" s="125">
        <f>MRIO_en_émissions!S14/MRIO_en_émissions!S$26</f>
        <v>4.0459616210477189E-5</v>
      </c>
      <c r="T15" s="125">
        <f>MRIO_en_émissions!T14/MRIO_en_émissions!T$26</f>
        <v>1.4065756303255328E-4</v>
      </c>
      <c r="U15" s="125">
        <f>MRIO_en_émissions!U14/MRIO_en_émissions!U$26</f>
        <v>1.5287605286793161E-3</v>
      </c>
      <c r="V15" s="125">
        <f>MRIO_en_émissions!V14/MRIO_en_émissions!V$26</f>
        <v>8.1351229987793039E-3</v>
      </c>
      <c r="W15" s="125">
        <f>MRIO_en_émissions!W14/MRIO_en_émissions!W$26</f>
        <v>6.0979372882860898E-4</v>
      </c>
      <c r="X15" s="125">
        <f>MRIO_en_émissions!X14/MRIO_en_émissions!X$26</f>
        <v>1.9003903211993938E-3</v>
      </c>
      <c r="Y15" s="27"/>
      <c r="Z15" s="37">
        <f>'MRIO_+_Emi'!Y12/1000</f>
        <v>0.98667526672311601</v>
      </c>
      <c r="AA15" s="38">
        <f>'MRIO_+_Emi'!Z12/1000</f>
        <v>4.16709567400508</v>
      </c>
      <c r="AB15" s="40">
        <f>'MRIO_+_Emi'!AA12/1000</f>
        <v>503.68278213717201</v>
      </c>
      <c r="AC15" s="38">
        <f>'MRIO_+_Emi'!AB12/1000</f>
        <v>0.96569719136325105</v>
      </c>
      <c r="AD15" s="39">
        <f>'MRIO_+_Emi'!AC12/1000</f>
        <v>30.590160165114298</v>
      </c>
      <c r="AE15" s="27"/>
      <c r="AF15" s="123">
        <f t="shared" si="0"/>
        <v>540.39241043437778</v>
      </c>
      <c r="AG15" s="27"/>
      <c r="AH15" s="41">
        <f>'MRIO_+_Emi'!AE12/1000</f>
        <v>2976979.8298688699</v>
      </c>
      <c r="AI15" s="185"/>
      <c r="AJ15" s="180">
        <f>AN15-Calc_Empreinte_Appr_Production!AJ14</f>
        <v>0</v>
      </c>
      <c r="AL15" s="53" t="s">
        <v>10</v>
      </c>
      <c r="AM15" s="35" t="s">
        <v>14</v>
      </c>
      <c r="AN15" s="181">
        <f t="shared" si="1"/>
        <v>2976979.8296492579</v>
      </c>
      <c r="AO15" s="27"/>
      <c r="AP15" s="182">
        <v>2502.1313940543246</v>
      </c>
      <c r="AQ15" s="182">
        <v>2026.8288486976821</v>
      </c>
      <c r="AR15" s="182">
        <v>3399.2921719246378</v>
      </c>
      <c r="AS15" s="182">
        <v>1289.4471992995159</v>
      </c>
      <c r="AT15" s="182">
        <v>19018.351794204471</v>
      </c>
      <c r="AU15" s="182">
        <v>14169.519008562324</v>
      </c>
      <c r="AV15" s="182">
        <v>20274.931903974506</v>
      </c>
      <c r="AW15" s="182">
        <v>7777.0123004429806</v>
      </c>
      <c r="AX15" s="182">
        <v>210173.62429409745</v>
      </c>
      <c r="AY15" s="182">
        <v>1290231.7133020973</v>
      </c>
      <c r="AZ15" s="182">
        <v>956852.26813421259</v>
      </c>
      <c r="BA15" s="182">
        <v>149982.04449916034</v>
      </c>
      <c r="BB15" s="182">
        <v>24772.700272957376</v>
      </c>
      <c r="BC15" s="182">
        <v>6401.13791107423</v>
      </c>
      <c r="BD15" s="182">
        <v>18120.297844701119</v>
      </c>
      <c r="BE15" s="182">
        <v>4125.0662567808131</v>
      </c>
      <c r="BF15" s="182">
        <v>86155.239607657277</v>
      </c>
      <c r="BG15" s="182">
        <v>32317.991175459567</v>
      </c>
      <c r="BH15" s="182">
        <v>91358.807291001343</v>
      </c>
      <c r="BI15" s="182">
        <v>36031.424438898131</v>
      </c>
      <c r="BJ15" s="27"/>
      <c r="BL15" s="53" t="s">
        <v>10</v>
      </c>
      <c r="BM15" s="35" t="s">
        <v>14</v>
      </c>
      <c r="BN15" s="181">
        <f t="shared" si="2"/>
        <v>13739.308917318183</v>
      </c>
      <c r="BO15" s="184">
        <f t="shared" si="3"/>
        <v>0</v>
      </c>
      <c r="BP15" s="182">
        <v>1373.3496267465298</v>
      </c>
      <c r="BQ15" s="182">
        <v>1853.9057299598253</v>
      </c>
      <c r="BR15" s="182">
        <v>3221.5117510516789</v>
      </c>
      <c r="BS15" s="182">
        <v>1078.151013665396</v>
      </c>
      <c r="BT15" s="182">
        <v>711.876976009543</v>
      </c>
      <c r="BU15" s="182">
        <v>155.47890444024083</v>
      </c>
      <c r="BV15" s="182">
        <v>93.725237485926215</v>
      </c>
      <c r="BW15" s="182">
        <v>147.21090862141349</v>
      </c>
      <c r="BX15" s="182">
        <v>859.14370761920486</v>
      </c>
      <c r="BY15" s="182">
        <v>2355.769058328699</v>
      </c>
      <c r="BZ15" s="182">
        <v>446.9042513047292</v>
      </c>
      <c r="CA15" s="182">
        <v>328.36288513801384</v>
      </c>
      <c r="CB15" s="182">
        <v>119.7597021847146</v>
      </c>
      <c r="CC15" s="182">
        <v>0.6677702923487201</v>
      </c>
      <c r="CD15" s="182">
        <v>6.0243918236101139</v>
      </c>
      <c r="CE15" s="182">
        <v>8.6652706765615104</v>
      </c>
      <c r="CF15" s="182">
        <v>516.67258040846514</v>
      </c>
      <c r="CG15" s="182">
        <v>212.96775373064381</v>
      </c>
      <c r="CH15" s="182">
        <v>91.841947946406563</v>
      </c>
      <c r="CI15" s="182">
        <v>157.31944988423393</v>
      </c>
      <c r="CJ15" s="27"/>
    </row>
    <row r="16" spans="1:998" x14ac:dyDescent="0.25">
      <c r="A16" s="53" t="s">
        <v>10</v>
      </c>
      <c r="B16" s="35" t="s">
        <v>15</v>
      </c>
      <c r="C16" s="36">
        <f>'MRIO_+_Emi'!B13/1000</f>
        <v>15015.5366790771</v>
      </c>
      <c r="D16" s="27"/>
      <c r="E16" s="125">
        <f>MRIO_en_émissions!E15/MRIO_en_émissions!E$26</f>
        <v>2.2333482174323894E-3</v>
      </c>
      <c r="F16" s="125">
        <f>MRIO_en_émissions!F15/MRIO_en_émissions!F$26</f>
        <v>7.0304448539918894E-4</v>
      </c>
      <c r="G16" s="125">
        <f>MRIO_en_émissions!G15/MRIO_en_émissions!G$26</f>
        <v>6.0549155595926657E-4</v>
      </c>
      <c r="H16" s="125">
        <f>MRIO_en_émissions!H15/MRIO_en_émissions!H$26</f>
        <v>5.858204934583442E-4</v>
      </c>
      <c r="I16" s="125">
        <f>MRIO_en_émissions!I15/MRIO_en_émissions!I$26</f>
        <v>2.0262359686701046E-3</v>
      </c>
      <c r="J16" s="125">
        <f>MRIO_en_émissions!J15/MRIO_en_émissions!J$26</f>
        <v>6.9131658352818777E-4</v>
      </c>
      <c r="K16" s="125">
        <f>MRIO_en_émissions!K15/MRIO_en_émissions!K$26</f>
        <v>7.6751531571141759E-4</v>
      </c>
      <c r="L16" s="125">
        <f>MRIO_en_émissions!L15/MRIO_en_émissions!L$26</f>
        <v>9.8150576537488058E-4</v>
      </c>
      <c r="M16" s="125">
        <f>MRIO_en_émissions!M15/MRIO_en_émissions!M$26</f>
        <v>0.12322039603132982</v>
      </c>
      <c r="N16" s="125">
        <f>MRIO_en_émissions!N15/MRIO_en_émissions!N$26</f>
        <v>5.8733755264740228E-2</v>
      </c>
      <c r="O16" s="125">
        <f>MRIO_en_émissions!O15/MRIO_en_émissions!O$26</f>
        <v>0.12608090814966663</v>
      </c>
      <c r="P16" s="125">
        <f>MRIO_en_émissions!P15/MRIO_en_émissions!P$26</f>
        <v>8.640567547844806E-2</v>
      </c>
      <c r="Q16" s="125">
        <f>MRIO_en_émissions!Q15/MRIO_en_émissions!Q$26</f>
        <v>8.8023859997725688E-4</v>
      </c>
      <c r="R16" s="125">
        <f>MRIO_en_émissions!R15/MRIO_en_émissions!R$26</f>
        <v>3.1501686969481876E-4</v>
      </c>
      <c r="S16" s="125">
        <f>MRIO_en_émissions!S15/MRIO_en_émissions!S$26</f>
        <v>3.4720648173665623E-4</v>
      </c>
      <c r="T16" s="125">
        <f>MRIO_en_émissions!T15/MRIO_en_émissions!T$26</f>
        <v>3.2845902823272819E-4</v>
      </c>
      <c r="U16" s="125">
        <f>MRIO_en_émissions!U15/MRIO_en_émissions!U$26</f>
        <v>3.738880767095447E-3</v>
      </c>
      <c r="V16" s="125">
        <f>MRIO_en_émissions!V15/MRIO_en_émissions!V$26</f>
        <v>1.3192023167049336E-3</v>
      </c>
      <c r="W16" s="125">
        <f>MRIO_en_émissions!W15/MRIO_en_émissions!W$26</f>
        <v>1.4356704803028548E-3</v>
      </c>
      <c r="X16" s="125">
        <f>MRIO_en_émissions!X15/MRIO_en_émissions!X$26</f>
        <v>1.5190934049347149E-3</v>
      </c>
      <c r="Y16" s="27"/>
      <c r="Z16" s="37">
        <f>'MRIO_+_Emi'!Y13/1000</f>
        <v>5.3648560364098206</v>
      </c>
      <c r="AA16" s="38">
        <f>'MRIO_+_Emi'!Z13/1000</f>
        <v>36.6761753327688</v>
      </c>
      <c r="AB16" s="40">
        <f>'MRIO_+_Emi'!AA13/1000</f>
        <v>11256.636905470799</v>
      </c>
      <c r="AC16" s="38">
        <f>'MRIO_+_Emi'!AB13/1000</f>
        <v>36.664116187976305</v>
      </c>
      <c r="AD16" s="39">
        <f>'MRIO_+_Emi'!AC13/1000</f>
        <v>151.17804980271001</v>
      </c>
      <c r="AE16" s="27"/>
      <c r="AF16" s="123">
        <f t="shared" si="0"/>
        <v>11486.520102830664</v>
      </c>
      <c r="AG16" s="27"/>
      <c r="AH16" s="41">
        <f>'MRIO_+_Emi'!AE13/1000</f>
        <v>195509.114016248</v>
      </c>
      <c r="AI16" s="185"/>
      <c r="AJ16" s="180">
        <f>AN16-Calc_Empreinte_Appr_Production!AJ15</f>
        <v>0</v>
      </c>
      <c r="AL16" s="53" t="s">
        <v>10</v>
      </c>
      <c r="AM16" s="35" t="s">
        <v>15</v>
      </c>
      <c r="AN16" s="181">
        <f t="shared" si="1"/>
        <v>195509.11401461411</v>
      </c>
      <c r="AO16" s="27"/>
      <c r="AP16" s="182">
        <v>50.08738572139444</v>
      </c>
      <c r="AQ16" s="182">
        <v>5.643384763443219</v>
      </c>
      <c r="AR16" s="182">
        <v>56.642318191852297</v>
      </c>
      <c r="AS16" s="182">
        <v>20.612076628215181</v>
      </c>
      <c r="AT16" s="182">
        <v>352.82156420786129</v>
      </c>
      <c r="AU16" s="182">
        <v>39.642402216578297</v>
      </c>
      <c r="AV16" s="182">
        <v>369.72600281262811</v>
      </c>
      <c r="AW16" s="182">
        <v>158.8120812862891</v>
      </c>
      <c r="AX16" s="182">
        <v>6818.7886232823375</v>
      </c>
      <c r="AY16" s="182">
        <v>836.08056440532039</v>
      </c>
      <c r="AZ16" s="182">
        <v>177689.18082237773</v>
      </c>
      <c r="BA16" s="182">
        <v>5629.2181049121209</v>
      </c>
      <c r="BB16" s="182">
        <v>317.25950215858489</v>
      </c>
      <c r="BC16" s="182">
        <v>19.780253997270254</v>
      </c>
      <c r="BD16" s="182">
        <v>249.08082983873516</v>
      </c>
      <c r="BE16" s="182">
        <v>45.626461609614758</v>
      </c>
      <c r="BF16" s="182">
        <v>1245.3740579107621</v>
      </c>
      <c r="BG16" s="182">
        <v>94.981885933458614</v>
      </c>
      <c r="BH16" s="182">
        <v>1194.3961408338469</v>
      </c>
      <c r="BI16" s="182">
        <v>315.35955152607346</v>
      </c>
      <c r="BJ16" s="27"/>
      <c r="BL16" s="53" t="s">
        <v>10</v>
      </c>
      <c r="BM16" s="35" t="s">
        <v>15</v>
      </c>
      <c r="BN16" s="181">
        <f t="shared" si="2"/>
        <v>259.02666289893745</v>
      </c>
      <c r="BO16" s="184">
        <f t="shared" si="3"/>
        <v>0</v>
      </c>
      <c r="BP16" s="182">
        <v>27.491558856038658</v>
      </c>
      <c r="BQ16" s="182">
        <v>5.1619076549249838</v>
      </c>
      <c r="BR16" s="182">
        <v>53.679967602945396</v>
      </c>
      <c r="BS16" s="182">
        <v>17.234463980015224</v>
      </c>
      <c r="BT16" s="182">
        <v>13.206483449096133</v>
      </c>
      <c r="BU16" s="182">
        <v>0.43498704947489525</v>
      </c>
      <c r="BV16" s="182">
        <v>1.7091380421131186</v>
      </c>
      <c r="BW16" s="182">
        <v>3.0061506762540069</v>
      </c>
      <c r="BX16" s="182">
        <v>27.873713264233636</v>
      </c>
      <c r="BY16" s="182">
        <v>1.526557364533544</v>
      </c>
      <c r="BZ16" s="182">
        <v>82.990920296629255</v>
      </c>
      <c r="CA16" s="182">
        <v>12.324317248591946</v>
      </c>
      <c r="CB16" s="182">
        <v>1.5337408952248666</v>
      </c>
      <c r="CC16" s="182">
        <v>2.0634871764967856E-3</v>
      </c>
      <c r="CD16" s="182">
        <v>8.2811029242397582E-2</v>
      </c>
      <c r="CE16" s="182">
        <v>9.5844676242751115E-2</v>
      </c>
      <c r="CF16" s="182">
        <v>7.4685025658883593</v>
      </c>
      <c r="CG16" s="182">
        <v>0.62590768041637934</v>
      </c>
      <c r="CH16" s="182">
        <v>1.2007125688981695</v>
      </c>
      <c r="CI16" s="182">
        <v>1.3769145109972729</v>
      </c>
      <c r="CJ16" s="27"/>
    </row>
    <row r="17" spans="1:998" x14ac:dyDescent="0.25">
      <c r="A17" s="53" t="s">
        <v>10</v>
      </c>
      <c r="B17" s="35" t="s">
        <v>16</v>
      </c>
      <c r="C17" s="36">
        <f>'MRIO_+_Emi'!B14/1000</f>
        <v>8693.9351927942389</v>
      </c>
      <c r="D17" s="27"/>
      <c r="E17" s="125">
        <f>MRIO_en_émissions!E16/MRIO_en_émissions!E$26</f>
        <v>2.2726269863385571E-3</v>
      </c>
      <c r="F17" s="125">
        <f>MRIO_en_émissions!F16/MRIO_en_émissions!F$26</f>
        <v>1.8900715843317127E-3</v>
      </c>
      <c r="G17" s="125">
        <f>MRIO_en_émissions!G16/MRIO_en_émissions!G$26</f>
        <v>1.8074159140828367E-3</v>
      </c>
      <c r="H17" s="125">
        <f>MRIO_en_émissions!H16/MRIO_en_émissions!H$26</f>
        <v>6.0480029797945391E-3</v>
      </c>
      <c r="I17" s="125">
        <f>MRIO_en_émissions!I16/MRIO_en_émissions!I$26</f>
        <v>4.5474450257822407E-3</v>
      </c>
      <c r="J17" s="125">
        <f>MRIO_en_émissions!J16/MRIO_en_émissions!J$26</f>
        <v>3.5156110637286119E-3</v>
      </c>
      <c r="K17" s="125">
        <f>MRIO_en_émissions!K16/MRIO_en_émissions!K$26</f>
        <v>2.8659406284572485E-3</v>
      </c>
      <c r="L17" s="125">
        <f>MRIO_en_émissions!L16/MRIO_en_émissions!L$26</f>
        <v>1.2222599012850995E-2</v>
      </c>
      <c r="M17" s="125">
        <f>MRIO_en_émissions!M16/MRIO_en_émissions!M$26</f>
        <v>9.5378687105482376E-2</v>
      </c>
      <c r="N17" s="125">
        <f>MRIO_en_émissions!N16/MRIO_en_émissions!N$26</f>
        <v>0.12529879413248604</v>
      </c>
      <c r="O17" s="125">
        <f>MRIO_en_émissions!O16/MRIO_en_émissions!O$26</f>
        <v>0.15722439908826036</v>
      </c>
      <c r="P17" s="125">
        <f>MRIO_en_émissions!P16/MRIO_en_émissions!P$26</f>
        <v>0.27823944074946022</v>
      </c>
      <c r="Q17" s="125">
        <f>MRIO_en_émissions!Q16/MRIO_en_émissions!Q$26</f>
        <v>5.726484922885922E-4</v>
      </c>
      <c r="R17" s="125">
        <f>MRIO_en_émissions!R16/MRIO_en_émissions!R$26</f>
        <v>7.8690765180964683E-4</v>
      </c>
      <c r="S17" s="125">
        <f>MRIO_en_émissions!S16/MRIO_en_émissions!S$26</f>
        <v>1.0578574931687473E-3</v>
      </c>
      <c r="T17" s="125">
        <f>MRIO_en_émissions!T16/MRIO_en_émissions!T$26</f>
        <v>1.5366852271371354E-3</v>
      </c>
      <c r="U17" s="125">
        <f>MRIO_en_émissions!U16/MRIO_en_émissions!U$26</f>
        <v>2.5540148174755979E-3</v>
      </c>
      <c r="V17" s="125">
        <f>MRIO_en_émissions!V16/MRIO_en_émissions!V$26</f>
        <v>2.6042930402800806E-3</v>
      </c>
      <c r="W17" s="125">
        <f>MRIO_en_émissions!W16/MRIO_en_émissions!W$26</f>
        <v>3.2390150350966405E-3</v>
      </c>
      <c r="X17" s="125">
        <f>MRIO_en_émissions!X16/MRIO_en_émissions!X$26</f>
        <v>7.5478619678710163E-3</v>
      </c>
      <c r="Y17" s="27"/>
      <c r="Z17" s="37">
        <f>'MRIO_+_Emi'!Y14/1000</f>
        <v>6.2563833310753596</v>
      </c>
      <c r="AA17" s="38">
        <f>'MRIO_+_Emi'!Z14/1000</f>
        <v>54.841728785774805</v>
      </c>
      <c r="AB17" s="47">
        <f>'MRIO_+_Emi'!AA14/1000</f>
        <v>2667.2158737087198</v>
      </c>
      <c r="AC17" s="38">
        <f>'MRIO_+_Emi'!AB14/1000</f>
        <v>16.606504036409799</v>
      </c>
      <c r="AD17" s="39">
        <f>'MRIO_+_Emi'!AC14/1000</f>
        <v>112.72635646401399</v>
      </c>
      <c r="AE17" s="27"/>
      <c r="AF17" s="123">
        <f t="shared" si="0"/>
        <v>2857.6468463259935</v>
      </c>
      <c r="AG17" s="27"/>
      <c r="AH17" s="48">
        <f>'MRIO_+_Emi'!AE14/1000</f>
        <v>440752.66368537804</v>
      </c>
      <c r="AI17" s="188"/>
      <c r="AJ17" s="180">
        <f>AN17-Calc_Empreinte_Appr_Production!AJ16</f>
        <v>0</v>
      </c>
      <c r="AL17" s="53" t="s">
        <v>10</v>
      </c>
      <c r="AM17" s="35" t="s">
        <v>16</v>
      </c>
      <c r="AN17" s="181">
        <f t="shared" si="1"/>
        <v>440752.66366935353</v>
      </c>
      <c r="AO17" s="27"/>
      <c r="AP17" s="182">
        <v>321.37352049106335</v>
      </c>
      <c r="AQ17" s="182">
        <v>50.618098326810866</v>
      </c>
      <c r="AR17" s="182">
        <v>576.49163001288957</v>
      </c>
      <c r="AS17" s="182">
        <v>338.88888814452815</v>
      </c>
      <c r="AT17" s="182">
        <v>3114.7257428272851</v>
      </c>
      <c r="AU17" s="182">
        <v>447.01202218397469</v>
      </c>
      <c r="AV17" s="182">
        <v>4458.0356715342095</v>
      </c>
      <c r="AW17" s="182">
        <v>2989.3782621222927</v>
      </c>
      <c r="AX17" s="182">
        <v>28707.428865698581</v>
      </c>
      <c r="AY17" s="182">
        <v>6895.4251917518241</v>
      </c>
      <c r="AZ17" s="182">
        <v>162538.45943418687</v>
      </c>
      <c r="BA17" s="182">
        <v>207316.07170717343</v>
      </c>
      <c r="BB17" s="182">
        <v>1592.9551034063354</v>
      </c>
      <c r="BC17" s="182">
        <v>142.28394897989645</v>
      </c>
      <c r="BD17" s="182">
        <v>1670.9767899388053</v>
      </c>
      <c r="BE17" s="182">
        <v>366.26526721045099</v>
      </c>
      <c r="BF17" s="182">
        <v>6082.9231462468779</v>
      </c>
      <c r="BG17" s="182">
        <v>732.59762039336658</v>
      </c>
      <c r="BH17" s="182">
        <v>8907.976171654991</v>
      </c>
      <c r="BI17" s="182">
        <v>3502.7765870690209</v>
      </c>
      <c r="BJ17" s="27"/>
      <c r="BL17" s="53" t="s">
        <v>10</v>
      </c>
      <c r="BM17" s="35" t="s">
        <v>16</v>
      </c>
      <c r="BN17" s="181">
        <f t="shared" si="2"/>
        <v>1985.414888018269</v>
      </c>
      <c r="BO17" s="184">
        <f t="shared" si="3"/>
        <v>0</v>
      </c>
      <c r="BP17" s="182">
        <v>176.39289665658447</v>
      </c>
      <c r="BQ17" s="182">
        <v>46.299509989726651</v>
      </c>
      <c r="BR17" s="182">
        <v>546.34155187017973</v>
      </c>
      <c r="BS17" s="182">
        <v>283.35661861257199</v>
      </c>
      <c r="BT17" s="182">
        <v>116.58747124336249</v>
      </c>
      <c r="BU17" s="182">
        <v>4.9049610956295089</v>
      </c>
      <c r="BV17" s="182">
        <v>20.608229611531605</v>
      </c>
      <c r="BW17" s="182">
        <v>56.585880692905455</v>
      </c>
      <c r="BX17" s="182">
        <v>117.34967674810909</v>
      </c>
      <c r="BY17" s="182">
        <v>12.590009331870897</v>
      </c>
      <c r="BZ17" s="182">
        <v>75.914674543542674</v>
      </c>
      <c r="CA17" s="182">
        <v>453.88702140027124</v>
      </c>
      <c r="CB17" s="182">
        <v>7.7008895548547134</v>
      </c>
      <c r="CC17" s="182">
        <v>1.4843141255003968E-2</v>
      </c>
      <c r="CD17" s="182">
        <v>0.55554378835408458</v>
      </c>
      <c r="CE17" s="182">
        <v>0.76939071574537554</v>
      </c>
      <c r="CF17" s="182">
        <v>36.479262465174806</v>
      </c>
      <c r="CG17" s="182">
        <v>4.8276413207904643</v>
      </c>
      <c r="CH17" s="182">
        <v>8.9550849898798042</v>
      </c>
      <c r="CI17" s="182">
        <v>15.293730245928755</v>
      </c>
      <c r="CJ17" s="27"/>
    </row>
    <row r="18" spans="1:998" x14ac:dyDescent="0.25">
      <c r="A18" s="54" t="s">
        <v>11</v>
      </c>
      <c r="B18" s="25" t="s">
        <v>13</v>
      </c>
      <c r="C18" s="26">
        <f>'MRIO_+_Emi'!B15/1000</f>
        <v>14985.277184295499</v>
      </c>
      <c r="D18" s="27"/>
      <c r="E18" s="125">
        <f>MRIO_en_émissions!E17/MRIO_en_émissions!E$26</f>
        <v>1.2533369440051923E-2</v>
      </c>
      <c r="F18" s="125">
        <f>MRIO_en_émissions!F17/MRIO_en_émissions!F$26</f>
        <v>2.6948365985686208E-3</v>
      </c>
      <c r="G18" s="125">
        <f>MRIO_en_émissions!G17/MRIO_en_émissions!G$26</f>
        <v>3.0244376955506796E-3</v>
      </c>
      <c r="H18" s="125">
        <f>MRIO_en_émissions!H17/MRIO_en_émissions!H$26</f>
        <v>2.1256421398571051E-3</v>
      </c>
      <c r="I18" s="125">
        <f>MRIO_en_émissions!I17/MRIO_en_émissions!I$26</f>
        <v>1.1312281204140465E-2</v>
      </c>
      <c r="J18" s="125">
        <f>MRIO_en_émissions!J17/MRIO_en_émissions!J$26</f>
        <v>2.2469822891498211E-3</v>
      </c>
      <c r="K18" s="125">
        <f>MRIO_en_émissions!K17/MRIO_en_émissions!K$26</f>
        <v>2.6565419415557792E-3</v>
      </c>
      <c r="L18" s="125">
        <f>MRIO_en_émissions!L17/MRIO_en_émissions!L$26</f>
        <v>1.6993693045062735E-3</v>
      </c>
      <c r="M18" s="125">
        <f>MRIO_en_émissions!M17/MRIO_en_émissions!M$26</f>
        <v>1.4627940001550706E-2</v>
      </c>
      <c r="N18" s="125">
        <f>MRIO_en_émissions!N17/MRIO_en_émissions!N$26</f>
        <v>2.0114209463024104E-3</v>
      </c>
      <c r="O18" s="125">
        <f>MRIO_en_émissions!O17/MRIO_en_émissions!O$26</f>
        <v>4.0140404309752954E-3</v>
      </c>
      <c r="P18" s="125">
        <f>MRIO_en_émissions!P17/MRIO_en_émissions!P$26</f>
        <v>2.3978820239482874E-3</v>
      </c>
      <c r="Q18" s="125">
        <f>MRIO_en_émissions!Q17/MRIO_en_émissions!Q$26</f>
        <v>0.48999404744838693</v>
      </c>
      <c r="R18" s="125">
        <f>MRIO_en_émissions!R17/MRIO_en_émissions!R$26</f>
        <v>0.12183510741645813</v>
      </c>
      <c r="S18" s="125">
        <f>MRIO_en_émissions!S17/MRIO_en_émissions!S$26</f>
        <v>0.23854112481592593</v>
      </c>
      <c r="T18" s="125">
        <f>MRIO_en_émissions!T17/MRIO_en_émissions!T$26</f>
        <v>0.13472532803771173</v>
      </c>
      <c r="U18" s="125">
        <f>MRIO_en_émissions!U17/MRIO_en_émissions!U$26</f>
        <v>2.2609400282294231E-2</v>
      </c>
      <c r="V18" s="125">
        <f>MRIO_en_émissions!V17/MRIO_en_émissions!V$26</f>
        <v>3.8597078920066118E-3</v>
      </c>
      <c r="W18" s="125">
        <f>MRIO_en_émissions!W17/MRIO_en_émissions!W$26</f>
        <v>7.9776417982867515E-3</v>
      </c>
      <c r="X18" s="125">
        <f>MRIO_en_émissions!X17/MRIO_en_émissions!X$26</f>
        <v>4.466465581651393E-3</v>
      </c>
      <c r="Y18" s="27"/>
      <c r="Z18" s="28">
        <f>'MRIO_+_Emi'!Y15/1000</f>
        <v>19.214868130398003</v>
      </c>
      <c r="AA18" s="29">
        <f>'MRIO_+_Emi'!Z15/1000</f>
        <v>119.79342524978799</v>
      </c>
      <c r="AB18" s="29">
        <f>'MRIO_+_Emi'!AA15/1000</f>
        <v>206.11791139966101</v>
      </c>
      <c r="AC18" s="31">
        <f>'MRIO_+_Emi'!AB15/1000</f>
        <v>3151.7234263683304</v>
      </c>
      <c r="AD18" s="30">
        <f>'MRIO_+_Emi'!AC15/1000</f>
        <v>477.81096248433499</v>
      </c>
      <c r="AE18" s="27"/>
      <c r="AF18" s="123">
        <f t="shared" si="0"/>
        <v>3974.6605936325122</v>
      </c>
      <c r="AG18" s="27"/>
      <c r="AH18" s="41">
        <f>'MRIO_+_Emi'!AE15/1000</f>
        <v>5614517.03367694</v>
      </c>
      <c r="AI18" s="185"/>
      <c r="AJ18" s="180">
        <f>AN18-Calc_Empreinte_Appr_Production!AJ17</f>
        <v>0</v>
      </c>
      <c r="AL18" s="54" t="s">
        <v>11</v>
      </c>
      <c r="AM18" s="25" t="s">
        <v>13</v>
      </c>
      <c r="AN18" s="181">
        <f t="shared" si="1"/>
        <v>5614517.033096795</v>
      </c>
      <c r="AO18" s="27"/>
      <c r="AP18" s="182">
        <v>6980.3134510735363</v>
      </c>
      <c r="AQ18" s="182">
        <v>550.36832705284701</v>
      </c>
      <c r="AR18" s="182">
        <v>7671.0285795364925</v>
      </c>
      <c r="AS18" s="182">
        <v>1998.7421893250214</v>
      </c>
      <c r="AT18" s="182">
        <v>50398.564673539811</v>
      </c>
      <c r="AU18" s="182">
        <v>3343.8827414521948</v>
      </c>
      <c r="AV18" s="182">
        <v>38986.045480437875</v>
      </c>
      <c r="AW18" s="182">
        <v>9714.7291438222128</v>
      </c>
      <c r="AX18" s="182">
        <v>49175.978718403174</v>
      </c>
      <c r="AY18" s="182">
        <v>3030.8092708774166</v>
      </c>
      <c r="AZ18" s="182">
        <v>74630.761497399639</v>
      </c>
      <c r="BA18" s="182">
        <v>13425.388591021121</v>
      </c>
      <c r="BB18" s="182">
        <v>3198240.4273266457</v>
      </c>
      <c r="BC18" s="182">
        <v>59342.230808580447</v>
      </c>
      <c r="BD18" s="182">
        <v>1443884.5888146767</v>
      </c>
      <c r="BE18" s="182">
        <v>200109.71530289925</v>
      </c>
      <c r="BF18" s="182">
        <v>216692.81149504246</v>
      </c>
      <c r="BG18" s="182">
        <v>9514.995918075103</v>
      </c>
      <c r="BH18" s="182">
        <v>192612.8872734161</v>
      </c>
      <c r="BI18" s="182">
        <v>34212.763493517261</v>
      </c>
      <c r="BJ18" s="27"/>
      <c r="BL18" s="54" t="s">
        <v>11</v>
      </c>
      <c r="BM18" s="25" t="s">
        <v>13</v>
      </c>
      <c r="BN18" s="181">
        <f t="shared" si="2"/>
        <v>33907.042594252322</v>
      </c>
      <c r="BO18" s="184">
        <f t="shared" si="3"/>
        <v>0</v>
      </c>
      <c r="BP18" s="182">
        <v>3831.2979467766068</v>
      </c>
      <c r="BQ18" s="182">
        <v>503.41250854371805</v>
      </c>
      <c r="BR18" s="182">
        <v>7269.8395612279101</v>
      </c>
      <c r="BS18" s="182">
        <v>1671.2168739031933</v>
      </c>
      <c r="BT18" s="182">
        <v>1886.4714567933274</v>
      </c>
      <c r="BU18" s="182">
        <v>36.691663626934016</v>
      </c>
      <c r="BV18" s="182">
        <v>180.22138809624653</v>
      </c>
      <c r="BW18" s="182">
        <v>183.88991157845214</v>
      </c>
      <c r="BX18" s="182">
        <v>201.02062199209337</v>
      </c>
      <c r="BY18" s="182">
        <v>5.5338018965257252</v>
      </c>
      <c r="BZ18" s="182">
        <v>34.856796291377947</v>
      </c>
      <c r="CA18" s="182">
        <v>29.39284730094041</v>
      </c>
      <c r="CB18" s="182">
        <v>15461.387611017517</v>
      </c>
      <c r="CC18" s="182">
        <v>6.1906147572784977</v>
      </c>
      <c r="CD18" s="182">
        <v>480.04324132207807</v>
      </c>
      <c r="CE18" s="182">
        <v>420.35805976665603</v>
      </c>
      <c r="CF18" s="182">
        <v>1299.5058058100744</v>
      </c>
      <c r="CG18" s="182">
        <v>62.701524250907717</v>
      </c>
      <c r="CH18" s="182">
        <v>193.63149860773828</v>
      </c>
      <c r="CI18" s="182">
        <v>149.37886069275072</v>
      </c>
      <c r="CJ18" s="27"/>
    </row>
    <row r="19" spans="1:998" x14ac:dyDescent="0.25">
      <c r="A19" s="55" t="s">
        <v>11</v>
      </c>
      <c r="B19" s="35" t="s">
        <v>14</v>
      </c>
      <c r="C19" s="36">
        <f>'MRIO_+_Emi'!B16/1000</f>
        <v>2393.5147366198103</v>
      </c>
      <c r="D19" s="27"/>
      <c r="E19" s="125">
        <f>MRIO_en_émissions!E18/MRIO_en_émissions!E$26</f>
        <v>3.0490253544818087E-5</v>
      </c>
      <c r="F19" s="125">
        <f>MRIO_en_émissions!F18/MRIO_en_émissions!F$26</f>
        <v>6.3805035009696629E-5</v>
      </c>
      <c r="G19" s="125">
        <f>MRIO_en_émissions!G18/MRIO_en_émissions!G$26</f>
        <v>1.0244694191866438E-5</v>
      </c>
      <c r="H19" s="125">
        <f>MRIO_en_émissions!H18/MRIO_en_émissions!H$26</f>
        <v>9.3340706108375344E-6</v>
      </c>
      <c r="I19" s="125">
        <f>MRIO_en_émissions!I18/MRIO_en_émissions!I$26</f>
        <v>2.3847316649149461E-5</v>
      </c>
      <c r="J19" s="125">
        <f>MRIO_en_émissions!J18/MRIO_en_émissions!J$26</f>
        <v>8.6177551851534479E-5</v>
      </c>
      <c r="K19" s="125">
        <f>MRIO_en_émissions!K18/MRIO_en_émissions!K$26</f>
        <v>8.8964751253775206E-6</v>
      </c>
      <c r="L19" s="125">
        <f>MRIO_en_émissions!L18/MRIO_en_émissions!L$26</f>
        <v>1.621595246474379E-5</v>
      </c>
      <c r="M19" s="125">
        <f>MRIO_en_émissions!M18/MRIO_en_émissions!M$26</f>
        <v>1.3172637730886129E-5</v>
      </c>
      <c r="N19" s="125">
        <f>MRIO_en_émissions!N18/MRIO_en_émissions!N$26</f>
        <v>3.642988730233874E-5</v>
      </c>
      <c r="O19" s="125">
        <f>MRIO_en_émissions!O18/MRIO_en_émissions!O$26</f>
        <v>1.4339122836293493E-5</v>
      </c>
      <c r="P19" s="125">
        <f>MRIO_en_émissions!P18/MRIO_en_émissions!P$26</f>
        <v>9.9670383840205269E-6</v>
      </c>
      <c r="Q19" s="125">
        <f>MRIO_en_émissions!Q18/MRIO_en_émissions!Q$26</f>
        <v>6.1422712507102697E-2</v>
      </c>
      <c r="R19" s="125">
        <f>MRIO_en_émissions!R18/MRIO_en_émissions!R$26</f>
        <v>0.30698582731265589</v>
      </c>
      <c r="S19" s="125">
        <f>MRIO_en_émissions!S18/MRIO_en_émissions!S$26</f>
        <v>2.0146151675386328E-2</v>
      </c>
      <c r="T19" s="125">
        <f>MRIO_en_émissions!T18/MRIO_en_émissions!T$26</f>
        <v>4.9497808288938662E-2</v>
      </c>
      <c r="U19" s="125">
        <f>MRIO_en_émissions!U18/MRIO_en_émissions!U$26</f>
        <v>3.6461444038032767E-4</v>
      </c>
      <c r="V19" s="125">
        <f>MRIO_en_émissions!V18/MRIO_en_émissions!V$26</f>
        <v>1.0769803626320472E-3</v>
      </c>
      <c r="W19" s="125">
        <f>MRIO_en_émissions!W18/MRIO_en_émissions!W$26</f>
        <v>3.3195684524518293E-4</v>
      </c>
      <c r="X19" s="125">
        <f>MRIO_en_émissions!X18/MRIO_en_émissions!X$26</f>
        <v>7.7379861467620189E-4</v>
      </c>
      <c r="Y19" s="27"/>
      <c r="Z19" s="37">
        <f>'MRIO_+_Emi'!Y16/1000</f>
        <v>3.5858771380186297E-2</v>
      </c>
      <c r="AA19" s="38">
        <f>'MRIO_+_Emi'!Z16/1000</f>
        <v>0.29560571126164303</v>
      </c>
      <c r="AB19" s="38">
        <f>'MRIO_+_Emi'!AA16/1000</f>
        <v>0.37436050465706999</v>
      </c>
      <c r="AC19" s="40">
        <f>'MRIO_+_Emi'!AB16/1000</f>
        <v>335.96100628281101</v>
      </c>
      <c r="AD19" s="39">
        <f>'MRIO_+_Emi'!AC16/1000</f>
        <v>7.06954567908552</v>
      </c>
      <c r="AE19" s="27"/>
      <c r="AF19" s="123">
        <f t="shared" si="0"/>
        <v>343.73637694919546</v>
      </c>
      <c r="AG19" s="27"/>
      <c r="AH19" s="41">
        <f>'MRIO_+_Emi'!AE16/1000</f>
        <v>5232962.2929561008</v>
      </c>
      <c r="AI19" s="185"/>
      <c r="AJ19" s="180">
        <f>AN19-Calc_Empreinte_Appr_Production!AJ18</f>
        <v>0</v>
      </c>
      <c r="AL19" s="55" t="s">
        <v>11</v>
      </c>
      <c r="AM19" s="35" t="s">
        <v>14</v>
      </c>
      <c r="AN19" s="181">
        <f t="shared" si="1"/>
        <v>5232962.2923492854</v>
      </c>
      <c r="AO19" s="27"/>
      <c r="AP19" s="182">
        <v>4366.9302519224557</v>
      </c>
      <c r="AQ19" s="182">
        <v>447.83288332148658</v>
      </c>
      <c r="AR19" s="182">
        <v>5060.9224917364727</v>
      </c>
      <c r="AS19" s="182">
        <v>1449.2448522912</v>
      </c>
      <c r="AT19" s="182">
        <v>31789.168451507478</v>
      </c>
      <c r="AU19" s="182">
        <v>2821.2759898665736</v>
      </c>
      <c r="AV19" s="182">
        <v>26030.560684233245</v>
      </c>
      <c r="AW19" s="182">
        <v>7411.5059284270137</v>
      </c>
      <c r="AX19" s="182">
        <v>29937.700677031215</v>
      </c>
      <c r="AY19" s="182">
        <v>2332.432147841595</v>
      </c>
      <c r="AZ19" s="182">
        <v>47020.073223860622</v>
      </c>
      <c r="BA19" s="182">
        <v>8739.740866767137</v>
      </c>
      <c r="BB19" s="182">
        <v>1826518.302350302</v>
      </c>
      <c r="BC19" s="182">
        <v>1128005.7571883255</v>
      </c>
      <c r="BD19" s="182">
        <v>1404412.2520543293</v>
      </c>
      <c r="BE19" s="182">
        <v>358944.11506166123</v>
      </c>
      <c r="BF19" s="182">
        <v>148636.1870206965</v>
      </c>
      <c r="BG19" s="182">
        <v>11806.584543057084</v>
      </c>
      <c r="BH19" s="182">
        <v>150380.38508133695</v>
      </c>
      <c r="BI19" s="182">
        <v>36851.320600770036</v>
      </c>
      <c r="BJ19" s="27"/>
      <c r="BL19" s="55" t="s">
        <v>11</v>
      </c>
      <c r="BM19" s="35" t="s">
        <v>14</v>
      </c>
      <c r="BN19" s="181">
        <f t="shared" si="2"/>
        <v>21913.597771019216</v>
      </c>
      <c r="BO19" s="184">
        <f t="shared" si="3"/>
        <v>0</v>
      </c>
      <c r="BP19" s="182">
        <v>2396.885329746046</v>
      </c>
      <c r="BQ19" s="182">
        <v>409.62508945320957</v>
      </c>
      <c r="BR19" s="182">
        <v>4796.240056370254</v>
      </c>
      <c r="BS19" s="182">
        <v>1211.7633101967538</v>
      </c>
      <c r="BT19" s="182">
        <v>1189.9021193841425</v>
      </c>
      <c r="BU19" s="182">
        <v>30.957218785122141</v>
      </c>
      <c r="BV19" s="182">
        <v>120.33187058661909</v>
      </c>
      <c r="BW19" s="182">
        <v>140.29224589429887</v>
      </c>
      <c r="BX19" s="182">
        <v>122.37875824640724</v>
      </c>
      <c r="BY19" s="182">
        <v>4.2586703054088133</v>
      </c>
      <c r="BZ19" s="182">
        <v>21.961039671649218</v>
      </c>
      <c r="CA19" s="182">
        <v>19.134333952797455</v>
      </c>
      <c r="CB19" s="182">
        <v>8830.0139070099431</v>
      </c>
      <c r="CC19" s="182">
        <v>117.67419241905981</v>
      </c>
      <c r="CD19" s="182">
        <v>466.92001206415722</v>
      </c>
      <c r="CE19" s="182">
        <v>754.01162579033053</v>
      </c>
      <c r="CF19" s="182">
        <v>891.37053810982616</v>
      </c>
      <c r="CG19" s="182">
        <v>77.802539635418768</v>
      </c>
      <c r="CH19" s="182">
        <v>151.17565463402346</v>
      </c>
      <c r="CI19" s="182">
        <v>160.89925876374733</v>
      </c>
      <c r="CJ19" s="27"/>
    </row>
    <row r="20" spans="1:998" x14ac:dyDescent="0.25">
      <c r="A20" s="55" t="s">
        <v>11</v>
      </c>
      <c r="B20" s="35" t="s">
        <v>15</v>
      </c>
      <c r="C20" s="36">
        <f>'MRIO_+_Emi'!B17/1000</f>
        <v>8159.6556494513097</v>
      </c>
      <c r="D20" s="27"/>
      <c r="E20" s="125">
        <f>MRIO_en_émissions!E19/MRIO_en_émissions!E$26</f>
        <v>7.782243016131754E-4</v>
      </c>
      <c r="F20" s="125">
        <f>MRIO_en_émissions!F19/MRIO_en_émissions!F$26</f>
        <v>1.7005469861503962E-4</v>
      </c>
      <c r="G20" s="125">
        <f>MRIO_en_émissions!G19/MRIO_en_émissions!G$26</f>
        <v>2.5974110294469288E-4</v>
      </c>
      <c r="H20" s="125">
        <f>MRIO_en_émissions!H19/MRIO_en_émissions!H$26</f>
        <v>1.7442087240481224E-4</v>
      </c>
      <c r="I20" s="125">
        <f>MRIO_en_émissions!I19/MRIO_en_émissions!I$26</f>
        <v>6.9985898001444918E-4</v>
      </c>
      <c r="J20" s="125">
        <f>MRIO_en_émissions!J19/MRIO_en_émissions!J$26</f>
        <v>1.3129564356247102E-4</v>
      </c>
      <c r="K20" s="125">
        <f>MRIO_en_émissions!K19/MRIO_en_émissions!K$26</f>
        <v>2.1360229159087302E-4</v>
      </c>
      <c r="L20" s="125">
        <f>MRIO_en_émissions!L19/MRIO_en_émissions!L$26</f>
        <v>1.2992553719138811E-4</v>
      </c>
      <c r="M20" s="125">
        <f>MRIO_en_émissions!M19/MRIO_en_émissions!M$26</f>
        <v>8.5980088631860735E-4</v>
      </c>
      <c r="N20" s="125">
        <f>MRIO_en_émissions!N19/MRIO_en_émissions!N$26</f>
        <v>9.5788587671384685E-5</v>
      </c>
      <c r="O20" s="125">
        <f>MRIO_en_émissions!O19/MRIO_en_émissions!O$26</f>
        <v>2.6730193533390728E-4</v>
      </c>
      <c r="P20" s="125">
        <f>MRIO_en_émissions!P19/MRIO_en_émissions!P$26</f>
        <v>1.4498494107368853E-4</v>
      </c>
      <c r="Q20" s="125">
        <f>MRIO_en_émissions!Q19/MRIO_en_émissions!Q$26</f>
        <v>5.6648301900138302E-2</v>
      </c>
      <c r="R20" s="125">
        <f>MRIO_en_émissions!R19/MRIO_en_émissions!R$26</f>
        <v>3.0786133714786685E-2</v>
      </c>
      <c r="S20" s="125">
        <f>MRIO_en_émissions!S19/MRIO_en_émissions!S$26</f>
        <v>7.8065257477526601E-2</v>
      </c>
      <c r="T20" s="125">
        <f>MRIO_en_émissions!T19/MRIO_en_émissions!T$26</f>
        <v>7.4271760351422966E-2</v>
      </c>
      <c r="U20" s="125">
        <f>MRIO_en_émissions!U19/MRIO_en_émissions!U$26</f>
        <v>1.3541788453202436E-3</v>
      </c>
      <c r="V20" s="125">
        <f>MRIO_en_émissions!V19/MRIO_en_émissions!V$26</f>
        <v>2.4802446612837099E-4</v>
      </c>
      <c r="W20" s="125">
        <f>MRIO_en_émissions!W19/MRIO_en_émissions!W$26</f>
        <v>5.3670010811260435E-4</v>
      </c>
      <c r="X20" s="125">
        <f>MRIO_en_émissions!X19/MRIO_en_émissions!X$26</f>
        <v>3.867427212726418E-4</v>
      </c>
      <c r="Y20" s="27"/>
      <c r="Z20" s="37">
        <f>'MRIO_+_Emi'!Y17/1000</f>
        <v>2.0740892294665501</v>
      </c>
      <c r="AA20" s="38">
        <f>'MRIO_+_Emi'!Z17/1000</f>
        <v>13.0439113090601</v>
      </c>
      <c r="AB20" s="38">
        <f>'MRIO_+_Emi'!AA17/1000</f>
        <v>21.5141018780694</v>
      </c>
      <c r="AC20" s="40">
        <f>'MRIO_+_Emi'!AB17/1000</f>
        <v>6150.9926201574899</v>
      </c>
      <c r="AD20" s="39">
        <f>'MRIO_+_Emi'!AC17/1000</f>
        <v>50.866347533446195</v>
      </c>
      <c r="AE20" s="27"/>
      <c r="AF20" s="123">
        <f t="shared" si="0"/>
        <v>6238.4910701075323</v>
      </c>
      <c r="AG20" s="27"/>
      <c r="AH20" s="41">
        <f>'MRIO_+_Emi'!AE17/1000</f>
        <v>369334.514099375</v>
      </c>
      <c r="AI20" s="185"/>
      <c r="AJ20" s="180">
        <f>AN20-Calc_Empreinte_Appr_Production!AJ19</f>
        <v>0</v>
      </c>
      <c r="AL20" s="55" t="s">
        <v>11</v>
      </c>
      <c r="AM20" s="35" t="s">
        <v>15</v>
      </c>
      <c r="AN20" s="181">
        <f t="shared" si="1"/>
        <v>369334.51409058424</v>
      </c>
      <c r="AO20" s="27"/>
      <c r="AP20" s="182">
        <v>91.305743904442849</v>
      </c>
      <c r="AQ20" s="182">
        <v>7.5284018902770633</v>
      </c>
      <c r="AR20" s="182">
        <v>110.48167813826869</v>
      </c>
      <c r="AS20" s="182">
        <v>30.77420829838282</v>
      </c>
      <c r="AT20" s="182">
        <v>659.80853710469933</v>
      </c>
      <c r="AU20" s="182">
        <v>45.804458418769379</v>
      </c>
      <c r="AV20" s="182">
        <v>552.06723197978408</v>
      </c>
      <c r="AW20" s="182">
        <v>150.592473966314</v>
      </c>
      <c r="AX20" s="182">
        <v>622.99544163898781</v>
      </c>
      <c r="AY20" s="182">
        <v>39.33949365776958</v>
      </c>
      <c r="AZ20" s="182">
        <v>982.69077151139265</v>
      </c>
      <c r="BA20" s="182">
        <v>179.50452003745892</v>
      </c>
      <c r="BB20" s="182">
        <v>28111.020443166228</v>
      </c>
      <c r="BC20" s="182">
        <v>1468.7630388637569</v>
      </c>
      <c r="BD20" s="182">
        <v>322750.9198224232</v>
      </c>
      <c r="BE20" s="182">
        <v>7453.7163842754708</v>
      </c>
      <c r="BF20" s="182">
        <v>2793.3400831230224</v>
      </c>
      <c r="BG20" s="182">
        <v>132.76523916342234</v>
      </c>
      <c r="BH20" s="182">
        <v>2621.8882377524915</v>
      </c>
      <c r="BI20" s="182">
        <v>529.20788127012781</v>
      </c>
      <c r="BJ20" s="27"/>
      <c r="BL20" s="55" t="s">
        <v>11</v>
      </c>
      <c r="BM20" s="35" t="s">
        <v>15</v>
      </c>
      <c r="BN20" s="181">
        <f t="shared" si="2"/>
        <v>503.09504479397162</v>
      </c>
      <c r="BO20" s="184">
        <f t="shared" si="3"/>
        <v>0</v>
      </c>
      <c r="BP20" s="182">
        <v>50.115157664761043</v>
      </c>
      <c r="BQ20" s="182">
        <v>6.8861006250196795</v>
      </c>
      <c r="BR20" s="182">
        <v>104.703569566021</v>
      </c>
      <c r="BS20" s="182">
        <v>25.731370691003011</v>
      </c>
      <c r="BT20" s="182">
        <v>24.697329780307658</v>
      </c>
      <c r="BU20" s="182">
        <v>0.50260188854155097</v>
      </c>
      <c r="BV20" s="182">
        <v>2.552049628110467</v>
      </c>
      <c r="BW20" s="182">
        <v>2.8505618954550065</v>
      </c>
      <c r="BX20" s="182">
        <v>2.5466688094535361</v>
      </c>
      <c r="BY20" s="182">
        <v>7.1827998780241278E-2</v>
      </c>
      <c r="BZ20" s="182">
        <v>0.45897229711615817</v>
      </c>
      <c r="CA20" s="182">
        <v>0.39299785712111962</v>
      </c>
      <c r="CB20" s="182">
        <v>135.89828316201189</v>
      </c>
      <c r="CC20" s="182">
        <v>0.15322218291160822</v>
      </c>
      <c r="CD20" s="182">
        <v>107.30386548306325</v>
      </c>
      <c r="CE20" s="182">
        <v>15.657559417354168</v>
      </c>
      <c r="CF20" s="182">
        <v>16.751647784603183</v>
      </c>
      <c r="CG20" s="182">
        <v>0.87489084963968788</v>
      </c>
      <c r="CH20" s="182">
        <v>2.6357537953177528</v>
      </c>
      <c r="CI20" s="182">
        <v>2.3106134173796069</v>
      </c>
      <c r="CJ20" s="27"/>
    </row>
    <row r="21" spans="1:998" x14ac:dyDescent="0.25">
      <c r="A21" s="56" t="s">
        <v>11</v>
      </c>
      <c r="B21" s="43" t="s">
        <v>16</v>
      </c>
      <c r="C21" s="52">
        <f>'MRIO_+_Emi'!B18/1000</f>
        <v>4110.8217194157496</v>
      </c>
      <c r="D21" s="27"/>
      <c r="E21" s="125">
        <f>MRIO_en_émissions!E20/MRIO_en_émissions!E$26</f>
        <v>7.1788749679975851E-4</v>
      </c>
      <c r="F21" s="125">
        <f>MRIO_en_émissions!F20/MRIO_en_émissions!F$26</f>
        <v>3.8349113126927417E-4</v>
      </c>
      <c r="G21" s="125">
        <f>MRIO_en_émissions!G20/MRIO_en_émissions!G$26</f>
        <v>6.0666102653772697E-4</v>
      </c>
      <c r="H21" s="125">
        <f>MRIO_en_émissions!H20/MRIO_en_émissions!H$26</f>
        <v>1.4531236533116918E-3</v>
      </c>
      <c r="I21" s="125">
        <f>MRIO_en_émissions!I20/MRIO_en_émissions!I$26</f>
        <v>7.6510172081757015E-4</v>
      </c>
      <c r="J21" s="125">
        <f>MRIO_en_émissions!J20/MRIO_en_émissions!J$26</f>
        <v>4.2678193314095409E-4</v>
      </c>
      <c r="K21" s="125">
        <f>MRIO_en_émissions!K20/MRIO_en_émissions!K$26</f>
        <v>5.2534239012269493E-4</v>
      </c>
      <c r="L21" s="125">
        <f>MRIO_en_émissions!L20/MRIO_en_émissions!L$26</f>
        <v>1.7413985721633685E-3</v>
      </c>
      <c r="M21" s="125">
        <f>MRIO_en_émissions!M20/MRIO_en_émissions!M$26</f>
        <v>5.6723311867453244E-4</v>
      </c>
      <c r="N21" s="125">
        <f>MRIO_en_émissions!N20/MRIO_en_émissions!N$26</f>
        <v>2.3275472387314949E-4</v>
      </c>
      <c r="O21" s="125">
        <f>MRIO_en_émissions!O20/MRIO_en_émissions!O$26</f>
        <v>3.7850969334063899E-4</v>
      </c>
      <c r="P21" s="125">
        <f>MRIO_en_émissions!P20/MRIO_en_émissions!P$26</f>
        <v>5.6250193378762402E-4</v>
      </c>
      <c r="Q21" s="125">
        <f>MRIO_en_émissions!Q20/MRIO_en_émissions!Q$26</f>
        <v>6.6415418147181285E-2</v>
      </c>
      <c r="R21" s="125">
        <f>MRIO_en_émissions!R20/MRIO_en_émissions!R$26</f>
        <v>8.178938459060614E-2</v>
      </c>
      <c r="S21" s="125">
        <f>MRIO_en_émissions!S20/MRIO_en_émissions!S$26</f>
        <v>0.10984073340447198</v>
      </c>
      <c r="T21" s="125">
        <f>MRIO_en_émissions!T20/MRIO_en_émissions!T$26</f>
        <v>0.15952025964645572</v>
      </c>
      <c r="U21" s="125">
        <f>MRIO_en_émissions!U20/MRIO_en_émissions!U$26</f>
        <v>1.193115152684409E-3</v>
      </c>
      <c r="V21" s="125">
        <f>MRIO_en_émissions!V20/MRIO_en_émissions!V$26</f>
        <v>7.3197651708165024E-4</v>
      </c>
      <c r="W21" s="125">
        <f>MRIO_en_émissions!W20/MRIO_en_émissions!W$26</f>
        <v>1.2779170644993312E-3</v>
      </c>
      <c r="X21" s="125">
        <f>MRIO_en_émissions!X20/MRIO_en_émissions!X$26</f>
        <v>3.1579801998581772E-3</v>
      </c>
      <c r="Y21" s="27"/>
      <c r="Z21" s="44">
        <f>'MRIO_+_Emi'!Y18/1000</f>
        <v>2.6253634987298899</v>
      </c>
      <c r="AA21" s="45">
        <f>'MRIO_+_Emi'!Z18/1000</f>
        <v>14.271625744284499</v>
      </c>
      <c r="AB21" s="45">
        <f>'MRIO_+_Emi'!AA18/1000</f>
        <v>13.1396041947502</v>
      </c>
      <c r="AC21" s="47">
        <f>'MRIO_+_Emi'!AB18/1000</f>
        <v>1166.0402576756999</v>
      </c>
      <c r="AD21" s="46">
        <f>'MRIO_+_Emi'!AC18/1000</f>
        <v>53.716581154953396</v>
      </c>
      <c r="AE21" s="27"/>
      <c r="AF21" s="123">
        <f t="shared" si="0"/>
        <v>1249.793432268418</v>
      </c>
      <c r="AG21" s="27"/>
      <c r="AH21" s="41">
        <f>'MRIO_+_Emi'!AE18/1000</f>
        <v>451110.324836771</v>
      </c>
      <c r="AI21" s="185"/>
      <c r="AJ21" s="180">
        <f>AN21-Calc_Empreinte_Appr_Production!AJ20</f>
        <v>0</v>
      </c>
      <c r="AL21" s="56" t="s">
        <v>11</v>
      </c>
      <c r="AM21" s="43" t="s">
        <v>16</v>
      </c>
      <c r="AN21" s="181">
        <f t="shared" si="1"/>
        <v>451110.32481104007</v>
      </c>
      <c r="AO21" s="27"/>
      <c r="AP21" s="182">
        <v>311.40334356588517</v>
      </c>
      <c r="AQ21" s="182">
        <v>31.915444606034882</v>
      </c>
      <c r="AR21" s="182">
        <v>479.1090089631266</v>
      </c>
      <c r="AS21" s="182">
        <v>198.17675736538985</v>
      </c>
      <c r="AT21" s="182">
        <v>2321.1245526715006</v>
      </c>
      <c r="AU21" s="182">
        <v>207.7687115738764</v>
      </c>
      <c r="AV21" s="182">
        <v>2449.8927423967934</v>
      </c>
      <c r="AW21" s="182">
        <v>1084.7338587645927</v>
      </c>
      <c r="AX21" s="182">
        <v>1896.7705988515506</v>
      </c>
      <c r="AY21" s="182">
        <v>154.83636656623793</v>
      </c>
      <c r="AZ21" s="182">
        <v>3445.0000749259902</v>
      </c>
      <c r="BA21" s="182">
        <v>785.44536497914748</v>
      </c>
      <c r="BB21" s="182">
        <v>92057.680758435468</v>
      </c>
      <c r="BC21" s="182">
        <v>7370.0594373081713</v>
      </c>
      <c r="BD21" s="182">
        <v>142698.94716354524</v>
      </c>
      <c r="BE21" s="182">
        <v>171957.41827792698</v>
      </c>
      <c r="BF21" s="182">
        <v>9126.6945291688498</v>
      </c>
      <c r="BG21" s="182">
        <v>582.47523747448622</v>
      </c>
      <c r="BH21" s="182">
        <v>10654.922496912448</v>
      </c>
      <c r="BI21" s="182">
        <v>3295.9500850383465</v>
      </c>
      <c r="BJ21" s="27"/>
      <c r="BL21" s="56" t="s">
        <v>11</v>
      </c>
      <c r="BM21" s="43" t="s">
        <v>16</v>
      </c>
      <c r="BN21" s="181">
        <f t="shared" si="2"/>
        <v>1890.3954451442578</v>
      </c>
      <c r="BO21" s="184">
        <f t="shared" si="3"/>
        <v>0</v>
      </c>
      <c r="BP21" s="182">
        <v>170.92054664677798</v>
      </c>
      <c r="BQ21" s="182">
        <v>29.192512069956667</v>
      </c>
      <c r="BR21" s="182">
        <v>454.0519685707248</v>
      </c>
      <c r="BS21" s="182">
        <v>165.70238157443609</v>
      </c>
      <c r="BT21" s="182">
        <v>86.882141280025067</v>
      </c>
      <c r="BU21" s="182">
        <v>2.2797987449641948</v>
      </c>
      <c r="BV21" s="182">
        <v>11.32515661131146</v>
      </c>
      <c r="BW21" s="182">
        <v>20.532905284469209</v>
      </c>
      <c r="BX21" s="182">
        <v>7.753582450099028</v>
      </c>
      <c r="BY21" s="182">
        <v>0.28270791804307344</v>
      </c>
      <c r="BZ21" s="182">
        <v>1.6090103253155337</v>
      </c>
      <c r="CA21" s="182">
        <v>1.7196132178627357</v>
      </c>
      <c r="CB21" s="182">
        <v>445.03830062808157</v>
      </c>
      <c r="CC21" s="182">
        <v>0.76884872868686571</v>
      </c>
      <c r="CD21" s="182">
        <v>47.442618101403141</v>
      </c>
      <c r="CE21" s="182">
        <v>361.2202765886671</v>
      </c>
      <c r="CF21" s="182">
        <v>54.732745616627454</v>
      </c>
      <c r="CG21" s="182">
        <v>3.8383710873360206</v>
      </c>
      <c r="CH21" s="182">
        <v>10.711269841969756</v>
      </c>
      <c r="CI21" s="182">
        <v>14.39068985749994</v>
      </c>
      <c r="CJ21" s="27"/>
    </row>
    <row r="22" spans="1:998" x14ac:dyDescent="0.25">
      <c r="A22" s="57" t="s">
        <v>12</v>
      </c>
      <c r="B22" s="35" t="s">
        <v>13</v>
      </c>
      <c r="C22" s="36">
        <f>'MRIO_+_Emi'!B19/1000</f>
        <v>15845.990500220099</v>
      </c>
      <c r="D22" s="27"/>
      <c r="E22" s="125">
        <f>MRIO_en_émissions!E21/MRIO_en_émissions!E$26</f>
        <v>2.9616697541339877E-2</v>
      </c>
      <c r="F22" s="125">
        <f>MRIO_en_émissions!F21/MRIO_en_émissions!F$26</f>
        <v>5.7556790406895876E-3</v>
      </c>
      <c r="G22" s="125">
        <f>MRIO_en_émissions!G21/MRIO_en_émissions!G$26</f>
        <v>5.5105290451169216E-3</v>
      </c>
      <c r="H22" s="125">
        <f>MRIO_en_émissions!H21/MRIO_en_émissions!H$26</f>
        <v>3.1890043799598865E-3</v>
      </c>
      <c r="I22" s="125">
        <f>MRIO_en_émissions!I21/MRIO_en_émissions!I$26</f>
        <v>3.1238509538173719E-2</v>
      </c>
      <c r="J22" s="125">
        <f>MRIO_en_émissions!J21/MRIO_en_émissions!J$26</f>
        <v>4.84542195025469E-3</v>
      </c>
      <c r="K22" s="125">
        <f>MRIO_en_émissions!K21/MRIO_en_émissions!K$26</f>
        <v>5.4024400280224738E-3</v>
      </c>
      <c r="L22" s="125">
        <f>MRIO_en_émissions!L21/MRIO_en_émissions!L$26</f>
        <v>2.9438352042376768E-3</v>
      </c>
      <c r="M22" s="125">
        <f>MRIO_en_émissions!M21/MRIO_en_émissions!M$26</f>
        <v>4.9103148119519387E-2</v>
      </c>
      <c r="N22" s="125">
        <f>MRIO_en_émissions!N21/MRIO_en_émissions!N$26</f>
        <v>6.1272746210209008E-3</v>
      </c>
      <c r="O22" s="125">
        <f>MRIO_en_émissions!O21/MRIO_en_émissions!O$26</f>
        <v>7.8295948035570929E-3</v>
      </c>
      <c r="P22" s="125">
        <f>MRIO_en_émissions!P21/MRIO_en_émissions!P$26</f>
        <v>4.060255990347067E-3</v>
      </c>
      <c r="Q22" s="125">
        <f>MRIO_en_émissions!Q21/MRIO_en_émissions!Q$26</f>
        <v>3.1303705448003261E-2</v>
      </c>
      <c r="R22" s="125">
        <f>MRIO_en_émissions!R21/MRIO_en_émissions!R$26</f>
        <v>7.9830862144042829E-3</v>
      </c>
      <c r="S22" s="125">
        <f>MRIO_en_émissions!S21/MRIO_en_émissions!S$26</f>
        <v>7.0054662251352647E-3</v>
      </c>
      <c r="T22" s="125">
        <f>MRIO_en_émissions!T21/MRIO_en_émissions!T$26</f>
        <v>7.5964010448937441E-3</v>
      </c>
      <c r="U22" s="125">
        <f>MRIO_en_émissions!U21/MRIO_en_émissions!U$26</f>
        <v>0.32604021541077843</v>
      </c>
      <c r="V22" s="125">
        <f>MRIO_en_émissions!V21/MRIO_en_émissions!V$26</f>
        <v>3.9726701342490067E-2</v>
      </c>
      <c r="W22" s="125">
        <f>MRIO_en_émissions!W21/MRIO_en_émissions!W$26</f>
        <v>0.10132350837547197</v>
      </c>
      <c r="X22" s="125">
        <f>MRIO_en_émissions!X21/MRIO_en_émissions!X$26</f>
        <v>4.5802121075623092E-2</v>
      </c>
      <c r="Y22" s="27"/>
      <c r="Z22" s="37">
        <f>'MRIO_+_Emi'!Y19/1000</f>
        <v>40.186873929720598</v>
      </c>
      <c r="AA22" s="38">
        <f>'MRIO_+_Emi'!Z19/1000</f>
        <v>245.033146218459</v>
      </c>
      <c r="AB22" s="38">
        <f>'MRIO_+_Emi'!AA19/1000</f>
        <v>451.97884963420802</v>
      </c>
      <c r="AC22" s="38">
        <f>'MRIO_+_Emi'!AB19/1000</f>
        <v>165.48329245554601</v>
      </c>
      <c r="AD22" s="31">
        <f>'MRIO_+_Emi'!AC19/1000</f>
        <v>5798.48581876969</v>
      </c>
      <c r="AE22" s="27"/>
      <c r="AF22" s="123">
        <f t="shared" si="0"/>
        <v>6701.1679810076239</v>
      </c>
      <c r="AG22" s="27"/>
      <c r="AH22" s="33">
        <f>'MRIO_+_Emi'!AE19/1000</f>
        <v>8077250.0069703907</v>
      </c>
      <c r="AI22" s="179"/>
      <c r="AJ22" s="180">
        <f>AN22-Calc_Empreinte_Appr_Production!AJ21</f>
        <v>0</v>
      </c>
      <c r="AL22" s="57" t="s">
        <v>12</v>
      </c>
      <c r="AM22" s="35" t="s">
        <v>13</v>
      </c>
      <c r="AN22" s="181">
        <f t="shared" si="1"/>
        <v>8077250.0003999211</v>
      </c>
      <c r="AO22" s="27"/>
      <c r="AP22" s="182">
        <v>15531.357050083931</v>
      </c>
      <c r="AQ22" s="182">
        <v>1764.8101496689651</v>
      </c>
      <c r="AR22" s="182">
        <v>15011.689517967034</v>
      </c>
      <c r="AS22" s="182">
        <v>3699.5346955652362</v>
      </c>
      <c r="AT22" s="182">
        <v>125666.05617091816</v>
      </c>
      <c r="AU22" s="182">
        <v>11219.728727182517</v>
      </c>
      <c r="AV22" s="182">
        <v>85499.856082840852</v>
      </c>
      <c r="AW22" s="182">
        <v>20994.905127219114</v>
      </c>
      <c r="AX22" s="182">
        <v>140366.3461232057</v>
      </c>
      <c r="AY22" s="182">
        <v>10178.008147979375</v>
      </c>
      <c r="AZ22" s="182">
        <v>156887.68300714053</v>
      </c>
      <c r="BA22" s="182">
        <v>26209.728669115855</v>
      </c>
      <c r="BB22" s="182">
        <v>242600.36432223051</v>
      </c>
      <c r="BC22" s="182">
        <v>11599.482533432434</v>
      </c>
      <c r="BD22" s="182">
        <v>160887.36451994575</v>
      </c>
      <c r="BE22" s="182">
        <v>27671.035722053577</v>
      </c>
      <c r="BF22" s="182">
        <v>5265639.8245696304</v>
      </c>
      <c r="BG22" s="182">
        <v>62563.508133169395</v>
      </c>
      <c r="BH22" s="182">
        <v>1475931.7080265288</v>
      </c>
      <c r="BI22" s="182">
        <v>217327.00910404278</v>
      </c>
      <c r="BJ22" s="27"/>
      <c r="BL22" s="57" t="s">
        <v>12</v>
      </c>
      <c r="BM22" s="35" t="s">
        <v>13</v>
      </c>
      <c r="BN22" s="181">
        <f t="shared" si="2"/>
        <v>69510.031352077844</v>
      </c>
      <c r="BO22" s="184">
        <f t="shared" si="3"/>
        <v>0</v>
      </c>
      <c r="BP22" s="182">
        <v>8524.7255433048413</v>
      </c>
      <c r="BQ22" s="182">
        <v>1614.2417011997866</v>
      </c>
      <c r="BR22" s="182">
        <v>14226.589460207852</v>
      </c>
      <c r="BS22" s="182">
        <v>3093.3078021967672</v>
      </c>
      <c r="BT22" s="182">
        <v>4703.8130865399007</v>
      </c>
      <c r="BU22" s="182">
        <v>123.11152760830588</v>
      </c>
      <c r="BV22" s="182">
        <v>395.2414910358284</v>
      </c>
      <c r="BW22" s="182">
        <v>397.41213473743034</v>
      </c>
      <c r="BX22" s="182">
        <v>573.78685569271192</v>
      </c>
      <c r="BY22" s="182">
        <v>18.583512111218095</v>
      </c>
      <c r="BZ22" s="182">
        <v>73.275441620634098</v>
      </c>
      <c r="CA22" s="182">
        <v>57.382216339393736</v>
      </c>
      <c r="CB22" s="182">
        <v>1172.8130991375829</v>
      </c>
      <c r="CC22" s="182">
        <v>1.2100645150987164</v>
      </c>
      <c r="CD22" s="182">
        <v>53.489657379973835</v>
      </c>
      <c r="CE22" s="182">
        <v>58.126827426892788</v>
      </c>
      <c r="CF22" s="182">
        <v>31578.018099089208</v>
      </c>
      <c r="CG22" s="182">
        <v>412.2784030817931</v>
      </c>
      <c r="CH22" s="182">
        <v>1483.7370048982134</v>
      </c>
      <c r="CI22" s="182">
        <v>948.88742395440704</v>
      </c>
      <c r="CJ22" s="27"/>
    </row>
    <row r="23" spans="1:998" x14ac:dyDescent="0.25">
      <c r="A23" s="57" t="s">
        <v>12</v>
      </c>
      <c r="B23" s="35" t="s">
        <v>14</v>
      </c>
      <c r="C23" s="36">
        <f>'MRIO_+_Emi'!B20/1000</f>
        <v>5643.1795333454702</v>
      </c>
      <c r="D23" s="27"/>
      <c r="E23" s="125">
        <f>MRIO_en_émissions!E22/MRIO_en_émissions!E$26</f>
        <v>3.804280822268735E-3</v>
      </c>
      <c r="F23" s="125">
        <f>MRIO_en_émissions!F22/MRIO_en_émissions!F$26</f>
        <v>0.14132624270609215</v>
      </c>
      <c r="G23" s="125">
        <f>MRIO_en_émissions!G22/MRIO_en_émissions!G$26</f>
        <v>7.7960095833149909E-4</v>
      </c>
      <c r="H23" s="125">
        <f>MRIO_en_émissions!H22/MRIO_en_émissions!H$26</f>
        <v>1.5402861187835011E-3</v>
      </c>
      <c r="I23" s="125">
        <f>MRIO_en_émissions!I22/MRIO_en_émissions!I$26</f>
        <v>6.7418548938350496E-3</v>
      </c>
      <c r="J23" s="125">
        <f>MRIO_en_émissions!J22/MRIO_en_émissions!J$26</f>
        <v>0.14464922833825561</v>
      </c>
      <c r="K23" s="125">
        <f>MRIO_en_émissions!K22/MRIO_en_émissions!K$26</f>
        <v>1.9566467698234795E-3</v>
      </c>
      <c r="L23" s="125">
        <f>MRIO_en_émissions!L22/MRIO_en_émissions!L$26</f>
        <v>2.3948897212245131E-3</v>
      </c>
      <c r="M23" s="125">
        <f>MRIO_en_émissions!M22/MRIO_en_émissions!M$26</f>
        <v>1.5341244255449567E-3</v>
      </c>
      <c r="N23" s="125">
        <f>MRIO_en_émissions!N22/MRIO_en_émissions!N$26</f>
        <v>9.3531773757328726E-2</v>
      </c>
      <c r="O23" s="125">
        <f>MRIO_en_émissions!O22/MRIO_en_émissions!O$26</f>
        <v>1.6168135125675413E-3</v>
      </c>
      <c r="P23" s="125">
        <f>MRIO_en_émissions!P22/MRIO_en_émissions!P$26</f>
        <v>6.7185162450751081E-4</v>
      </c>
      <c r="Q23" s="125">
        <f>MRIO_en_émissions!Q22/MRIO_en_émissions!Q$26</f>
        <v>7.6321605397514612E-3</v>
      </c>
      <c r="R23" s="125">
        <f>MRIO_en_émissions!R22/MRIO_en_émissions!R$26</f>
        <v>0.10113082018898008</v>
      </c>
      <c r="S23" s="125">
        <f>MRIO_en_émissions!S22/MRIO_en_émissions!S$26</f>
        <v>8.5802800427842586E-4</v>
      </c>
      <c r="T23" s="125">
        <f>MRIO_en_émissions!T22/MRIO_en_émissions!T$26</f>
        <v>2.1592776389869005E-3</v>
      </c>
      <c r="U23" s="125">
        <f>MRIO_en_émissions!U22/MRIO_en_émissions!U$26</f>
        <v>6.0916556051533823E-2</v>
      </c>
      <c r="V23" s="125">
        <f>MRIO_en_émissions!V22/MRIO_en_émissions!V$26</f>
        <v>0.29854919045337419</v>
      </c>
      <c r="W23" s="125">
        <f>MRIO_en_émissions!W22/MRIO_en_émissions!W$26</f>
        <v>3.2375888782101674E-2</v>
      </c>
      <c r="X23" s="125">
        <f>MRIO_en_émissions!X22/MRIO_en_émissions!X$26</f>
        <v>4.5313028137469083E-2</v>
      </c>
      <c r="Y23" s="27"/>
      <c r="Z23" s="37">
        <f>'MRIO_+_Emi'!Y20/1000</f>
        <v>6.9184747722269302</v>
      </c>
      <c r="AA23" s="38">
        <f>'MRIO_+_Emi'!Z20/1000</f>
        <v>44.801547392040604</v>
      </c>
      <c r="AB23" s="38">
        <f>'MRIO_+_Emi'!AA20/1000</f>
        <v>19.877045033022899</v>
      </c>
      <c r="AC23" s="38">
        <f>'MRIO_+_Emi'!AB20/1000</f>
        <v>6.8402406621507197</v>
      </c>
      <c r="AD23" s="40">
        <f>'MRIO_+_Emi'!AC20/1000</f>
        <v>971.44560971718897</v>
      </c>
      <c r="AE23" s="27"/>
      <c r="AF23" s="123">
        <f t="shared" si="0"/>
        <v>1049.88291757663</v>
      </c>
      <c r="AG23" s="27"/>
      <c r="AH23" s="41">
        <f>'MRIO_+_Emi'!AE20/1000</f>
        <v>11987331.7929554</v>
      </c>
      <c r="AI23" s="185"/>
      <c r="AJ23" s="180">
        <f>AN23-Calc_Empreinte_Appr_Production!AJ22</f>
        <v>0</v>
      </c>
      <c r="AL23" s="57" t="s">
        <v>12</v>
      </c>
      <c r="AM23" s="35" t="s">
        <v>14</v>
      </c>
      <c r="AN23" s="181">
        <f t="shared" si="1"/>
        <v>11987331.777188389</v>
      </c>
      <c r="AO23" s="27"/>
      <c r="AP23" s="182">
        <v>30069.798874938315</v>
      </c>
      <c r="AQ23" s="182">
        <v>43572.19089887078</v>
      </c>
      <c r="AR23" s="182">
        <v>40165.23891068167</v>
      </c>
      <c r="AS23" s="182">
        <v>14270.769386090909</v>
      </c>
      <c r="AT23" s="182">
        <v>272074.18412643857</v>
      </c>
      <c r="AU23" s="182">
        <v>278251.31964467774</v>
      </c>
      <c r="AV23" s="182">
        <v>297693.2207368894</v>
      </c>
      <c r="AW23" s="182">
        <v>93803.075437797437</v>
      </c>
      <c r="AX23" s="182">
        <v>127710.24512697199</v>
      </c>
      <c r="AY23" s="182">
        <v>199425.2372947495</v>
      </c>
      <c r="AZ23" s="182">
        <v>325271.50257138698</v>
      </c>
      <c r="BA23" s="182">
        <v>53986.451534900436</v>
      </c>
      <c r="BB23" s="182">
        <v>590250.5634208608</v>
      </c>
      <c r="BC23" s="182">
        <v>171709.10360687395</v>
      </c>
      <c r="BD23" s="182">
        <v>405416.46619657322</v>
      </c>
      <c r="BE23" s="182">
        <v>90481.58995907614</v>
      </c>
      <c r="BF23" s="182">
        <v>2259128.6203606683</v>
      </c>
      <c r="BG23" s="182">
        <v>3247579.8705583462</v>
      </c>
      <c r="BH23" s="182">
        <v>2653987.9384681159</v>
      </c>
      <c r="BI23" s="182">
        <v>792484.39007347974</v>
      </c>
      <c r="BJ23" s="27"/>
      <c r="BL23" s="57" t="s">
        <v>12</v>
      </c>
      <c r="BM23" s="35" t="s">
        <v>14</v>
      </c>
      <c r="BN23" s="181">
        <f t="shared" si="2"/>
        <v>168174.50099663847</v>
      </c>
      <c r="BO23" s="184">
        <f t="shared" si="3"/>
        <v>0</v>
      </c>
      <c r="BP23" s="182">
        <v>16504.467814667914</v>
      </c>
      <c r="BQ23" s="182">
        <v>39854.738808470887</v>
      </c>
      <c r="BR23" s="182">
        <v>38064.627160688724</v>
      </c>
      <c r="BS23" s="182">
        <v>11932.279575121331</v>
      </c>
      <c r="BT23" s="182">
        <v>10184.023807216276</v>
      </c>
      <c r="BU23" s="182">
        <v>3053.188348261036</v>
      </c>
      <c r="BV23" s="182">
        <v>1376.1509998485219</v>
      </c>
      <c r="BW23" s="182">
        <v>1775.5965187163972</v>
      </c>
      <c r="BX23" s="182">
        <v>522.05148894330432</v>
      </c>
      <c r="BY23" s="182">
        <v>364.12048985098039</v>
      </c>
      <c r="BZ23" s="182">
        <v>151.92023070696257</v>
      </c>
      <c r="CA23" s="182">
        <v>118.195128247253</v>
      </c>
      <c r="CB23" s="182">
        <v>2853.473013065422</v>
      </c>
      <c r="CC23" s="182">
        <v>17.912789867584092</v>
      </c>
      <c r="CD23" s="182">
        <v>134.78738953652268</v>
      </c>
      <c r="CE23" s="182">
        <v>190.06906057623246</v>
      </c>
      <c r="CF23" s="182">
        <v>13547.98407005558</v>
      </c>
      <c r="CG23" s="182">
        <v>21400.766722742657</v>
      </c>
      <c r="CH23" s="182">
        <v>2668.023251647553</v>
      </c>
      <c r="CI23" s="182">
        <v>3460.124328407348</v>
      </c>
      <c r="CJ23" s="27"/>
    </row>
    <row r="24" spans="1:998" x14ac:dyDescent="0.25">
      <c r="A24" s="57" t="s">
        <v>12</v>
      </c>
      <c r="B24" s="35" t="s">
        <v>15</v>
      </c>
      <c r="C24" s="36">
        <f>'MRIO_+_Emi'!B21/1000</f>
        <v>19711.795243801898</v>
      </c>
      <c r="D24" s="27"/>
      <c r="E24" s="125">
        <f>MRIO_en_émissions!E23/MRIO_en_émissions!E$26</f>
        <v>5.5317476730073391E-3</v>
      </c>
      <c r="F24" s="125">
        <f>MRIO_en_émissions!F23/MRIO_en_émissions!F$26</f>
        <v>1.0506126717510297E-2</v>
      </c>
      <c r="G24" s="125">
        <f>MRIO_en_émissions!G23/MRIO_en_émissions!G$26</f>
        <v>2.7833978292734168E-3</v>
      </c>
      <c r="H24" s="125">
        <f>MRIO_en_émissions!H23/MRIO_en_émissions!H$26</f>
        <v>2.1584026667706988E-3</v>
      </c>
      <c r="I24" s="125">
        <f>MRIO_en_émissions!I23/MRIO_en_émissions!I$26</f>
        <v>5.8872470771075894E-3</v>
      </c>
      <c r="J24" s="125">
        <f>MRIO_en_émissions!J23/MRIO_en_émissions!J$26</f>
        <v>1.1251201804662367E-2</v>
      </c>
      <c r="K24" s="125">
        <f>MRIO_en_émissions!K23/MRIO_en_émissions!K$26</f>
        <v>2.3156545790352584E-3</v>
      </c>
      <c r="L24" s="125">
        <f>MRIO_en_émissions!L23/MRIO_en_émissions!L$26</f>
        <v>2.0032045988198511E-3</v>
      </c>
      <c r="M24" s="125">
        <f>MRIO_en_émissions!M23/MRIO_en_émissions!M$26</f>
        <v>5.7474014832592461E-3</v>
      </c>
      <c r="N24" s="125">
        <f>MRIO_en_émissions!N23/MRIO_en_émissions!N$26</f>
        <v>2.7943379264137643E-3</v>
      </c>
      <c r="O24" s="125">
        <f>MRIO_en_émissions!O23/MRIO_en_émissions!O$26</f>
        <v>1.3907511786482364E-3</v>
      </c>
      <c r="P24" s="125">
        <f>MRIO_en_émissions!P23/MRIO_en_émissions!P$26</f>
        <v>7.3764829673343387E-4</v>
      </c>
      <c r="Q24" s="125">
        <f>MRIO_en_émissions!Q23/MRIO_en_émissions!Q$26</f>
        <v>3.815268051413028E-3</v>
      </c>
      <c r="R24" s="125">
        <f>MRIO_en_émissions!R23/MRIO_en_émissions!R$26</f>
        <v>5.4404037941791408E-3</v>
      </c>
      <c r="S24" s="125">
        <f>MRIO_en_émissions!S23/MRIO_en_émissions!S$26</f>
        <v>1.3159408779533908E-3</v>
      </c>
      <c r="T24" s="125">
        <f>MRIO_en_émissions!T23/MRIO_en_émissions!T$26</f>
        <v>1.3716072016018203E-3</v>
      </c>
      <c r="U24" s="125">
        <f>MRIO_en_émissions!U23/MRIO_en_émissions!U$26</f>
        <v>8.9274749539617643E-2</v>
      </c>
      <c r="V24" s="125">
        <f>MRIO_en_émissions!V23/MRIO_en_émissions!V$26</f>
        <v>5.3957438698023663E-2</v>
      </c>
      <c r="W24" s="125">
        <f>MRIO_en_émissions!W23/MRIO_en_émissions!W$26</f>
        <v>0.10774109475558298</v>
      </c>
      <c r="X24" s="125">
        <f>MRIO_en_émissions!X23/MRIO_en_émissions!X$26</f>
        <v>8.2087478779699602E-2</v>
      </c>
      <c r="Y24" s="27"/>
      <c r="Z24" s="37">
        <f>'MRIO_+_Emi'!Y21/1000</f>
        <v>14.9146203598645</v>
      </c>
      <c r="AA24" s="38">
        <f>'MRIO_+_Emi'!Z21/1000</f>
        <v>91.253189878916189</v>
      </c>
      <c r="AB24" s="38">
        <f>'MRIO_+_Emi'!AA21/1000</f>
        <v>126.923978211685</v>
      </c>
      <c r="AC24" s="38">
        <f>'MRIO_+_Emi'!AB21/1000</f>
        <v>117.193834352244</v>
      </c>
      <c r="AD24" s="40">
        <f>'MRIO_+_Emi'!AC21/1000</f>
        <v>14485.875387963601</v>
      </c>
      <c r="AE24" s="27"/>
      <c r="AF24" s="123">
        <f t="shared" si="0"/>
        <v>14836.161010766311</v>
      </c>
      <c r="AG24" s="27"/>
      <c r="AH24" s="41">
        <f>'MRIO_+_Emi'!AE21/1000</f>
        <v>677084.60605931398</v>
      </c>
      <c r="AI24" s="185"/>
      <c r="AJ24" s="180">
        <f>AN24-Calc_Empreinte_Appr_Production!AJ23</f>
        <v>0</v>
      </c>
      <c r="AL24" s="57" t="s">
        <v>12</v>
      </c>
      <c r="AM24" s="35" t="s">
        <v>15</v>
      </c>
      <c r="AN24" s="181">
        <f t="shared" si="1"/>
        <v>677084.60586880636</v>
      </c>
      <c r="AO24" s="27"/>
      <c r="AP24" s="182">
        <v>324.30780256260221</v>
      </c>
      <c r="AQ24" s="182">
        <v>110.07200927840228</v>
      </c>
      <c r="AR24" s="182">
        <v>479.25464899236908</v>
      </c>
      <c r="AS24" s="182">
        <v>147.34633614809528</v>
      </c>
      <c r="AT24" s="182">
        <v>2661.0128412981317</v>
      </c>
      <c r="AU24" s="182">
        <v>722.64235649172633</v>
      </c>
      <c r="AV24" s="182">
        <v>2654.9119166034743</v>
      </c>
      <c r="AW24" s="182">
        <v>855.78143591584126</v>
      </c>
      <c r="AX24" s="182">
        <v>2087.340255568733</v>
      </c>
      <c r="AY24" s="182">
        <v>417.8257972919755</v>
      </c>
      <c r="AZ24" s="182">
        <v>3001.7138553278601</v>
      </c>
      <c r="BA24" s="182">
        <v>552.52936691339562</v>
      </c>
      <c r="BB24" s="182">
        <v>4171.0445550993036</v>
      </c>
      <c r="BC24" s="182">
        <v>432.12846120089534</v>
      </c>
      <c r="BD24" s="182">
        <v>3014.722723448931</v>
      </c>
      <c r="BE24" s="182">
        <v>567.09983684985218</v>
      </c>
      <c r="BF24" s="182">
        <v>41643.429230096968</v>
      </c>
      <c r="BG24" s="182">
        <v>4135.9241254159533</v>
      </c>
      <c r="BH24" s="182">
        <v>592015.5372741631</v>
      </c>
      <c r="BI24" s="182">
        <v>17089.981040138704</v>
      </c>
      <c r="BJ24" s="27"/>
      <c r="BL24" s="57" t="s">
        <v>12</v>
      </c>
      <c r="BM24" s="35" t="s">
        <v>15</v>
      </c>
      <c r="BN24" s="181">
        <f t="shared" si="2"/>
        <v>1973.1460134840411</v>
      </c>
      <c r="BO24" s="184">
        <f t="shared" si="3"/>
        <v>0</v>
      </c>
      <c r="BP24" s="182">
        <v>178.00344164926258</v>
      </c>
      <c r="BQ24" s="182">
        <v>100.68098687293684</v>
      </c>
      <c r="BR24" s="182">
        <v>454.18999173610706</v>
      </c>
      <c r="BS24" s="182">
        <v>123.20132360925805</v>
      </c>
      <c r="BT24" s="182">
        <v>99.604518576795741</v>
      </c>
      <c r="BU24" s="182">
        <v>7.9293899688164124</v>
      </c>
      <c r="BV24" s="182">
        <v>12.272901880331219</v>
      </c>
      <c r="BW24" s="182">
        <v>16.199069500678693</v>
      </c>
      <c r="BX24" s="182">
        <v>8.5325894353076723</v>
      </c>
      <c r="BY24" s="182">
        <v>0.76288706507827775</v>
      </c>
      <c r="BZ24" s="182">
        <v>1.4019705317332931</v>
      </c>
      <c r="CA24" s="182">
        <v>1.2096790495756879</v>
      </c>
      <c r="CB24" s="182">
        <v>20.164255338089337</v>
      </c>
      <c r="CC24" s="182">
        <v>4.5079883120327624E-2</v>
      </c>
      <c r="CD24" s="182">
        <v>1.0022942824258485</v>
      </c>
      <c r="CE24" s="182">
        <v>1.1912714320309528</v>
      </c>
      <c r="CF24" s="182">
        <v>249.73545585101257</v>
      </c>
      <c r="CG24" s="182">
        <v>27.254740735836833</v>
      </c>
      <c r="CH24" s="182">
        <v>595.14634406958942</v>
      </c>
      <c r="CI24" s="182">
        <v>74.617822016054276</v>
      </c>
      <c r="CJ24" s="27"/>
    </row>
    <row r="25" spans="1:998" x14ac:dyDescent="0.25">
      <c r="A25" s="58" t="s">
        <v>12</v>
      </c>
      <c r="B25" s="43" t="s">
        <v>16</v>
      </c>
      <c r="C25" s="52">
        <f>'MRIO_+_Emi'!B22/1000</f>
        <v>9474.8504400728198</v>
      </c>
      <c r="D25" s="27"/>
      <c r="E25" s="125">
        <f>MRIO_en_émissions!E24/MRIO_en_émissions!E$26</f>
        <v>4.0532105896837253E-3</v>
      </c>
      <c r="F25" s="125">
        <f>MRIO_en_émissions!F24/MRIO_en_émissions!F$26</f>
        <v>5.0601953505374671E-3</v>
      </c>
      <c r="G25" s="125">
        <f>MRIO_en_émissions!G24/MRIO_en_émissions!G$26</f>
        <v>3.8929331847418367E-3</v>
      </c>
      <c r="H25" s="125">
        <f>MRIO_en_émissions!H24/MRIO_en_émissions!H$26</f>
        <v>1.0632680879690956E-2</v>
      </c>
      <c r="I25" s="125">
        <f>MRIO_en_émissions!I24/MRIO_en_émissions!I$26</f>
        <v>5.6177256679081555E-3</v>
      </c>
      <c r="J25" s="125">
        <f>MRIO_en_émissions!J24/MRIO_en_émissions!J$26</f>
        <v>6.9514936815550637E-3</v>
      </c>
      <c r="K25" s="125">
        <f>MRIO_en_émissions!K24/MRIO_en_émissions!K$26</f>
        <v>4.6801688305278663E-3</v>
      </c>
      <c r="L25" s="125">
        <f>MRIO_en_émissions!L24/MRIO_en_émissions!L$26</f>
        <v>1.802546437604689E-2</v>
      </c>
      <c r="M25" s="125">
        <f>MRIO_en_émissions!M24/MRIO_en_émissions!M$26</f>
        <v>3.232803965030498E-3</v>
      </c>
      <c r="N25" s="125">
        <f>MRIO_en_émissions!N24/MRIO_en_émissions!N$26</f>
        <v>7.335747299036288E-3</v>
      </c>
      <c r="O25" s="125">
        <f>MRIO_en_émissions!O24/MRIO_en_émissions!O$26</f>
        <v>2.9548391871614351E-3</v>
      </c>
      <c r="P25" s="125">
        <f>MRIO_en_émissions!P24/MRIO_en_émissions!P$26</f>
        <v>5.1138180404791886E-3</v>
      </c>
      <c r="Q25" s="125">
        <f>MRIO_en_émissions!Q24/MRIO_en_émissions!Q$26</f>
        <v>2.7410824300401083E-3</v>
      </c>
      <c r="R25" s="125">
        <f>MRIO_en_émissions!R24/MRIO_en_émissions!R$26</f>
        <v>3.4703935034508834E-3</v>
      </c>
      <c r="S25" s="125">
        <f>MRIO_en_émissions!S24/MRIO_en_émissions!S$26</f>
        <v>3.3250521137928196E-3</v>
      </c>
      <c r="T25" s="125">
        <f>MRIO_en_émissions!T24/MRIO_en_émissions!T$26</f>
        <v>5.4862022459365905E-3</v>
      </c>
      <c r="U25" s="125">
        <f>MRIO_en_émissions!U24/MRIO_en_émissions!U$26</f>
        <v>6.8215891971041873E-2</v>
      </c>
      <c r="V25" s="125">
        <f>MRIO_en_émissions!V24/MRIO_en_émissions!V$26</f>
        <v>7.0744722126373963E-2</v>
      </c>
      <c r="W25" s="125">
        <f>MRIO_en_émissions!W24/MRIO_en_émissions!W$26</f>
        <v>9.9155031930256737E-2</v>
      </c>
      <c r="X25" s="125">
        <f>MRIO_en_émissions!X24/MRIO_en_émissions!X$26</f>
        <v>0.21204448268571391</v>
      </c>
      <c r="Y25" s="27"/>
      <c r="Z25" s="44">
        <f>'MRIO_+_Emi'!Y22/1000</f>
        <v>15.624411045724001</v>
      </c>
      <c r="AA25" s="45">
        <f>'MRIO_+_Emi'!Z22/1000</f>
        <v>110.89743545808599</v>
      </c>
      <c r="AB25" s="45">
        <f>'MRIO_+_Emi'!AA22/1000</f>
        <v>97.573413112616393</v>
      </c>
      <c r="AC25" s="45">
        <f>'MRIO_+_Emi'!AB22/1000</f>
        <v>83.1296026443692</v>
      </c>
      <c r="AD25" s="47">
        <f>'MRIO_+_Emi'!AC22/1000</f>
        <v>3271.2887062176096</v>
      </c>
      <c r="AE25" s="27"/>
      <c r="AF25" s="123">
        <f t="shared" si="0"/>
        <v>3578.5135684784054</v>
      </c>
      <c r="AG25" s="27"/>
      <c r="AH25" s="48">
        <f>'MRIO_+_Emi'!AE22/1000</f>
        <v>1344390.1454942999</v>
      </c>
      <c r="AI25" s="188"/>
      <c r="AJ25" s="180">
        <f>AN25-Calc_Empreinte_Appr_Production!AJ24</f>
        <v>0</v>
      </c>
      <c r="AL25" s="58" t="s">
        <v>12</v>
      </c>
      <c r="AM25" s="43" t="s">
        <v>16</v>
      </c>
      <c r="AN25" s="181">
        <f t="shared" si="1"/>
        <v>1344390.1449119835</v>
      </c>
      <c r="AO25" s="27"/>
      <c r="AP25" s="182">
        <v>1559.141394200097</v>
      </c>
      <c r="AQ25" s="182">
        <v>506.87217003065672</v>
      </c>
      <c r="AR25" s="182">
        <v>3036.1190227150869</v>
      </c>
      <c r="AS25" s="182">
        <v>1578.2239064575717</v>
      </c>
      <c r="AT25" s="182">
        <v>14088.443566033555</v>
      </c>
      <c r="AU25" s="182">
        <v>3587.8542809744959</v>
      </c>
      <c r="AV25" s="182">
        <v>19933.848732947139</v>
      </c>
      <c r="AW25" s="182">
        <v>11785.234049244465</v>
      </c>
      <c r="AX25" s="182">
        <v>8412.8054007965748</v>
      </c>
      <c r="AY25" s="182">
        <v>2760.546249708128</v>
      </c>
      <c r="AZ25" s="182">
        <v>19438.874857807437</v>
      </c>
      <c r="BA25" s="182">
        <v>5595.5287408987997</v>
      </c>
      <c r="BB25" s="182">
        <v>17907.653256310488</v>
      </c>
      <c r="BC25" s="182">
        <v>2051.6526085651226</v>
      </c>
      <c r="BD25" s="182">
        <v>16116.763036504117</v>
      </c>
      <c r="BE25" s="182">
        <v>3592.4002779401121</v>
      </c>
      <c r="BF25" s="182">
        <v>163871.07116635452</v>
      </c>
      <c r="BG25" s="182">
        <v>23292.801781969665</v>
      </c>
      <c r="BH25" s="182">
        <v>361353.21423122141</v>
      </c>
      <c r="BI25" s="182">
        <v>663921.09618130408</v>
      </c>
      <c r="BJ25" s="27"/>
      <c r="BL25" s="58" t="s">
        <v>12</v>
      </c>
      <c r="BM25" s="43" t="s">
        <v>16</v>
      </c>
      <c r="BN25" s="181">
        <f t="shared" si="2"/>
        <v>10957.017514499448</v>
      </c>
      <c r="BO25" s="184">
        <f t="shared" si="3"/>
        <v>0</v>
      </c>
      <c r="BP25" s="182">
        <v>855.76890840260887</v>
      </c>
      <c r="BQ25" s="182">
        <v>463.6273166235992</v>
      </c>
      <c r="BR25" s="182">
        <v>2877.3322840708829</v>
      </c>
      <c r="BS25" s="182">
        <v>1319.6071195955569</v>
      </c>
      <c r="BT25" s="182">
        <v>527.34530894129921</v>
      </c>
      <c r="BU25" s="182">
        <v>39.368707756421017</v>
      </c>
      <c r="BV25" s="182">
        <v>92.148507099930384</v>
      </c>
      <c r="BW25" s="182">
        <v>223.08245707756907</v>
      </c>
      <c r="BX25" s="182">
        <v>34.389704454091323</v>
      </c>
      <c r="BY25" s="182">
        <v>5.0403422672847169</v>
      </c>
      <c r="BZ25" s="182">
        <v>9.0790565104416245</v>
      </c>
      <c r="CA25" s="182">
        <v>12.250559507771571</v>
      </c>
      <c r="CB25" s="182">
        <v>86.57171794646888</v>
      </c>
      <c r="CC25" s="182">
        <v>0.21402954931643225</v>
      </c>
      <c r="CD25" s="182">
        <v>5.3582836381781673</v>
      </c>
      <c r="CE25" s="182">
        <v>7.5463323130229982</v>
      </c>
      <c r="CF25" s="182">
        <v>982.73406909885205</v>
      </c>
      <c r="CG25" s="182">
        <v>153.49393613814786</v>
      </c>
      <c r="CH25" s="182">
        <v>363.2641895814179</v>
      </c>
      <c r="CI25" s="182">
        <v>2898.7946839265846</v>
      </c>
      <c r="CJ25" s="27"/>
    </row>
    <row r="26" spans="1:998" ht="7.5" customHeight="1" x14ac:dyDescent="0.25">
      <c r="A26" s="17"/>
      <c r="B26" s="17"/>
      <c r="C26" s="17"/>
      <c r="D26" s="2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27"/>
      <c r="Z26" s="38"/>
      <c r="AA26" s="38"/>
      <c r="AB26" s="38"/>
      <c r="AC26" s="38"/>
      <c r="AD26" s="38"/>
      <c r="AE26" s="27"/>
      <c r="AF26" s="27"/>
      <c r="AG26" s="27"/>
      <c r="AH26" s="60"/>
      <c r="AI26" s="189"/>
      <c r="AJ26" s="60"/>
      <c r="AN26" s="17"/>
      <c r="AO26" s="27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27"/>
      <c r="BL26" s="17"/>
      <c r="BM26" s="17"/>
      <c r="BN26" s="17"/>
      <c r="BO26" s="184">
        <f t="shared" si="3"/>
        <v>0</v>
      </c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27"/>
    </row>
    <row r="27" spans="1:998" x14ac:dyDescent="0.25">
      <c r="A27" s="17"/>
      <c r="B27" s="17"/>
      <c r="C27" s="17"/>
      <c r="D27" s="17"/>
      <c r="E27" s="134">
        <v>831.15062289754405</v>
      </c>
      <c r="F27" s="135">
        <v>197.91609207366599</v>
      </c>
      <c r="G27" s="135">
        <v>1917.8076692811201</v>
      </c>
      <c r="H27" s="135">
        <v>1217.0665843132899</v>
      </c>
      <c r="I27" s="134">
        <v>6671.7864134741803</v>
      </c>
      <c r="J27" s="135">
        <v>1422.32883704234</v>
      </c>
      <c r="K27" s="135">
        <v>10586.4211407519</v>
      </c>
      <c r="L27" s="136">
        <v>6381.3663846917898</v>
      </c>
      <c r="M27" s="135">
        <v>5143.7976289009302</v>
      </c>
      <c r="N27" s="135">
        <v>1541.6407415639301</v>
      </c>
      <c r="O27" s="135">
        <v>15015.5366790771</v>
      </c>
      <c r="P27" s="135">
        <v>8693.9351927942407</v>
      </c>
      <c r="Q27" s="134">
        <v>14985.277184295501</v>
      </c>
      <c r="R27" s="135">
        <v>2393.5147366198098</v>
      </c>
      <c r="S27" s="135">
        <v>8159.6556494513097</v>
      </c>
      <c r="T27" s="136">
        <v>4110.8217194157496</v>
      </c>
      <c r="U27" s="135">
        <v>15845.990500220099</v>
      </c>
      <c r="V27" s="135">
        <v>5643.1795333454702</v>
      </c>
      <c r="W27" s="135">
        <v>19711.795243801898</v>
      </c>
      <c r="X27" s="136">
        <v>9474.8504400728198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J27" s="17"/>
      <c r="AN27" s="17"/>
      <c r="AO27" s="17"/>
      <c r="AP27" s="191">
        <f t="shared" ref="AP27:BI27" si="4">SUM(AP6:AP25)</f>
        <v>183419.55931229715</v>
      </c>
      <c r="AQ27" s="191">
        <f t="shared" si="4"/>
        <v>90825.53586893811</v>
      </c>
      <c r="AR27" s="191">
        <f t="shared" si="4"/>
        <v>176095.34818629493</v>
      </c>
      <c r="AS27" s="191">
        <f t="shared" si="4"/>
        <v>93961.89710393011</v>
      </c>
      <c r="AT27" s="191">
        <f t="shared" si="4"/>
        <v>1503177.4453193122</v>
      </c>
      <c r="AU27" s="191">
        <f t="shared" si="4"/>
        <v>1023853.4403301292</v>
      </c>
      <c r="AV27" s="191">
        <f t="shared" si="4"/>
        <v>1322202.5709723569</v>
      </c>
      <c r="AW27" s="191">
        <f t="shared" si="4"/>
        <v>564470.65480340493</v>
      </c>
      <c r="AX27" s="191">
        <f t="shared" si="4"/>
        <v>1279386.6528134691</v>
      </c>
      <c r="AY27" s="191">
        <f t="shared" si="4"/>
        <v>1528554.316159657</v>
      </c>
      <c r="AZ27" s="191">
        <f t="shared" si="4"/>
        <v>2186393.8613854609</v>
      </c>
      <c r="BA27" s="191">
        <f t="shared" si="4"/>
        <v>513630.3218154622</v>
      </c>
      <c r="BB27" s="191">
        <f t="shared" si="4"/>
        <v>6075126.8327544509</v>
      </c>
      <c r="BC27" s="191">
        <f t="shared" si="4"/>
        <v>1392768.5960542301</v>
      </c>
      <c r="BD27" s="191">
        <f t="shared" si="4"/>
        <v>3958197.601540389</v>
      </c>
      <c r="BE27" s="191">
        <f t="shared" si="4"/>
        <v>872649.12572327477</v>
      </c>
      <c r="BF27" s="191">
        <f t="shared" si="4"/>
        <v>8354983.1148677282</v>
      </c>
      <c r="BG27" s="191">
        <f t="shared" si="4"/>
        <v>3407977.769592057</v>
      </c>
      <c r="BH27" s="191">
        <f t="shared" si="4"/>
        <v>5703615.1535804253</v>
      </c>
      <c r="BI27" s="191">
        <f t="shared" si="4"/>
        <v>1849701.2461320027</v>
      </c>
      <c r="BJ27" s="17"/>
      <c r="BL27" s="17"/>
      <c r="BM27" s="17"/>
      <c r="BN27" s="17"/>
      <c r="BO27" s="17"/>
      <c r="BP27" s="191">
        <f t="shared" ref="BP27:CI27" si="5">SUM(BP6:BP25)</f>
        <v>100673.84307559962</v>
      </c>
      <c r="BQ27" s="191">
        <f t="shared" si="5"/>
        <v>83076.566372285539</v>
      </c>
      <c r="BR27" s="191">
        <f t="shared" si="5"/>
        <v>166885.69407862681</v>
      </c>
      <c r="BS27" s="191">
        <f t="shared" si="5"/>
        <v>78564.763771296159</v>
      </c>
      <c r="BT27" s="191">
        <f t="shared" si="5"/>
        <v>56265.517945974178</v>
      </c>
      <c r="BU27" s="191">
        <f t="shared" si="5"/>
        <v>11234.510579625636</v>
      </c>
      <c r="BV27" s="191">
        <f t="shared" si="5"/>
        <v>6112.1660262934602</v>
      </c>
      <c r="BW27" s="191">
        <f t="shared" si="5"/>
        <v>10684.853613900072</v>
      </c>
      <c r="BX27" s="191">
        <f t="shared" si="5"/>
        <v>5229.8522046639046</v>
      </c>
      <c r="BY27" s="191">
        <f t="shared" si="5"/>
        <v>2790.9102875543545</v>
      </c>
      <c r="BZ27" s="191">
        <f t="shared" si="5"/>
        <v>1021.1698756643082</v>
      </c>
      <c r="CA27" s="191">
        <f t="shared" si="5"/>
        <v>1124.5155040317904</v>
      </c>
      <c r="CB27" s="191">
        <f t="shared" si="5"/>
        <v>29369.240018588636</v>
      </c>
      <c r="CC27" s="191">
        <f t="shared" si="5"/>
        <v>145.29440007099768</v>
      </c>
      <c r="CD27" s="191">
        <f t="shared" si="5"/>
        <v>1315.9680636224332</v>
      </c>
      <c r="CE27" s="191">
        <f t="shared" si="5"/>
        <v>1833.1198602269453</v>
      </c>
      <c r="CF27" s="191">
        <f t="shared" si="5"/>
        <v>50104.795771982266</v>
      </c>
      <c r="CG27" s="191">
        <f t="shared" si="5"/>
        <v>22457.750124800852</v>
      </c>
      <c r="CH27" s="191">
        <f t="shared" si="5"/>
        <v>5733.7780732286928</v>
      </c>
      <c r="CI27" s="191">
        <f t="shared" si="5"/>
        <v>8076.1165294792736</v>
      </c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</row>
    <row r="28" spans="1:998" x14ac:dyDescent="0.25">
      <c r="A28" s="17"/>
      <c r="B28" s="17"/>
      <c r="C28" s="192" t="s">
        <v>63</v>
      </c>
      <c r="D28" s="192"/>
      <c r="E28" s="193">
        <f t="array" ref="E28:X28">TRANSPOSE(AF6:AF25)</f>
        <v>377.62279382049081</v>
      </c>
      <c r="F28" s="193">
        <v>70.456987673158309</v>
      </c>
      <c r="G28" s="193">
        <v>1418.0446851710428</v>
      </c>
      <c r="H28" s="193">
        <v>397.11923374597785</v>
      </c>
      <c r="I28" s="193">
        <v>2874.2596459805204</v>
      </c>
      <c r="J28" s="193">
        <v>464.30958424724827</v>
      </c>
      <c r="K28" s="193">
        <v>7409.732338453854</v>
      </c>
      <c r="L28" s="193">
        <v>2022.8597061464841</v>
      </c>
      <c r="M28" s="193">
        <v>2322.324837053347</v>
      </c>
      <c r="N28" s="193">
        <v>540.39241043437778</v>
      </c>
      <c r="O28" s="193">
        <v>11486.520102830664</v>
      </c>
      <c r="P28" s="193">
        <v>2857.6468463259935</v>
      </c>
      <c r="Q28" s="193">
        <v>3974.6605936325122</v>
      </c>
      <c r="R28" s="193">
        <v>343.73637694919546</v>
      </c>
      <c r="S28" s="193">
        <v>6238.4910701075323</v>
      </c>
      <c r="T28" s="193">
        <v>1249.793432268418</v>
      </c>
      <c r="U28" s="193">
        <v>6701.1679810076239</v>
      </c>
      <c r="V28" s="193">
        <v>1049.88291757663</v>
      </c>
      <c r="W28" s="193">
        <v>14836.161010766311</v>
      </c>
      <c r="X28" s="193">
        <v>3578.5135684784054</v>
      </c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J28" s="17"/>
      <c r="AM28" s="194" t="s">
        <v>64</v>
      </c>
      <c r="AN28" s="17"/>
      <c r="AO28" s="17"/>
      <c r="AP28" s="183"/>
      <c r="AQ28" s="183"/>
      <c r="AR28" s="183"/>
      <c r="AS28" s="183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L28" s="17"/>
      <c r="BM28" s="17"/>
      <c r="BN28" s="17"/>
      <c r="BO28" s="17"/>
      <c r="BP28" s="184">
        <f t="shared" ref="BP28:CI28" si="6">BP27-AP57</f>
        <v>0</v>
      </c>
      <c r="BQ28" s="184">
        <f t="shared" si="6"/>
        <v>0</v>
      </c>
      <c r="BR28" s="184">
        <f t="shared" si="6"/>
        <v>0</v>
      </c>
      <c r="BS28" s="184">
        <f t="shared" si="6"/>
        <v>0</v>
      </c>
      <c r="BT28" s="184">
        <f t="shared" si="6"/>
        <v>0</v>
      </c>
      <c r="BU28" s="184">
        <f t="shared" si="6"/>
        <v>0</v>
      </c>
      <c r="BV28" s="184">
        <f t="shared" si="6"/>
        <v>0</v>
      </c>
      <c r="BW28" s="184">
        <f t="shared" si="6"/>
        <v>0</v>
      </c>
      <c r="BX28" s="184">
        <f t="shared" si="6"/>
        <v>0</v>
      </c>
      <c r="BY28" s="184">
        <f t="shared" si="6"/>
        <v>0</v>
      </c>
      <c r="BZ28" s="184">
        <f t="shared" si="6"/>
        <v>0</v>
      </c>
      <c r="CA28" s="184">
        <f t="shared" si="6"/>
        <v>0</v>
      </c>
      <c r="CB28" s="184">
        <f t="shared" si="6"/>
        <v>0</v>
      </c>
      <c r="CC28" s="184">
        <f t="shared" si="6"/>
        <v>0</v>
      </c>
      <c r="CD28" s="184">
        <f t="shared" si="6"/>
        <v>0</v>
      </c>
      <c r="CE28" s="184">
        <f t="shared" si="6"/>
        <v>0</v>
      </c>
      <c r="CF28" s="184">
        <f t="shared" si="6"/>
        <v>0</v>
      </c>
      <c r="CG28" s="184">
        <f t="shared" si="6"/>
        <v>0</v>
      </c>
      <c r="CH28" s="184">
        <f t="shared" si="6"/>
        <v>0</v>
      </c>
      <c r="CI28" s="184">
        <f t="shared" si="6"/>
        <v>0</v>
      </c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</row>
    <row r="29" spans="1:998" x14ac:dyDescent="0.25">
      <c r="A29" s="17"/>
      <c r="B29" s="17"/>
      <c r="C29" s="192" t="s">
        <v>65</v>
      </c>
      <c r="D29" s="192"/>
      <c r="E29" s="193">
        <f t="array" ref="E29:X29">TRANSPOSE(Z6:Z25)</f>
        <v>207.26654250719702</v>
      </c>
      <c r="F29" s="193">
        <v>64.445803229466506</v>
      </c>
      <c r="G29" s="193">
        <v>1343.8820159458098</v>
      </c>
      <c r="H29" s="193">
        <v>332.04500707112601</v>
      </c>
      <c r="I29" s="193">
        <v>107.58657149618999</v>
      </c>
      <c r="J29" s="193">
        <v>5.09476330397968</v>
      </c>
      <c r="K29" s="193">
        <v>34.253082891617296</v>
      </c>
      <c r="L29" s="193">
        <v>38.290670485182005</v>
      </c>
      <c r="M29" s="193">
        <v>9.49315489754445</v>
      </c>
      <c r="N29" s="193">
        <v>0.98667526672311601</v>
      </c>
      <c r="O29" s="193">
        <v>5.3648560364098206</v>
      </c>
      <c r="P29" s="193">
        <v>6.2563833310753596</v>
      </c>
      <c r="Q29" s="193">
        <v>19.214868130398003</v>
      </c>
      <c r="R29" s="193">
        <v>3.5858771380186297E-2</v>
      </c>
      <c r="S29" s="193">
        <v>2.0740892294665501</v>
      </c>
      <c r="T29" s="193">
        <v>2.6253634987298899</v>
      </c>
      <c r="U29" s="193">
        <v>40.186873929720598</v>
      </c>
      <c r="V29" s="193">
        <v>6.9184747722269302</v>
      </c>
      <c r="W29" s="193">
        <v>14.9146203598645</v>
      </c>
      <c r="X29" s="193">
        <v>15.624411045724001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J29" s="17"/>
      <c r="AM29" s="195">
        <f>SUM(AP6:BI25)</f>
        <v>42080991.044315256</v>
      </c>
      <c r="AN29" s="17"/>
      <c r="AO29" s="17"/>
      <c r="AQ29" s="186">
        <f>SUM(AP27:AS27)</f>
        <v>544302.34047146025</v>
      </c>
      <c r="AR29" t="s">
        <v>66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L29" s="17"/>
      <c r="BM29" s="17"/>
      <c r="BN29" s="17"/>
      <c r="BO29" s="17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</row>
    <row r="30" spans="1:998" ht="17.25" x14ac:dyDescent="0.3">
      <c r="A30" s="17"/>
      <c r="B30" s="17"/>
      <c r="C30" s="197" t="s">
        <v>67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K30"/>
      <c r="AL30"/>
      <c r="AM30"/>
      <c r="AP30" s="198">
        <v>183419.559312297</v>
      </c>
      <c r="AQ30" s="198">
        <v>90825.535868937994</v>
      </c>
      <c r="AR30" s="198">
        <v>176095.34818629501</v>
      </c>
      <c r="AS30" s="198">
        <v>93961.897103930198</v>
      </c>
      <c r="AT30" s="198">
        <v>1503177.4453193101</v>
      </c>
      <c r="AU30" s="198">
        <v>1023853.44033013</v>
      </c>
      <c r="AV30" s="198">
        <v>1322202.57097236</v>
      </c>
      <c r="AW30" s="198">
        <v>564470.654803404</v>
      </c>
      <c r="AX30" s="198">
        <v>1279386.65281347</v>
      </c>
      <c r="AY30" s="198">
        <v>1528554.31615966</v>
      </c>
      <c r="AZ30" s="198">
        <v>2186393.8613854698</v>
      </c>
      <c r="BA30" s="198">
        <v>513630.32181546203</v>
      </c>
      <c r="BB30" s="198">
        <v>6075126.8327544499</v>
      </c>
      <c r="BC30" s="198">
        <v>1392768.5960542299</v>
      </c>
      <c r="BD30" s="198">
        <v>3958197.6015403899</v>
      </c>
      <c r="BE30" s="198">
        <v>872649.12572327803</v>
      </c>
      <c r="BF30" s="198">
        <v>8354983.1148677096</v>
      </c>
      <c r="BG30" s="198">
        <v>3407977.7695920598</v>
      </c>
      <c r="BH30" s="198">
        <v>5703615.1535804197</v>
      </c>
      <c r="BI30" s="198">
        <v>1849701.2461319999</v>
      </c>
      <c r="BJ30" s="2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</row>
    <row r="31" spans="1:998" x14ac:dyDescent="0.25">
      <c r="A31" s="24" t="s">
        <v>8</v>
      </c>
      <c r="B31" s="25" t="s">
        <v>13</v>
      </c>
      <c r="C31" s="199">
        <v>1</v>
      </c>
      <c r="D31" s="17"/>
      <c r="E31" s="17">
        <f t="array" ref="E31:X50">_xlfn.MUNIT(20)</f>
        <v>1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K31"/>
      <c r="AL31"/>
      <c r="AM31"/>
      <c r="AP31" s="180">
        <f t="shared" ref="AP31:BI31" si="7">AP30-AP27</f>
        <v>0</v>
      </c>
      <c r="AQ31" s="180">
        <f t="shared" si="7"/>
        <v>-1.1641532182693481E-10</v>
      </c>
      <c r="AR31" s="180">
        <f t="shared" si="7"/>
        <v>0</v>
      </c>
      <c r="AS31" s="180">
        <f t="shared" si="7"/>
        <v>0</v>
      </c>
      <c r="AT31" s="180">
        <f t="shared" si="7"/>
        <v>-2.0954757928848267E-9</v>
      </c>
      <c r="AU31" s="180">
        <f t="shared" si="7"/>
        <v>0</v>
      </c>
      <c r="AV31" s="180">
        <f t="shared" si="7"/>
        <v>3.0267983675003052E-9</v>
      </c>
      <c r="AW31" s="180">
        <f t="shared" si="7"/>
        <v>-9.3132257461547852E-10</v>
      </c>
      <c r="AX31" s="180">
        <f t="shared" si="7"/>
        <v>0</v>
      </c>
      <c r="AY31" s="180">
        <f t="shared" si="7"/>
        <v>3.0267983675003052E-9</v>
      </c>
      <c r="AZ31" s="180">
        <f t="shared" si="7"/>
        <v>8.8475644588470459E-9</v>
      </c>
      <c r="BA31" s="180">
        <f t="shared" si="7"/>
        <v>0</v>
      </c>
      <c r="BB31" s="180">
        <f t="shared" si="7"/>
        <v>0</v>
      </c>
      <c r="BC31" s="180">
        <f t="shared" si="7"/>
        <v>0</v>
      </c>
      <c r="BD31" s="180">
        <f t="shared" si="7"/>
        <v>0</v>
      </c>
      <c r="BE31" s="180">
        <f t="shared" si="7"/>
        <v>3.2596290111541748E-9</v>
      </c>
      <c r="BF31" s="180">
        <f t="shared" si="7"/>
        <v>-1.862645149230957E-8</v>
      </c>
      <c r="BG31" s="180">
        <f t="shared" si="7"/>
        <v>0</v>
      </c>
      <c r="BH31" s="180">
        <f t="shared" si="7"/>
        <v>0</v>
      </c>
      <c r="BI31" s="180">
        <f t="shared" si="7"/>
        <v>-2.7939677238464355E-9</v>
      </c>
      <c r="BJ31" s="8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</row>
    <row r="32" spans="1:998" ht="17.25" x14ac:dyDescent="0.3">
      <c r="A32" s="34" t="s">
        <v>8</v>
      </c>
      <c r="B32" s="35" t="s">
        <v>14</v>
      </c>
      <c r="C32" s="200">
        <v>1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AJ32" s="17"/>
      <c r="AL32" s="371" t="s">
        <v>68</v>
      </c>
      <c r="AM32" s="371"/>
      <c r="AN32" s="371"/>
      <c r="AO32" s="371"/>
      <c r="AP32" s="371"/>
      <c r="AQ32" s="371"/>
      <c r="AR32" s="371"/>
      <c r="AS32" s="371"/>
      <c r="AT32" s="371"/>
      <c r="AU32" s="371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8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</row>
    <row r="33" spans="1:91" x14ac:dyDescent="0.25">
      <c r="A33" s="34" t="s">
        <v>8</v>
      </c>
      <c r="B33" s="35" t="s">
        <v>15</v>
      </c>
      <c r="C33" s="199">
        <v>1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AJ33" s="17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</row>
    <row r="34" spans="1:91" x14ac:dyDescent="0.25">
      <c r="A34" s="42" t="s">
        <v>8</v>
      </c>
      <c r="B34" s="43" t="s">
        <v>16</v>
      </c>
      <c r="C34" s="200">
        <v>1</v>
      </c>
      <c r="E34">
        <v>0</v>
      </c>
      <c r="F34">
        <v>0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AL34" s="10" t="s">
        <v>7</v>
      </c>
      <c r="AM34" s="8"/>
      <c r="AN34" s="8"/>
      <c r="AO34" s="8"/>
      <c r="AP34" s="11" t="s">
        <v>8</v>
      </c>
      <c r="AQ34" s="11" t="s">
        <v>8</v>
      </c>
      <c r="AR34" s="11" t="s">
        <v>8</v>
      </c>
      <c r="AS34" s="11" t="s">
        <v>8</v>
      </c>
      <c r="AT34" s="12" t="s">
        <v>9</v>
      </c>
      <c r="AU34" s="12" t="s">
        <v>9</v>
      </c>
      <c r="AV34" s="12" t="s">
        <v>9</v>
      </c>
      <c r="AW34" s="12" t="s">
        <v>9</v>
      </c>
      <c r="AX34" s="13" t="s">
        <v>10</v>
      </c>
      <c r="AY34" s="13" t="s">
        <v>10</v>
      </c>
      <c r="AZ34" s="13" t="s">
        <v>10</v>
      </c>
      <c r="BA34" s="13" t="s">
        <v>10</v>
      </c>
      <c r="BB34" s="14" t="s">
        <v>11</v>
      </c>
      <c r="BC34" s="14" t="s">
        <v>11</v>
      </c>
      <c r="BD34" s="14" t="s">
        <v>11</v>
      </c>
      <c r="BE34" s="14" t="s">
        <v>11</v>
      </c>
      <c r="BF34" s="15" t="s">
        <v>12</v>
      </c>
      <c r="BG34" s="15" t="s">
        <v>12</v>
      </c>
      <c r="BH34" s="15" t="s">
        <v>12</v>
      </c>
      <c r="BI34" s="15" t="s">
        <v>12</v>
      </c>
      <c r="BJ34" s="2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</row>
    <row r="35" spans="1:91" x14ac:dyDescent="0.25">
      <c r="A35" s="49" t="s">
        <v>9</v>
      </c>
      <c r="B35" s="25" t="s">
        <v>13</v>
      </c>
      <c r="C35" s="199">
        <v>1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AL35" s="8"/>
      <c r="AM35" s="8"/>
      <c r="AN35" s="17"/>
      <c r="AO35" s="8"/>
      <c r="AP35" s="18" t="s">
        <v>13</v>
      </c>
      <c r="AQ35" s="18" t="s">
        <v>14</v>
      </c>
      <c r="AR35" s="18" t="s">
        <v>15</v>
      </c>
      <c r="AS35" s="18" t="s">
        <v>16</v>
      </c>
      <c r="AT35" s="18" t="s">
        <v>13</v>
      </c>
      <c r="AU35" s="18" t="s">
        <v>14</v>
      </c>
      <c r="AV35" s="18" t="s">
        <v>15</v>
      </c>
      <c r="AW35" s="18" t="s">
        <v>16</v>
      </c>
      <c r="AX35" s="18" t="s">
        <v>13</v>
      </c>
      <c r="AY35" s="18" t="s">
        <v>14</v>
      </c>
      <c r="AZ35" s="18" t="s">
        <v>15</v>
      </c>
      <c r="BA35" s="18" t="s">
        <v>16</v>
      </c>
      <c r="BB35" s="18" t="s">
        <v>13</v>
      </c>
      <c r="BC35" s="18" t="s">
        <v>14</v>
      </c>
      <c r="BD35" s="18" t="s">
        <v>15</v>
      </c>
      <c r="BE35" s="18" t="s">
        <v>16</v>
      </c>
      <c r="BF35" s="18" t="s">
        <v>13</v>
      </c>
      <c r="BG35" s="18" t="s">
        <v>14</v>
      </c>
      <c r="BH35" s="18" t="s">
        <v>15</v>
      </c>
      <c r="BI35" s="18" t="s">
        <v>16</v>
      </c>
      <c r="BJ35" s="2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</row>
    <row r="36" spans="1:91" x14ac:dyDescent="0.25">
      <c r="A36" s="50" t="s">
        <v>9</v>
      </c>
      <c r="B36" s="35" t="s">
        <v>14</v>
      </c>
      <c r="C36" s="200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AJ36" s="180">
        <f>AN36-Calc_Empreinte_Appr_Production!AK5</f>
        <v>0</v>
      </c>
      <c r="AK36" s="17" t="s">
        <v>69</v>
      </c>
      <c r="AL36" s="24" t="s">
        <v>8</v>
      </c>
      <c r="AM36" s="25" t="s">
        <v>13</v>
      </c>
      <c r="AN36" s="181">
        <f t="shared" ref="AN36:AN55" si="8">SUM(AP36:BI36)</f>
        <v>61567.107609066072</v>
      </c>
      <c r="AO36" s="27"/>
      <c r="AP36" s="182">
        <f t="array" ref="AP36:BI55">MMULT(E97:X116,MMULT(E141:X160,E185:X204))</f>
        <v>43620.658653060455</v>
      </c>
      <c r="AQ36" s="182">
        <v>596.76921768277055</v>
      </c>
      <c r="AR36" s="182">
        <v>14553.108054127249</v>
      </c>
      <c r="AS36" s="182">
        <v>2229.843407179626</v>
      </c>
      <c r="AT36" s="182">
        <v>428.47526631306386</v>
      </c>
      <c r="AU36" s="182">
        <v>5.4630211858850632</v>
      </c>
      <c r="AV36" s="182">
        <v>32.726252888241817</v>
      </c>
      <c r="AW36" s="182">
        <v>29.994481870279468</v>
      </c>
      <c r="AX36" s="182">
        <v>6.5032200569972636</v>
      </c>
      <c r="AY36" s="182">
        <v>0.18762262733855128</v>
      </c>
      <c r="AZ36" s="182">
        <v>0.93221532691647213</v>
      </c>
      <c r="BA36" s="182">
        <v>0.65996238836976617</v>
      </c>
      <c r="BB36" s="182">
        <v>10.494790693692257</v>
      </c>
      <c r="BC36" s="182">
        <v>1.0818250280928478E-2</v>
      </c>
      <c r="BD36" s="182">
        <v>0.60391619516933792</v>
      </c>
      <c r="BE36" s="182">
        <v>0.67121568293813083</v>
      </c>
      <c r="BF36" s="182">
        <v>37.427406529708129</v>
      </c>
      <c r="BG36" s="182">
        <v>2.0855161024839632</v>
      </c>
      <c r="BH36" s="182">
        <v>5.6946332701774347</v>
      </c>
      <c r="BI36" s="182">
        <v>4.7979376344327376</v>
      </c>
      <c r="BJ36" s="2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</row>
    <row r="37" spans="1:91" x14ac:dyDescent="0.25">
      <c r="A37" s="50" t="s">
        <v>9</v>
      </c>
      <c r="B37" s="35" t="s">
        <v>15</v>
      </c>
      <c r="C37" s="199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AJ37" s="180">
        <f>AN37-Calc_Empreinte_Appr_Production!AK6</f>
        <v>0</v>
      </c>
      <c r="AK37" s="186">
        <f>SUM(AN36:AN39)</f>
        <v>209498.26679080407</v>
      </c>
      <c r="AL37" s="34" t="s">
        <v>8</v>
      </c>
      <c r="AM37" s="35" t="s">
        <v>14</v>
      </c>
      <c r="AN37" s="181">
        <f t="shared" si="8"/>
        <v>57286.983933240917</v>
      </c>
      <c r="AO37" s="27"/>
      <c r="AP37" s="182">
        <v>4806.1235799814913</v>
      </c>
      <c r="AQ37" s="182">
        <v>34029.170680706608</v>
      </c>
      <c r="AR37" s="182">
        <v>14195.573808239038</v>
      </c>
      <c r="AS37" s="182">
        <v>4126.8080854558966</v>
      </c>
      <c r="AT37" s="182">
        <v>82.248574871098612</v>
      </c>
      <c r="AU37" s="182">
        <v>4.2529766044518773</v>
      </c>
      <c r="AV37" s="182">
        <v>9.8650091073474453</v>
      </c>
      <c r="AW37" s="182">
        <v>15.431232780097938</v>
      </c>
      <c r="AX37" s="182">
        <v>1.1274570899843659</v>
      </c>
      <c r="AY37" s="182">
        <v>9.8554057518341467E-2</v>
      </c>
      <c r="AZ37" s="182">
        <v>0.26677906990184636</v>
      </c>
      <c r="BA37" s="182">
        <v>0.2406636651902315</v>
      </c>
      <c r="BB37" s="182">
        <v>2.008243209516273</v>
      </c>
      <c r="BC37" s="182">
        <v>3.8440522238339693E-3</v>
      </c>
      <c r="BD37" s="182">
        <v>0.12008969772959036</v>
      </c>
      <c r="BE37" s="182">
        <v>0.1558839206055028</v>
      </c>
      <c r="BF37" s="182">
        <v>8.248788318759237</v>
      </c>
      <c r="BG37" s="182">
        <v>1.4115678568660035</v>
      </c>
      <c r="BH37" s="182">
        <v>1.6525394126684443</v>
      </c>
      <c r="BI37" s="182">
        <v>2.1755751439334881</v>
      </c>
      <c r="BJ37" s="2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</row>
    <row r="38" spans="1:91" x14ac:dyDescent="0.25">
      <c r="A38" s="51" t="s">
        <v>9</v>
      </c>
      <c r="B38" s="43" t="s">
        <v>16</v>
      </c>
      <c r="C38" s="200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AJ38" s="180">
        <f>AN38-Calc_Empreinte_Appr_Production!AK7</f>
        <v>0</v>
      </c>
      <c r="AL38" s="34" t="s">
        <v>8</v>
      </c>
      <c r="AM38" s="35" t="s">
        <v>15</v>
      </c>
      <c r="AN38" s="181">
        <f t="shared" si="8"/>
        <v>16133.132397927264</v>
      </c>
      <c r="AO38" s="27"/>
      <c r="AP38" s="182">
        <v>385.830682654687</v>
      </c>
      <c r="AQ38" s="182">
        <v>84.574594559379264</v>
      </c>
      <c r="AR38" s="182">
        <v>15168.946712292876</v>
      </c>
      <c r="AS38" s="182">
        <v>480.76727661952503</v>
      </c>
      <c r="AT38" s="182">
        <v>9.1406078107813702</v>
      </c>
      <c r="AU38" s="182">
        <v>0.15347794144163501</v>
      </c>
      <c r="AV38" s="182">
        <v>0.96823961944401005</v>
      </c>
      <c r="AW38" s="182">
        <v>1.2008236179701939</v>
      </c>
      <c r="AX38" s="182">
        <v>0.1227975917876661</v>
      </c>
      <c r="AY38" s="182">
        <v>4.449417064272659E-3</v>
      </c>
      <c r="AZ38" s="182">
        <v>2.0822325064105453E-2</v>
      </c>
      <c r="BA38" s="182">
        <v>1.7412877867728178E-2</v>
      </c>
      <c r="BB38" s="182">
        <v>0.22341554012110762</v>
      </c>
      <c r="BC38" s="182">
        <v>2.490028350430833E-4</v>
      </c>
      <c r="BD38" s="182">
        <v>1.4162932504879796E-2</v>
      </c>
      <c r="BE38" s="182">
        <v>1.5561454501474814E-2</v>
      </c>
      <c r="BF38" s="182">
        <v>0.79337347256224744</v>
      </c>
      <c r="BG38" s="182">
        <v>5.4258084939320238E-2</v>
      </c>
      <c r="BH38" s="182">
        <v>0.14360422401243611</v>
      </c>
      <c r="BI38" s="182">
        <v>0.13987588789886313</v>
      </c>
      <c r="BJ38" s="2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</row>
    <row r="39" spans="1:91" x14ac:dyDescent="0.25">
      <c r="A39" s="53" t="s">
        <v>10</v>
      </c>
      <c r="B39" s="35" t="s">
        <v>13</v>
      </c>
      <c r="C39" s="19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AJ39" s="180">
        <f>AN39-Calc_Empreinte_Appr_Production!AK8</f>
        <v>0</v>
      </c>
      <c r="AL39" s="42" t="s">
        <v>8</v>
      </c>
      <c r="AM39" s="43" t="s">
        <v>16</v>
      </c>
      <c r="AN39" s="181">
        <f t="shared" si="8"/>
        <v>74511.042850569822</v>
      </c>
      <c r="AO39" s="27"/>
      <c r="AP39" s="182">
        <v>4714.0859065451004</v>
      </c>
      <c r="AQ39" s="182">
        <v>1083.6541576468512</v>
      </c>
      <c r="AR39" s="182">
        <v>25153.206887331489</v>
      </c>
      <c r="AS39" s="182">
        <v>43336.112112981165</v>
      </c>
      <c r="AT39" s="182">
        <v>128.88416276813561</v>
      </c>
      <c r="AU39" s="182">
        <v>3.4256948140984984</v>
      </c>
      <c r="AV39" s="182">
        <v>20.389345353543678</v>
      </c>
      <c r="AW39" s="182">
        <v>45.777642418513871</v>
      </c>
      <c r="AX39" s="182">
        <v>1.5404154137601556</v>
      </c>
      <c r="AY39" s="182">
        <v>8.5106477894827892E-2</v>
      </c>
      <c r="AZ39" s="182">
        <v>0.37927898318104702</v>
      </c>
      <c r="BA39" s="182">
        <v>0.48745529192346776</v>
      </c>
      <c r="BB39" s="182">
        <v>3.3455011854669832</v>
      </c>
      <c r="BC39" s="182">
        <v>4.659539957543579E-3</v>
      </c>
      <c r="BD39" s="182">
        <v>0.25257955891153311</v>
      </c>
      <c r="BE39" s="182">
        <v>0.3278005649969909</v>
      </c>
      <c r="BF39" s="182">
        <v>10.965040405111123</v>
      </c>
      <c r="BG39" s="182">
        <v>1.2170136740988746</v>
      </c>
      <c r="BH39" s="182">
        <v>2.7600840151448511</v>
      </c>
      <c r="BI39" s="182">
        <v>4.1420056004741754</v>
      </c>
      <c r="BJ39" s="2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</row>
    <row r="40" spans="1:91" x14ac:dyDescent="0.25">
      <c r="A40" s="53" t="s">
        <v>10</v>
      </c>
      <c r="B40" s="35" t="s">
        <v>14</v>
      </c>
      <c r="C40" s="200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AJ40" s="180">
        <f>AN40-Calc_Empreinte_Appr_Production!AK9</f>
        <v>0</v>
      </c>
      <c r="AL40" s="49" t="s">
        <v>9</v>
      </c>
      <c r="AM40" s="25" t="s">
        <v>13</v>
      </c>
      <c r="AN40" s="181">
        <f t="shared" si="8"/>
        <v>43299.729339456862</v>
      </c>
      <c r="AO40" s="27"/>
      <c r="AP40" s="182">
        <v>6048.2534285958754</v>
      </c>
      <c r="AQ40" s="182">
        <v>643.36206569182855</v>
      </c>
      <c r="AR40" s="182">
        <v>9508.6460539359487</v>
      </c>
      <c r="AS40" s="182">
        <v>1862.1186012793823</v>
      </c>
      <c r="AT40" s="182">
        <v>23387.024868275141</v>
      </c>
      <c r="AU40" s="182">
        <v>103.45153226642719</v>
      </c>
      <c r="AV40" s="182">
        <v>666.46432849460416</v>
      </c>
      <c r="AW40" s="182">
        <v>585.86579956980199</v>
      </c>
      <c r="AX40" s="182">
        <v>49.666214214061071</v>
      </c>
      <c r="AY40" s="182">
        <v>1.5700748362568562</v>
      </c>
      <c r="AZ40" s="182">
        <v>7.0133627426382201</v>
      </c>
      <c r="BA40" s="182">
        <v>5.4072864702752117</v>
      </c>
      <c r="BB40" s="182">
        <v>72.08990648175012</v>
      </c>
      <c r="BC40" s="182">
        <v>7.7189791954697107E-2</v>
      </c>
      <c r="BD40" s="182">
        <v>3.8813668508472117</v>
      </c>
      <c r="BE40" s="182">
        <v>4.3006966569138987</v>
      </c>
      <c r="BF40" s="182">
        <v>259.9676779739105</v>
      </c>
      <c r="BG40" s="182">
        <v>15.453235417069251</v>
      </c>
      <c r="BH40" s="182">
        <v>41.775921326597619</v>
      </c>
      <c r="BI40" s="182">
        <v>33.339728585575827</v>
      </c>
      <c r="BJ40" s="2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</row>
    <row r="41" spans="1:91" x14ac:dyDescent="0.25">
      <c r="A41" s="53" t="s">
        <v>10</v>
      </c>
      <c r="B41" s="35" t="s">
        <v>15</v>
      </c>
      <c r="C41" s="199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AJ41" s="180">
        <f>AN41-Calc_Empreinte_Appr_Production!AK10</f>
        <v>0</v>
      </c>
      <c r="AL41" s="50" t="s">
        <v>9</v>
      </c>
      <c r="AM41" s="35" t="s">
        <v>14</v>
      </c>
      <c r="AN41" s="181">
        <f t="shared" si="8"/>
        <v>39060.690762716818</v>
      </c>
      <c r="AO41" s="27"/>
      <c r="AP41" s="182">
        <v>4234.00340749516</v>
      </c>
      <c r="AQ41" s="182">
        <v>1331.6400511252252</v>
      </c>
      <c r="AR41" s="182">
        <v>9361.4933896043622</v>
      </c>
      <c r="AS41" s="182">
        <v>2975.5896803980404</v>
      </c>
      <c r="AT41" s="182">
        <v>9296.1934328519237</v>
      </c>
      <c r="AU41" s="182">
        <v>7537.1870982932942</v>
      </c>
      <c r="AV41" s="182">
        <v>1712.3043080919429</v>
      </c>
      <c r="AW41" s="182">
        <v>2008.6824227769416</v>
      </c>
      <c r="AX41" s="182">
        <v>35.049461962534814</v>
      </c>
      <c r="AY41" s="182">
        <v>5.1881506563623425</v>
      </c>
      <c r="AZ41" s="182">
        <v>8.7910175853055819</v>
      </c>
      <c r="BA41" s="182">
        <v>8.4019329383140935</v>
      </c>
      <c r="BB41" s="182">
        <v>71.652026099625886</v>
      </c>
      <c r="BC41" s="182">
        <v>0.25814675327757519</v>
      </c>
      <c r="BD41" s="182">
        <v>3.8720100007007372</v>
      </c>
      <c r="BE41" s="182">
        <v>4.970688563246072</v>
      </c>
      <c r="BF41" s="182">
        <v>269.89860153250737</v>
      </c>
      <c r="BG41" s="182">
        <v>57.540409010953333</v>
      </c>
      <c r="BH41" s="182">
        <v>56.027069740716449</v>
      </c>
      <c r="BI41" s="182">
        <v>81.947457236385162</v>
      </c>
      <c r="BJ41" s="2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</row>
    <row r="42" spans="1:91" x14ac:dyDescent="0.25">
      <c r="A42" s="53" t="s">
        <v>10</v>
      </c>
      <c r="B42" s="35" t="s">
        <v>16</v>
      </c>
      <c r="C42" s="200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AJ42" s="180">
        <f>AN42-Calc_Empreinte_Appr_Production!AK11</f>
        <v>0</v>
      </c>
      <c r="AL42" s="50" t="s">
        <v>9</v>
      </c>
      <c r="AM42" s="35" t="s">
        <v>15</v>
      </c>
      <c r="AN42" s="181">
        <f t="shared" si="8"/>
        <v>1976.6195525724836</v>
      </c>
      <c r="AO42" s="27"/>
      <c r="AP42" s="182">
        <v>197.42680448852281</v>
      </c>
      <c r="AQ42" s="182">
        <v>28.385801657363153</v>
      </c>
      <c r="AR42" s="182">
        <v>441.49331444754989</v>
      </c>
      <c r="AS42" s="182">
        <v>117.6815383545453</v>
      </c>
      <c r="AT42" s="182">
        <v>397.40940125876671</v>
      </c>
      <c r="AU42" s="182">
        <v>13.897997348376832</v>
      </c>
      <c r="AV42" s="182">
        <v>657.8724303361854</v>
      </c>
      <c r="AW42" s="182">
        <v>103.93875225037065</v>
      </c>
      <c r="AX42" s="182">
        <v>1.5345078643511587</v>
      </c>
      <c r="AY42" s="182">
        <v>7.6959292677820201E-2</v>
      </c>
      <c r="AZ42" s="182">
        <v>0.2895485755314865</v>
      </c>
      <c r="BA42" s="182">
        <v>0.28421106476110058</v>
      </c>
      <c r="BB42" s="182">
        <v>2.3795958165845525</v>
      </c>
      <c r="BC42" s="182">
        <v>3.2045424382494475E-3</v>
      </c>
      <c r="BD42" s="182">
        <v>0.14630430318208007</v>
      </c>
      <c r="BE42" s="182">
        <v>0.16644123089121787</v>
      </c>
      <c r="BF42" s="182">
        <v>9.1147336622697441</v>
      </c>
      <c r="BG42" s="182">
        <v>0.74094517234078205</v>
      </c>
      <c r="BH42" s="182">
        <v>1.7879657010435899</v>
      </c>
      <c r="BI42" s="182">
        <v>1.9890952047313073</v>
      </c>
      <c r="BJ42" s="2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</row>
    <row r="43" spans="1:91" x14ac:dyDescent="0.25">
      <c r="A43" s="54" t="s">
        <v>11</v>
      </c>
      <c r="B43" s="25" t="s">
        <v>13</v>
      </c>
      <c r="C43" s="199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AJ43" s="180">
        <f>AN43-Calc_Empreinte_Appr_Production!AK12</f>
        <v>0</v>
      </c>
      <c r="AL43" s="51" t="s">
        <v>9</v>
      </c>
      <c r="AM43" s="43" t="s">
        <v>16</v>
      </c>
      <c r="AN43" s="181">
        <f t="shared" si="8"/>
        <v>17632.695050364568</v>
      </c>
      <c r="AO43" s="27"/>
      <c r="AP43" s="182">
        <v>1527.4249931675067</v>
      </c>
      <c r="AQ43" s="182">
        <v>281.3738584019905</v>
      </c>
      <c r="AR43" s="182">
        <v>5109.3189332365491</v>
      </c>
      <c r="AS43" s="182">
        <v>2232.5081135579799</v>
      </c>
      <c r="AT43" s="182">
        <v>2621.8683855088761</v>
      </c>
      <c r="AU43" s="182">
        <v>104.50617571347045</v>
      </c>
      <c r="AV43" s="182">
        <v>671.89855360554259</v>
      </c>
      <c r="AW43" s="182">
        <v>4888.8115185733413</v>
      </c>
      <c r="AX43" s="182">
        <v>12.618245097851132</v>
      </c>
      <c r="AY43" s="182">
        <v>0.87497015573382986</v>
      </c>
      <c r="AZ43" s="182">
        <v>4.0059894048502978</v>
      </c>
      <c r="BA43" s="182">
        <v>5.8306187145518056</v>
      </c>
      <c r="BB43" s="182">
        <v>20.193264252539144</v>
      </c>
      <c r="BC43" s="182">
        <v>3.1377932420517042E-2</v>
      </c>
      <c r="BD43" s="182">
        <v>1.4792819574526817</v>
      </c>
      <c r="BE43" s="182">
        <v>1.9224909372966461</v>
      </c>
      <c r="BF43" s="182">
        <v>79.477571881625494</v>
      </c>
      <c r="BG43" s="182">
        <v>9.5406718242357034</v>
      </c>
      <c r="BH43" s="182">
        <v>21.866395331214861</v>
      </c>
      <c r="BI43" s="182">
        <v>37.1436411095304</v>
      </c>
      <c r="BJ43" s="2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</row>
    <row r="44" spans="1:91" x14ac:dyDescent="0.25">
      <c r="A44" s="55" t="s">
        <v>11</v>
      </c>
      <c r="B44" s="35" t="s">
        <v>14</v>
      </c>
      <c r="C44" s="200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AJ44" s="180">
        <f>AN44-Calc_Empreinte_Appr_Production!AK13</f>
        <v>0</v>
      </c>
      <c r="AL44" s="53" t="s">
        <v>10</v>
      </c>
      <c r="AM44" s="35" t="s">
        <v>13</v>
      </c>
      <c r="AN44" s="181">
        <f t="shared" si="8"/>
        <v>6419.8474814560777</v>
      </c>
      <c r="AO44" s="27"/>
      <c r="AP44" s="182">
        <v>1050.6168484928216</v>
      </c>
      <c r="AQ44" s="182">
        <v>109.86377334989744</v>
      </c>
      <c r="AR44" s="182">
        <v>1324.7996024484705</v>
      </c>
      <c r="AS44" s="182">
        <v>281.78310232370268</v>
      </c>
      <c r="AT44" s="182">
        <v>369.8625471023206</v>
      </c>
      <c r="AU44" s="182">
        <v>7.3244962327043881</v>
      </c>
      <c r="AV44" s="182">
        <v>33.390588870137627</v>
      </c>
      <c r="AW44" s="182">
        <v>38.492195367430028</v>
      </c>
      <c r="AX44" s="182">
        <v>2644.86251771756</v>
      </c>
      <c r="AY44" s="182">
        <v>14.284535595084515</v>
      </c>
      <c r="AZ44" s="182">
        <v>99.098497550787513</v>
      </c>
      <c r="BA44" s="182">
        <v>68.934361360944223</v>
      </c>
      <c r="BB44" s="182">
        <v>52.498755369428558</v>
      </c>
      <c r="BC44" s="182">
        <v>5.1391381772740843E-2</v>
      </c>
      <c r="BD44" s="182">
        <v>2.5882436769264716</v>
      </c>
      <c r="BE44" s="182">
        <v>2.8775618358186321</v>
      </c>
      <c r="BF44" s="182">
        <v>247.44980135050318</v>
      </c>
      <c r="BG44" s="182">
        <v>12.274076404278478</v>
      </c>
      <c r="BH44" s="182">
        <v>31.74714762610941</v>
      </c>
      <c r="BI44" s="182">
        <v>27.047437399379689</v>
      </c>
      <c r="BJ44" s="2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</row>
    <row r="45" spans="1:91" x14ac:dyDescent="0.25">
      <c r="A45" s="55" t="s">
        <v>11</v>
      </c>
      <c r="B45" s="35" t="s">
        <v>15</v>
      </c>
      <c r="C45" s="199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AJ45" s="180">
        <f>AN45-Calc_Empreinte_Appr_Production!AK14</f>
        <v>0</v>
      </c>
      <c r="AL45" s="53" t="s">
        <v>10</v>
      </c>
      <c r="AM45" s="35" t="s">
        <v>14</v>
      </c>
      <c r="AN45" s="181">
        <f t="shared" si="8"/>
        <v>13739.308917318182</v>
      </c>
      <c r="AO45" s="27"/>
      <c r="AP45" s="182">
        <v>1373.3496267465296</v>
      </c>
      <c r="AQ45" s="182">
        <v>1853.9057299598253</v>
      </c>
      <c r="AR45" s="182">
        <v>3221.5117510516784</v>
      </c>
      <c r="AS45" s="182">
        <v>1078.151013665396</v>
      </c>
      <c r="AT45" s="182">
        <v>711.876976009543</v>
      </c>
      <c r="AU45" s="182">
        <v>155.47890444024085</v>
      </c>
      <c r="AV45" s="182">
        <v>93.725237485926229</v>
      </c>
      <c r="AW45" s="182">
        <v>147.21090862141352</v>
      </c>
      <c r="AX45" s="182">
        <v>859.14370761920497</v>
      </c>
      <c r="AY45" s="182">
        <v>2355.769058328699</v>
      </c>
      <c r="AZ45" s="182">
        <v>446.90425130472914</v>
      </c>
      <c r="BA45" s="182">
        <v>328.36288513801378</v>
      </c>
      <c r="BB45" s="182">
        <v>119.75970218471458</v>
      </c>
      <c r="BC45" s="182">
        <v>0.6677702923487201</v>
      </c>
      <c r="BD45" s="182">
        <v>6.0243918236101148</v>
      </c>
      <c r="BE45" s="182">
        <v>8.6652706765615104</v>
      </c>
      <c r="BF45" s="182">
        <v>516.67258040846502</v>
      </c>
      <c r="BG45" s="182">
        <v>212.96775373064384</v>
      </c>
      <c r="BH45" s="182">
        <v>91.841947946406549</v>
      </c>
      <c r="BI45" s="182">
        <v>157.31944988423393</v>
      </c>
      <c r="BJ45" s="2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</row>
    <row r="46" spans="1:91" x14ac:dyDescent="0.25">
      <c r="A46" s="56" t="s">
        <v>11</v>
      </c>
      <c r="B46" s="43" t="s">
        <v>16</v>
      </c>
      <c r="C46" s="200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</v>
      </c>
      <c r="U46">
        <v>0</v>
      </c>
      <c r="V46">
        <v>0</v>
      </c>
      <c r="W46">
        <v>0</v>
      </c>
      <c r="X46">
        <v>0</v>
      </c>
      <c r="AJ46" s="180">
        <f>AN46-Calc_Empreinte_Appr_Production!AK15</f>
        <v>0</v>
      </c>
      <c r="AL46" s="53" t="s">
        <v>10</v>
      </c>
      <c r="AM46" s="35" t="s">
        <v>15</v>
      </c>
      <c r="AN46" s="181">
        <f t="shared" si="8"/>
        <v>259.0266628989375</v>
      </c>
      <c r="AO46" s="27"/>
      <c r="AP46" s="182">
        <v>27.491558856038658</v>
      </c>
      <c r="AQ46" s="182">
        <v>5.1619076549249829</v>
      </c>
      <c r="AR46" s="182">
        <v>53.679967602945396</v>
      </c>
      <c r="AS46" s="182">
        <v>17.234463980015221</v>
      </c>
      <c r="AT46" s="182">
        <v>13.206483449096135</v>
      </c>
      <c r="AU46" s="182">
        <v>0.43498704947489525</v>
      </c>
      <c r="AV46" s="182">
        <v>1.7091380421131184</v>
      </c>
      <c r="AW46" s="182">
        <v>3.0061506762540073</v>
      </c>
      <c r="AX46" s="182">
        <v>27.873713264233636</v>
      </c>
      <c r="AY46" s="182">
        <v>1.526557364533544</v>
      </c>
      <c r="AZ46" s="182">
        <v>82.99092029662927</v>
      </c>
      <c r="BA46" s="182">
        <v>12.324317248591946</v>
      </c>
      <c r="BB46" s="182">
        <v>1.5337408952248666</v>
      </c>
      <c r="BC46" s="182">
        <v>2.0634871764967861E-3</v>
      </c>
      <c r="BD46" s="182">
        <v>8.2811029242397582E-2</v>
      </c>
      <c r="BE46" s="182">
        <v>9.5844676242751115E-2</v>
      </c>
      <c r="BF46" s="182">
        <v>7.4685025658883593</v>
      </c>
      <c r="BG46" s="182">
        <v>0.62590768041637934</v>
      </c>
      <c r="BH46" s="182">
        <v>1.2007125688981692</v>
      </c>
      <c r="BI46" s="182">
        <v>1.3769145109972729</v>
      </c>
      <c r="BJ46" s="2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</row>
    <row r="47" spans="1:91" x14ac:dyDescent="0.25">
      <c r="A47" s="57" t="s">
        <v>12</v>
      </c>
      <c r="B47" s="35" t="s">
        <v>13</v>
      </c>
      <c r="C47" s="199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</v>
      </c>
      <c r="V47">
        <v>0</v>
      </c>
      <c r="W47">
        <v>0</v>
      </c>
      <c r="X47">
        <v>0</v>
      </c>
      <c r="AJ47" s="180">
        <f>AN47-Calc_Empreinte_Appr_Production!AK16</f>
        <v>0</v>
      </c>
      <c r="AL47" s="53" t="s">
        <v>10</v>
      </c>
      <c r="AM47" s="35" t="s">
        <v>16</v>
      </c>
      <c r="AN47" s="181">
        <f t="shared" si="8"/>
        <v>1985.414888018269</v>
      </c>
      <c r="AO47" s="27"/>
      <c r="AP47" s="182">
        <v>176.39289665658444</v>
      </c>
      <c r="AQ47" s="182">
        <v>46.299509989726651</v>
      </c>
      <c r="AR47" s="182">
        <v>546.34155187017973</v>
      </c>
      <c r="AS47" s="182">
        <v>283.35661861257199</v>
      </c>
      <c r="AT47" s="182">
        <v>116.58747124336249</v>
      </c>
      <c r="AU47" s="182">
        <v>4.9049610956295089</v>
      </c>
      <c r="AV47" s="182">
        <v>20.608229611531609</v>
      </c>
      <c r="AW47" s="182">
        <v>56.585880692905462</v>
      </c>
      <c r="AX47" s="182">
        <v>117.3496767481091</v>
      </c>
      <c r="AY47" s="182">
        <v>12.590009331870897</v>
      </c>
      <c r="AZ47" s="182">
        <v>75.914674543542674</v>
      </c>
      <c r="BA47" s="182">
        <v>453.88702140027124</v>
      </c>
      <c r="BB47" s="182">
        <v>7.7008895548547152</v>
      </c>
      <c r="BC47" s="182">
        <v>1.484314125500397E-2</v>
      </c>
      <c r="BD47" s="182">
        <v>0.55554378835408458</v>
      </c>
      <c r="BE47" s="182">
        <v>0.76939071574537554</v>
      </c>
      <c r="BF47" s="182">
        <v>36.479262465174813</v>
      </c>
      <c r="BG47" s="182">
        <v>4.8276413207904643</v>
      </c>
      <c r="BH47" s="182">
        <v>8.9550849898798042</v>
      </c>
      <c r="BI47" s="182">
        <v>15.293730245928753</v>
      </c>
      <c r="BJ47" s="2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</row>
    <row r="48" spans="1:91" x14ac:dyDescent="0.25">
      <c r="A48" s="57" t="s">
        <v>12</v>
      </c>
      <c r="B48" s="35" t="s">
        <v>14</v>
      </c>
      <c r="C48" s="200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AJ48" s="180">
        <f>AN48-Calc_Empreinte_Appr_Production!AK17</f>
        <v>0</v>
      </c>
      <c r="AL48" s="54" t="s">
        <v>11</v>
      </c>
      <c r="AM48" s="25" t="s">
        <v>13</v>
      </c>
      <c r="AN48" s="181">
        <f t="shared" si="8"/>
        <v>33907.042594252322</v>
      </c>
      <c r="AO48" s="27"/>
      <c r="AP48" s="182">
        <v>3831.2979467766068</v>
      </c>
      <c r="AQ48" s="182">
        <v>503.4125085437181</v>
      </c>
      <c r="AR48" s="182">
        <v>7269.8395612279091</v>
      </c>
      <c r="AS48" s="182">
        <v>1671.2168739031933</v>
      </c>
      <c r="AT48" s="182">
        <v>1886.4714567933274</v>
      </c>
      <c r="AU48" s="182">
        <v>36.691663626934009</v>
      </c>
      <c r="AV48" s="182">
        <v>180.22138809624653</v>
      </c>
      <c r="AW48" s="182">
        <v>183.88991157845214</v>
      </c>
      <c r="AX48" s="182">
        <v>201.02062199209337</v>
      </c>
      <c r="AY48" s="182">
        <v>5.5338018965257252</v>
      </c>
      <c r="AZ48" s="182">
        <v>34.856796291377947</v>
      </c>
      <c r="BA48" s="182">
        <v>29.39284730094041</v>
      </c>
      <c r="BB48" s="182">
        <v>15461.387611017517</v>
      </c>
      <c r="BC48" s="182">
        <v>6.1906147572784969</v>
      </c>
      <c r="BD48" s="182">
        <v>480.04324132207813</v>
      </c>
      <c r="BE48" s="182">
        <v>420.35805976665603</v>
      </c>
      <c r="BF48" s="182">
        <v>1299.5058058100744</v>
      </c>
      <c r="BG48" s="182">
        <v>62.701524250907717</v>
      </c>
      <c r="BH48" s="182">
        <v>193.63149860773825</v>
      </c>
      <c r="BI48" s="182">
        <v>149.37886069275069</v>
      </c>
      <c r="BJ48" s="2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</row>
    <row r="49" spans="1:91" x14ac:dyDescent="0.25">
      <c r="A49" s="57" t="s">
        <v>12</v>
      </c>
      <c r="B49" s="35" t="s">
        <v>15</v>
      </c>
      <c r="C49" s="19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1</v>
      </c>
      <c r="X49">
        <v>0</v>
      </c>
      <c r="AJ49" s="180">
        <f>AN49-Calc_Empreinte_Appr_Production!AK18</f>
        <v>0</v>
      </c>
      <c r="AL49" s="55" t="s">
        <v>11</v>
      </c>
      <c r="AM49" s="35" t="s">
        <v>14</v>
      </c>
      <c r="AN49" s="181">
        <f t="shared" si="8"/>
        <v>21913.59777101922</v>
      </c>
      <c r="AO49" s="27"/>
      <c r="AP49" s="182">
        <v>2396.8853297460464</v>
      </c>
      <c r="AQ49" s="182">
        <v>409.62508945320957</v>
      </c>
      <c r="AR49" s="182">
        <v>4796.2400563702549</v>
      </c>
      <c r="AS49" s="182">
        <v>1211.7633101967538</v>
      </c>
      <c r="AT49" s="182">
        <v>1189.9021193841425</v>
      </c>
      <c r="AU49" s="182">
        <v>30.957218785122148</v>
      </c>
      <c r="AV49" s="182">
        <v>120.33187058661908</v>
      </c>
      <c r="AW49" s="182">
        <v>140.29224589429887</v>
      </c>
      <c r="AX49" s="182">
        <v>122.37875824640726</v>
      </c>
      <c r="AY49" s="182">
        <v>4.2586703054088124</v>
      </c>
      <c r="AZ49" s="182">
        <v>21.961039671649214</v>
      </c>
      <c r="BA49" s="182">
        <v>19.134333952797451</v>
      </c>
      <c r="BB49" s="182">
        <v>8830.0139070099431</v>
      </c>
      <c r="BC49" s="182">
        <v>117.67419241905981</v>
      </c>
      <c r="BD49" s="182">
        <v>466.92001206415716</v>
      </c>
      <c r="BE49" s="182">
        <v>754.01162579033041</v>
      </c>
      <c r="BF49" s="182">
        <v>891.37053810982616</v>
      </c>
      <c r="BG49" s="182">
        <v>77.802539635418782</v>
      </c>
      <c r="BH49" s="182">
        <v>151.17565463402343</v>
      </c>
      <c r="BI49" s="182">
        <v>160.8992587637473</v>
      </c>
      <c r="BJ49" s="2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</row>
    <row r="50" spans="1:91" x14ac:dyDescent="0.25">
      <c r="A50" s="58" t="s">
        <v>12</v>
      </c>
      <c r="B50" s="43" t="s">
        <v>16</v>
      </c>
      <c r="C50" s="20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AJ50" s="180">
        <f>AN50-Calc_Empreinte_Appr_Production!AK19</f>
        <v>0</v>
      </c>
      <c r="AL50" s="55" t="s">
        <v>11</v>
      </c>
      <c r="AM50" s="35" t="s">
        <v>15</v>
      </c>
      <c r="AN50" s="181">
        <f t="shared" si="8"/>
        <v>503.09504479397162</v>
      </c>
      <c r="AO50" s="27"/>
      <c r="AP50" s="182">
        <v>50.11515766476105</v>
      </c>
      <c r="AQ50" s="182">
        <v>6.8861006250196803</v>
      </c>
      <c r="AR50" s="182">
        <v>104.703569566021</v>
      </c>
      <c r="AS50" s="182">
        <v>25.731370691003015</v>
      </c>
      <c r="AT50" s="182">
        <v>24.697329780307662</v>
      </c>
      <c r="AU50" s="182">
        <v>0.50260188854155097</v>
      </c>
      <c r="AV50" s="182">
        <v>2.552049628110467</v>
      </c>
      <c r="AW50" s="182">
        <v>2.850561895455006</v>
      </c>
      <c r="AX50" s="182">
        <v>2.5466688094535361</v>
      </c>
      <c r="AY50" s="182">
        <v>7.1827998780241278E-2</v>
      </c>
      <c r="AZ50" s="182">
        <v>0.45897229711615817</v>
      </c>
      <c r="BA50" s="182">
        <v>0.39299785712111962</v>
      </c>
      <c r="BB50" s="182">
        <v>135.89828316201192</v>
      </c>
      <c r="BC50" s="182">
        <v>0.15322218291160822</v>
      </c>
      <c r="BD50" s="182">
        <v>107.30386548306326</v>
      </c>
      <c r="BE50" s="182">
        <v>15.657559417354168</v>
      </c>
      <c r="BF50" s="182">
        <v>16.751647784603186</v>
      </c>
      <c r="BG50" s="182">
        <v>0.874890849639688</v>
      </c>
      <c r="BH50" s="182">
        <v>2.6357537953177523</v>
      </c>
      <c r="BI50" s="182">
        <v>2.3106134173796069</v>
      </c>
      <c r="BJ50" s="2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</row>
    <row r="51" spans="1:91" x14ac:dyDescent="0.25">
      <c r="AJ51" s="180">
        <f>AN51-Calc_Empreinte_Appr_Production!AK20</f>
        <v>0</v>
      </c>
      <c r="AL51" s="56" t="s">
        <v>11</v>
      </c>
      <c r="AM51" s="43" t="s">
        <v>16</v>
      </c>
      <c r="AN51" s="181">
        <f t="shared" si="8"/>
        <v>1890.3954451442578</v>
      </c>
      <c r="AO51" s="27"/>
      <c r="AP51" s="182">
        <v>170.92054664677795</v>
      </c>
      <c r="AQ51" s="182">
        <v>29.19251206995667</v>
      </c>
      <c r="AR51" s="182">
        <v>454.05196857072474</v>
      </c>
      <c r="AS51" s="182">
        <v>165.70238157443609</v>
      </c>
      <c r="AT51" s="182">
        <v>86.882141280025067</v>
      </c>
      <c r="AU51" s="182">
        <v>2.2797987449641948</v>
      </c>
      <c r="AV51" s="182">
        <v>11.325156611311458</v>
      </c>
      <c r="AW51" s="182">
        <v>20.532905284469209</v>
      </c>
      <c r="AX51" s="182">
        <v>7.7535824500990271</v>
      </c>
      <c r="AY51" s="182">
        <v>0.28270791804307338</v>
      </c>
      <c r="AZ51" s="182">
        <v>1.6090103253155337</v>
      </c>
      <c r="BA51" s="182">
        <v>1.7196132178627359</v>
      </c>
      <c r="BB51" s="182">
        <v>445.03830062808163</v>
      </c>
      <c r="BC51" s="182">
        <v>0.76884872868686571</v>
      </c>
      <c r="BD51" s="182">
        <v>47.442618101403141</v>
      </c>
      <c r="BE51" s="182">
        <v>361.2202765886671</v>
      </c>
      <c r="BF51" s="182">
        <v>54.732745616627454</v>
      </c>
      <c r="BG51" s="182">
        <v>3.8383710873360206</v>
      </c>
      <c r="BH51" s="182">
        <v>10.711269841969756</v>
      </c>
      <c r="BI51" s="182">
        <v>14.390689857499936</v>
      </c>
      <c r="BJ51" s="2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</row>
    <row r="52" spans="1:91" ht="17.25" x14ac:dyDescent="0.3">
      <c r="A52" s="17"/>
      <c r="B52" s="17"/>
      <c r="C52" s="197" t="s">
        <v>70</v>
      </c>
      <c r="AJ52" s="180">
        <f>AN52-Calc_Empreinte_Appr_Production!AK21</f>
        <v>0</v>
      </c>
      <c r="AL52" s="57" t="s">
        <v>12</v>
      </c>
      <c r="AM52" s="35" t="s">
        <v>13</v>
      </c>
      <c r="AN52" s="181">
        <f t="shared" si="8"/>
        <v>69510.031352077844</v>
      </c>
      <c r="AO52" s="27"/>
      <c r="AP52" s="182">
        <v>8524.7255433048394</v>
      </c>
      <c r="AQ52" s="182">
        <v>1614.2417011997868</v>
      </c>
      <c r="AR52" s="182">
        <v>14226.589460207852</v>
      </c>
      <c r="AS52" s="182">
        <v>3093.3078021967667</v>
      </c>
      <c r="AT52" s="182">
        <v>4703.8130865399007</v>
      </c>
      <c r="AU52" s="182">
        <v>123.11152760830588</v>
      </c>
      <c r="AV52" s="182">
        <v>395.24149103582846</v>
      </c>
      <c r="AW52" s="182">
        <v>397.41213473743034</v>
      </c>
      <c r="AX52" s="182">
        <v>573.78685569271204</v>
      </c>
      <c r="AY52" s="182">
        <v>18.583512111218095</v>
      </c>
      <c r="AZ52" s="182">
        <v>73.275441620634098</v>
      </c>
      <c r="BA52" s="182">
        <v>57.382216339393743</v>
      </c>
      <c r="BB52" s="182">
        <v>1172.8130991375829</v>
      </c>
      <c r="BC52" s="182">
        <v>1.2100645150987166</v>
      </c>
      <c r="BD52" s="182">
        <v>53.489657379973842</v>
      </c>
      <c r="BE52" s="182">
        <v>58.126827426892774</v>
      </c>
      <c r="BF52" s="182">
        <v>31578.018099089204</v>
      </c>
      <c r="BG52" s="182">
        <v>412.2784030817931</v>
      </c>
      <c r="BH52" s="182">
        <v>1483.7370048982132</v>
      </c>
      <c r="BI52" s="182">
        <v>948.88742395440704</v>
      </c>
      <c r="BJ52" s="2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</row>
    <row r="53" spans="1:91" x14ac:dyDescent="0.25">
      <c r="A53" s="24" t="s">
        <v>8</v>
      </c>
      <c r="B53" s="25" t="s">
        <v>13</v>
      </c>
      <c r="C53" s="199">
        <v>1</v>
      </c>
      <c r="E53" s="201">
        <f t="shared" ref="E53:X53" si="9">IF(E31=1,E$27,0)</f>
        <v>831.15062289754405</v>
      </c>
      <c r="F53" s="201">
        <f t="shared" si="9"/>
        <v>0</v>
      </c>
      <c r="G53" s="201">
        <f t="shared" si="9"/>
        <v>0</v>
      </c>
      <c r="H53" s="201">
        <f t="shared" si="9"/>
        <v>0</v>
      </c>
      <c r="I53" s="201">
        <f t="shared" si="9"/>
        <v>0</v>
      </c>
      <c r="J53" s="201">
        <f t="shared" si="9"/>
        <v>0</v>
      </c>
      <c r="K53" s="201">
        <f t="shared" si="9"/>
        <v>0</v>
      </c>
      <c r="L53" s="201">
        <f t="shared" si="9"/>
        <v>0</v>
      </c>
      <c r="M53" s="201">
        <f t="shared" si="9"/>
        <v>0</v>
      </c>
      <c r="N53" s="201">
        <f t="shared" si="9"/>
        <v>0</v>
      </c>
      <c r="O53" s="201">
        <f t="shared" si="9"/>
        <v>0</v>
      </c>
      <c r="P53" s="201">
        <f t="shared" si="9"/>
        <v>0</v>
      </c>
      <c r="Q53" s="201">
        <f t="shared" si="9"/>
        <v>0</v>
      </c>
      <c r="R53" s="201">
        <f t="shared" si="9"/>
        <v>0</v>
      </c>
      <c r="S53" s="201">
        <f t="shared" si="9"/>
        <v>0</v>
      </c>
      <c r="T53" s="201">
        <f t="shared" si="9"/>
        <v>0</v>
      </c>
      <c r="U53" s="201">
        <f t="shared" si="9"/>
        <v>0</v>
      </c>
      <c r="V53" s="201">
        <f t="shared" si="9"/>
        <v>0</v>
      </c>
      <c r="W53" s="201">
        <f t="shared" si="9"/>
        <v>0</v>
      </c>
      <c r="X53" s="201">
        <f t="shared" si="9"/>
        <v>0</v>
      </c>
      <c r="AJ53" s="180">
        <f>AN53-Calc_Empreinte_Appr_Production!AK22</f>
        <v>0</v>
      </c>
      <c r="AL53" s="57" t="s">
        <v>12</v>
      </c>
      <c r="AM53" s="35" t="s">
        <v>14</v>
      </c>
      <c r="AN53" s="181">
        <f t="shared" si="8"/>
        <v>168174.5009966385</v>
      </c>
      <c r="AO53" s="27"/>
      <c r="AP53" s="182">
        <v>16504.467814667911</v>
      </c>
      <c r="AQ53" s="182">
        <v>39854.738808470895</v>
      </c>
      <c r="AR53" s="182">
        <v>38064.627160688717</v>
      </c>
      <c r="AS53" s="182">
        <v>11932.279575121329</v>
      </c>
      <c r="AT53" s="182">
        <v>10184.023807216277</v>
      </c>
      <c r="AU53" s="182">
        <v>3053.1883482610356</v>
      </c>
      <c r="AV53" s="182">
        <v>1376.1509998485219</v>
      </c>
      <c r="AW53" s="182">
        <v>1775.5965187163972</v>
      </c>
      <c r="AX53" s="182">
        <v>522.05148894330432</v>
      </c>
      <c r="AY53" s="182">
        <v>364.12048985098033</v>
      </c>
      <c r="AZ53" s="182">
        <v>151.92023070696257</v>
      </c>
      <c r="BA53" s="182">
        <v>118.195128247253</v>
      </c>
      <c r="BB53" s="182">
        <v>2853.473013065422</v>
      </c>
      <c r="BC53" s="182">
        <v>17.912789867584095</v>
      </c>
      <c r="BD53" s="182">
        <v>134.78738953652271</v>
      </c>
      <c r="BE53" s="182">
        <v>190.06906057623246</v>
      </c>
      <c r="BF53" s="182">
        <v>13547.984070055578</v>
      </c>
      <c r="BG53" s="182">
        <v>21400.766722742661</v>
      </c>
      <c r="BH53" s="182">
        <v>2668.0232516475521</v>
      </c>
      <c r="BI53" s="182">
        <v>3460.1243284073475</v>
      </c>
      <c r="BJ53" s="2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</row>
    <row r="54" spans="1:91" x14ac:dyDescent="0.25">
      <c r="A54" s="34" t="s">
        <v>8</v>
      </c>
      <c r="B54" s="35" t="s">
        <v>14</v>
      </c>
      <c r="C54" s="200">
        <v>1</v>
      </c>
      <c r="E54" s="201">
        <f t="shared" ref="E54:X54" si="10">IF(E32=1,E$27,0)</f>
        <v>0</v>
      </c>
      <c r="F54" s="201">
        <f t="shared" si="10"/>
        <v>197.91609207366599</v>
      </c>
      <c r="G54" s="201">
        <f t="shared" si="10"/>
        <v>0</v>
      </c>
      <c r="H54" s="201">
        <f t="shared" si="10"/>
        <v>0</v>
      </c>
      <c r="I54" s="201">
        <f t="shared" si="10"/>
        <v>0</v>
      </c>
      <c r="J54" s="201">
        <f t="shared" si="10"/>
        <v>0</v>
      </c>
      <c r="K54" s="201">
        <f t="shared" si="10"/>
        <v>0</v>
      </c>
      <c r="L54" s="201">
        <f t="shared" si="10"/>
        <v>0</v>
      </c>
      <c r="M54" s="201">
        <f t="shared" si="10"/>
        <v>0</v>
      </c>
      <c r="N54" s="201">
        <f t="shared" si="10"/>
        <v>0</v>
      </c>
      <c r="O54" s="201">
        <f t="shared" si="10"/>
        <v>0</v>
      </c>
      <c r="P54" s="201">
        <f t="shared" si="10"/>
        <v>0</v>
      </c>
      <c r="Q54" s="201">
        <f t="shared" si="10"/>
        <v>0</v>
      </c>
      <c r="R54" s="201">
        <f t="shared" si="10"/>
        <v>0</v>
      </c>
      <c r="S54" s="201">
        <f t="shared" si="10"/>
        <v>0</v>
      </c>
      <c r="T54" s="201">
        <f t="shared" si="10"/>
        <v>0</v>
      </c>
      <c r="U54" s="201">
        <f t="shared" si="10"/>
        <v>0</v>
      </c>
      <c r="V54" s="201">
        <f t="shared" si="10"/>
        <v>0</v>
      </c>
      <c r="W54" s="201">
        <f t="shared" si="10"/>
        <v>0</v>
      </c>
      <c r="X54" s="201">
        <f t="shared" si="10"/>
        <v>0</v>
      </c>
      <c r="AJ54" s="180">
        <f>AN54-Calc_Empreinte_Appr_Production!AK23</f>
        <v>0</v>
      </c>
      <c r="AL54" s="57" t="s">
        <v>12</v>
      </c>
      <c r="AM54" s="35" t="s">
        <v>15</v>
      </c>
      <c r="AN54" s="181">
        <f t="shared" si="8"/>
        <v>1973.1460134840411</v>
      </c>
      <c r="AO54" s="27"/>
      <c r="AP54" s="182">
        <v>178.00344164926258</v>
      </c>
      <c r="AQ54" s="182">
        <v>100.68098687293686</v>
      </c>
      <c r="AR54" s="182">
        <v>454.189991736107</v>
      </c>
      <c r="AS54" s="182">
        <v>123.20132360925805</v>
      </c>
      <c r="AT54" s="182">
        <v>99.604518576795741</v>
      </c>
      <c r="AU54" s="182">
        <v>7.9293899688164124</v>
      </c>
      <c r="AV54" s="182">
        <v>12.272901880331219</v>
      </c>
      <c r="AW54" s="182">
        <v>16.199069500678696</v>
      </c>
      <c r="AX54" s="182">
        <v>8.5325894353076723</v>
      </c>
      <c r="AY54" s="182">
        <v>0.76288706507827775</v>
      </c>
      <c r="AZ54" s="182">
        <v>1.4019705317332929</v>
      </c>
      <c r="BA54" s="182">
        <v>1.2096790495756882</v>
      </c>
      <c r="BB54" s="182">
        <v>20.164255338089337</v>
      </c>
      <c r="BC54" s="182">
        <v>4.5079883120327631E-2</v>
      </c>
      <c r="BD54" s="182">
        <v>1.0022942824258485</v>
      </c>
      <c r="BE54" s="182">
        <v>1.1912714320309528</v>
      </c>
      <c r="BF54" s="182">
        <v>249.7354558510126</v>
      </c>
      <c r="BG54" s="182">
        <v>27.254740735836833</v>
      </c>
      <c r="BH54" s="182">
        <v>595.14634406958942</v>
      </c>
      <c r="BI54" s="182">
        <v>74.617822016054291</v>
      </c>
      <c r="BJ54" s="2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</row>
    <row r="55" spans="1:91" x14ac:dyDescent="0.25">
      <c r="A55" s="34" t="s">
        <v>8</v>
      </c>
      <c r="B55" s="35" t="s">
        <v>15</v>
      </c>
      <c r="C55" s="199">
        <v>1</v>
      </c>
      <c r="E55" s="201">
        <f t="shared" ref="E55:X55" si="11">IF(E33=1,E$27,0)</f>
        <v>0</v>
      </c>
      <c r="F55" s="201">
        <f t="shared" si="11"/>
        <v>0</v>
      </c>
      <c r="G55" s="201">
        <f t="shared" si="11"/>
        <v>1917.8076692811201</v>
      </c>
      <c r="H55" s="201">
        <f t="shared" si="11"/>
        <v>0</v>
      </c>
      <c r="I55" s="201">
        <f t="shared" si="11"/>
        <v>0</v>
      </c>
      <c r="J55" s="201">
        <f t="shared" si="11"/>
        <v>0</v>
      </c>
      <c r="K55" s="201">
        <f t="shared" si="11"/>
        <v>0</v>
      </c>
      <c r="L55" s="201">
        <f t="shared" si="11"/>
        <v>0</v>
      </c>
      <c r="M55" s="201">
        <f t="shared" si="11"/>
        <v>0</v>
      </c>
      <c r="N55" s="201">
        <f t="shared" si="11"/>
        <v>0</v>
      </c>
      <c r="O55" s="201">
        <f t="shared" si="11"/>
        <v>0</v>
      </c>
      <c r="P55" s="201">
        <f t="shared" si="11"/>
        <v>0</v>
      </c>
      <c r="Q55" s="201">
        <f t="shared" si="11"/>
        <v>0</v>
      </c>
      <c r="R55" s="201">
        <f t="shared" si="11"/>
        <v>0</v>
      </c>
      <c r="S55" s="201">
        <f t="shared" si="11"/>
        <v>0</v>
      </c>
      <c r="T55" s="201">
        <f t="shared" si="11"/>
        <v>0</v>
      </c>
      <c r="U55" s="201">
        <f t="shared" si="11"/>
        <v>0</v>
      </c>
      <c r="V55" s="201">
        <f t="shared" si="11"/>
        <v>0</v>
      </c>
      <c r="W55" s="201">
        <f t="shared" si="11"/>
        <v>0</v>
      </c>
      <c r="X55" s="201">
        <f t="shared" si="11"/>
        <v>0</v>
      </c>
      <c r="AJ55" s="180">
        <f>AN55-Calc_Empreinte_Appr_Production!AK24</f>
        <v>0</v>
      </c>
      <c r="AL55" s="58" t="s">
        <v>12</v>
      </c>
      <c r="AM55" s="43" t="s">
        <v>16</v>
      </c>
      <c r="AN55" s="181">
        <f t="shared" si="8"/>
        <v>10957.017514499446</v>
      </c>
      <c r="AO55" s="27"/>
      <c r="AP55" s="182">
        <v>855.76890840260899</v>
      </c>
      <c r="AQ55" s="182">
        <v>463.6273166235992</v>
      </c>
      <c r="AR55" s="182">
        <v>2877.3322840708829</v>
      </c>
      <c r="AS55" s="182">
        <v>1319.6071195955569</v>
      </c>
      <c r="AT55" s="182">
        <v>527.34530894129921</v>
      </c>
      <c r="AU55" s="182">
        <v>39.368707756421024</v>
      </c>
      <c r="AV55" s="182">
        <v>92.148507099930384</v>
      </c>
      <c r="AW55" s="182">
        <v>223.0824570775691</v>
      </c>
      <c r="AX55" s="182">
        <v>34.38970445409133</v>
      </c>
      <c r="AY55" s="182">
        <v>5.040342267284716</v>
      </c>
      <c r="AZ55" s="182">
        <v>9.0790565104416228</v>
      </c>
      <c r="BA55" s="182">
        <v>12.25055950777157</v>
      </c>
      <c r="BB55" s="182">
        <v>86.571717946468894</v>
      </c>
      <c r="BC55" s="182">
        <v>0.21402954931643228</v>
      </c>
      <c r="BD55" s="182">
        <v>5.3582836381781682</v>
      </c>
      <c r="BE55" s="182">
        <v>7.5463323130229973</v>
      </c>
      <c r="BF55" s="182">
        <v>982.73406909885205</v>
      </c>
      <c r="BG55" s="182">
        <v>153.49393613814789</v>
      </c>
      <c r="BH55" s="182">
        <v>363.2641895814179</v>
      </c>
      <c r="BI55" s="182">
        <v>2898.7946839265842</v>
      </c>
      <c r="BJ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</row>
    <row r="56" spans="1:91" x14ac:dyDescent="0.25">
      <c r="A56" s="42" t="s">
        <v>8</v>
      </c>
      <c r="B56" s="43" t="s">
        <v>16</v>
      </c>
      <c r="C56" s="200">
        <v>1</v>
      </c>
      <c r="E56" s="201">
        <f t="shared" ref="E56:X56" si="12">IF(E34=1,E$27,0)</f>
        <v>0</v>
      </c>
      <c r="F56" s="201">
        <f t="shared" si="12"/>
        <v>0</v>
      </c>
      <c r="G56" s="201">
        <f t="shared" si="12"/>
        <v>0</v>
      </c>
      <c r="H56" s="201">
        <f t="shared" si="12"/>
        <v>1217.0665843132899</v>
      </c>
      <c r="I56" s="201">
        <f t="shared" si="12"/>
        <v>0</v>
      </c>
      <c r="J56" s="201">
        <f t="shared" si="12"/>
        <v>0</v>
      </c>
      <c r="K56" s="201">
        <f t="shared" si="12"/>
        <v>0</v>
      </c>
      <c r="L56" s="201">
        <f t="shared" si="12"/>
        <v>0</v>
      </c>
      <c r="M56" s="201">
        <f t="shared" si="12"/>
        <v>0</v>
      </c>
      <c r="N56" s="201">
        <f t="shared" si="12"/>
        <v>0</v>
      </c>
      <c r="O56" s="201">
        <f t="shared" si="12"/>
        <v>0</v>
      </c>
      <c r="P56" s="201">
        <f t="shared" si="12"/>
        <v>0</v>
      </c>
      <c r="Q56" s="201">
        <f t="shared" si="12"/>
        <v>0</v>
      </c>
      <c r="R56" s="201">
        <f t="shared" si="12"/>
        <v>0</v>
      </c>
      <c r="S56" s="201">
        <f t="shared" si="12"/>
        <v>0</v>
      </c>
      <c r="T56" s="201">
        <f t="shared" si="12"/>
        <v>0</v>
      </c>
      <c r="U56" s="201">
        <f t="shared" si="12"/>
        <v>0</v>
      </c>
      <c r="V56" s="201">
        <f t="shared" si="12"/>
        <v>0</v>
      </c>
      <c r="W56" s="201">
        <f t="shared" si="12"/>
        <v>0</v>
      </c>
      <c r="X56" s="201">
        <f t="shared" si="12"/>
        <v>0</v>
      </c>
      <c r="AN56" s="17"/>
      <c r="AO56" s="27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</row>
    <row r="57" spans="1:91" x14ac:dyDescent="0.25">
      <c r="A57" s="49" t="s">
        <v>9</v>
      </c>
      <c r="B57" s="25" t="s">
        <v>13</v>
      </c>
      <c r="C57" s="199">
        <v>1</v>
      </c>
      <c r="E57" s="201">
        <f t="shared" ref="E57:X57" si="13">IF(E35=1,E$27,0)</f>
        <v>0</v>
      </c>
      <c r="F57" s="201">
        <f t="shared" si="13"/>
        <v>0</v>
      </c>
      <c r="G57" s="201">
        <f t="shared" si="13"/>
        <v>0</v>
      </c>
      <c r="H57" s="201">
        <f t="shared" si="13"/>
        <v>0</v>
      </c>
      <c r="I57" s="201">
        <f t="shared" si="13"/>
        <v>6671.7864134741803</v>
      </c>
      <c r="J57" s="201">
        <f t="shared" si="13"/>
        <v>0</v>
      </c>
      <c r="K57" s="201">
        <f t="shared" si="13"/>
        <v>0</v>
      </c>
      <c r="L57" s="201">
        <f t="shared" si="13"/>
        <v>0</v>
      </c>
      <c r="M57" s="201">
        <f t="shared" si="13"/>
        <v>0</v>
      </c>
      <c r="N57" s="201">
        <f t="shared" si="13"/>
        <v>0</v>
      </c>
      <c r="O57" s="201">
        <f t="shared" si="13"/>
        <v>0</v>
      </c>
      <c r="P57" s="201">
        <f t="shared" si="13"/>
        <v>0</v>
      </c>
      <c r="Q57" s="201">
        <f t="shared" si="13"/>
        <v>0</v>
      </c>
      <c r="R57" s="201">
        <f t="shared" si="13"/>
        <v>0</v>
      </c>
      <c r="S57" s="201">
        <f t="shared" si="13"/>
        <v>0</v>
      </c>
      <c r="T57" s="201">
        <f t="shared" si="13"/>
        <v>0</v>
      </c>
      <c r="U57" s="201">
        <f t="shared" si="13"/>
        <v>0</v>
      </c>
      <c r="V57" s="201">
        <f t="shared" si="13"/>
        <v>0</v>
      </c>
      <c r="W57" s="201">
        <f t="shared" si="13"/>
        <v>0</v>
      </c>
      <c r="X57" s="201">
        <f t="shared" si="13"/>
        <v>0</v>
      </c>
      <c r="AN57" s="17"/>
      <c r="AO57" s="17"/>
      <c r="AP57" s="191">
        <f t="shared" ref="AP57:BI57" si="14">SUM(AP36:AP55)</f>
        <v>100673.84307559959</v>
      </c>
      <c r="AQ57" s="191">
        <f t="shared" si="14"/>
        <v>83076.566372285539</v>
      </c>
      <c r="AR57" s="191">
        <f t="shared" si="14"/>
        <v>166885.69407862681</v>
      </c>
      <c r="AS57" s="191">
        <f t="shared" si="14"/>
        <v>78564.763771296159</v>
      </c>
      <c r="AT57" s="191">
        <f t="shared" si="14"/>
        <v>56265.517945974178</v>
      </c>
      <c r="AU57" s="191">
        <f t="shared" si="14"/>
        <v>11234.510579625636</v>
      </c>
      <c r="AV57" s="191">
        <f t="shared" si="14"/>
        <v>6112.1660262934602</v>
      </c>
      <c r="AW57" s="191">
        <f t="shared" si="14"/>
        <v>10684.853613900072</v>
      </c>
      <c r="AX57" s="191">
        <f t="shared" si="14"/>
        <v>5229.8522046639046</v>
      </c>
      <c r="AY57" s="191">
        <f t="shared" si="14"/>
        <v>2790.9102875543545</v>
      </c>
      <c r="AZ57" s="191">
        <f t="shared" si="14"/>
        <v>1021.1698756643081</v>
      </c>
      <c r="BA57" s="191">
        <f t="shared" si="14"/>
        <v>1124.5155040317904</v>
      </c>
      <c r="BB57" s="191">
        <f t="shared" si="14"/>
        <v>29369.240018588636</v>
      </c>
      <c r="BC57" s="191">
        <f t="shared" si="14"/>
        <v>145.29440007099768</v>
      </c>
      <c r="BD57" s="191">
        <f t="shared" si="14"/>
        <v>1315.9680636224332</v>
      </c>
      <c r="BE57" s="191">
        <f t="shared" si="14"/>
        <v>1833.1198602269451</v>
      </c>
      <c r="BF57" s="191">
        <f t="shared" si="14"/>
        <v>50104.795771982259</v>
      </c>
      <c r="BG57" s="191">
        <f t="shared" si="14"/>
        <v>22457.750124800856</v>
      </c>
      <c r="BH57" s="191">
        <f t="shared" si="14"/>
        <v>5733.7780732286919</v>
      </c>
      <c r="BI57" s="191">
        <f t="shared" si="14"/>
        <v>8076.1165294792727</v>
      </c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</row>
    <row r="58" spans="1:91" x14ac:dyDescent="0.25">
      <c r="A58" s="50" t="s">
        <v>9</v>
      </c>
      <c r="B58" s="35" t="s">
        <v>14</v>
      </c>
      <c r="C58" s="200">
        <v>1</v>
      </c>
      <c r="E58" s="201">
        <f t="shared" ref="E58:X58" si="15">IF(E36=1,E$27,0)</f>
        <v>0</v>
      </c>
      <c r="F58" s="201">
        <f t="shared" si="15"/>
        <v>0</v>
      </c>
      <c r="G58" s="201">
        <f t="shared" si="15"/>
        <v>0</v>
      </c>
      <c r="H58" s="201">
        <f t="shared" si="15"/>
        <v>0</v>
      </c>
      <c r="I58" s="201">
        <f t="shared" si="15"/>
        <v>0</v>
      </c>
      <c r="J58" s="201">
        <f t="shared" si="15"/>
        <v>1422.32883704234</v>
      </c>
      <c r="K58" s="201">
        <f t="shared" si="15"/>
        <v>0</v>
      </c>
      <c r="L58" s="201">
        <f t="shared" si="15"/>
        <v>0</v>
      </c>
      <c r="M58" s="201">
        <f t="shared" si="15"/>
        <v>0</v>
      </c>
      <c r="N58" s="201">
        <f t="shared" si="15"/>
        <v>0</v>
      </c>
      <c r="O58" s="201">
        <f t="shared" si="15"/>
        <v>0</v>
      </c>
      <c r="P58" s="201">
        <f t="shared" si="15"/>
        <v>0</v>
      </c>
      <c r="Q58" s="201">
        <f t="shared" si="15"/>
        <v>0</v>
      </c>
      <c r="R58" s="201">
        <f t="shared" si="15"/>
        <v>0</v>
      </c>
      <c r="S58" s="201">
        <f t="shared" si="15"/>
        <v>0</v>
      </c>
      <c r="T58" s="201">
        <f t="shared" si="15"/>
        <v>0</v>
      </c>
      <c r="U58" s="201">
        <f t="shared" si="15"/>
        <v>0</v>
      </c>
      <c r="V58" s="201">
        <f t="shared" si="15"/>
        <v>0</v>
      </c>
      <c r="W58" s="201">
        <f t="shared" si="15"/>
        <v>0</v>
      </c>
      <c r="X58" s="201">
        <f t="shared" si="15"/>
        <v>0</v>
      </c>
      <c r="AM58" s="194" t="s">
        <v>64</v>
      </c>
      <c r="AP58" s="183"/>
      <c r="AQ58" s="183"/>
      <c r="AR58" s="183"/>
      <c r="AS58" s="183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</row>
    <row r="59" spans="1:91" x14ac:dyDescent="0.25">
      <c r="A59" s="50" t="s">
        <v>9</v>
      </c>
      <c r="B59" s="35" t="s">
        <v>15</v>
      </c>
      <c r="C59" s="199">
        <v>1</v>
      </c>
      <c r="E59" s="201">
        <f t="shared" ref="E59:X59" si="16">IF(E37=1,E$27,0)</f>
        <v>0</v>
      </c>
      <c r="F59" s="201">
        <f t="shared" si="16"/>
        <v>0</v>
      </c>
      <c r="G59" s="201">
        <f t="shared" si="16"/>
        <v>0</v>
      </c>
      <c r="H59" s="201">
        <f t="shared" si="16"/>
        <v>0</v>
      </c>
      <c r="I59" s="201">
        <f t="shared" si="16"/>
        <v>0</v>
      </c>
      <c r="J59" s="201">
        <f t="shared" si="16"/>
        <v>0</v>
      </c>
      <c r="K59" s="201">
        <f t="shared" si="16"/>
        <v>10586.4211407519</v>
      </c>
      <c r="L59" s="201">
        <f t="shared" si="16"/>
        <v>0</v>
      </c>
      <c r="M59" s="201">
        <f t="shared" si="16"/>
        <v>0</v>
      </c>
      <c r="N59" s="201">
        <f t="shared" si="16"/>
        <v>0</v>
      </c>
      <c r="O59" s="201">
        <f t="shared" si="16"/>
        <v>0</v>
      </c>
      <c r="P59" s="201">
        <f t="shared" si="16"/>
        <v>0</v>
      </c>
      <c r="Q59" s="201">
        <f t="shared" si="16"/>
        <v>0</v>
      </c>
      <c r="R59" s="201">
        <f t="shared" si="16"/>
        <v>0</v>
      </c>
      <c r="S59" s="201">
        <f t="shared" si="16"/>
        <v>0</v>
      </c>
      <c r="T59" s="201">
        <f t="shared" si="16"/>
        <v>0</v>
      </c>
      <c r="U59" s="201">
        <f t="shared" si="16"/>
        <v>0</v>
      </c>
      <c r="V59" s="201">
        <f t="shared" si="16"/>
        <v>0</v>
      </c>
      <c r="W59" s="201">
        <f t="shared" si="16"/>
        <v>0</v>
      </c>
      <c r="X59" s="201">
        <f t="shared" si="16"/>
        <v>0</v>
      </c>
      <c r="AM59" s="195">
        <f>SUM(AP36:BI55)</f>
        <v>642700.42617751623</v>
      </c>
      <c r="AQ59" s="186">
        <f>SUM(AP57:AS57)</f>
        <v>429200.86729780806</v>
      </c>
      <c r="AR59" t="s">
        <v>71</v>
      </c>
      <c r="BJ59" s="180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</row>
    <row r="60" spans="1:91" x14ac:dyDescent="0.25">
      <c r="A60" s="51" t="s">
        <v>9</v>
      </c>
      <c r="B60" s="43" t="s">
        <v>16</v>
      </c>
      <c r="C60" s="200">
        <v>1</v>
      </c>
      <c r="E60" s="201">
        <f t="shared" ref="E60:X60" si="17">IF(E38=1,E$27,0)</f>
        <v>0</v>
      </c>
      <c r="F60" s="201">
        <f t="shared" si="17"/>
        <v>0</v>
      </c>
      <c r="G60" s="201">
        <f t="shared" si="17"/>
        <v>0</v>
      </c>
      <c r="H60" s="201">
        <f t="shared" si="17"/>
        <v>0</v>
      </c>
      <c r="I60" s="201">
        <f t="shared" si="17"/>
        <v>0</v>
      </c>
      <c r="J60" s="201">
        <f t="shared" si="17"/>
        <v>0</v>
      </c>
      <c r="K60" s="201">
        <f t="shared" si="17"/>
        <v>0</v>
      </c>
      <c r="L60" s="201">
        <f t="shared" si="17"/>
        <v>6381.3663846917898</v>
      </c>
      <c r="M60" s="201">
        <f t="shared" si="17"/>
        <v>0</v>
      </c>
      <c r="N60" s="201">
        <f t="shared" si="17"/>
        <v>0</v>
      </c>
      <c r="O60" s="201">
        <f t="shared" si="17"/>
        <v>0</v>
      </c>
      <c r="P60" s="201">
        <f t="shared" si="17"/>
        <v>0</v>
      </c>
      <c r="Q60" s="201">
        <f t="shared" si="17"/>
        <v>0</v>
      </c>
      <c r="R60" s="201">
        <f t="shared" si="17"/>
        <v>0</v>
      </c>
      <c r="S60" s="201">
        <f t="shared" si="17"/>
        <v>0</v>
      </c>
      <c r="T60" s="201">
        <f t="shared" si="17"/>
        <v>0</v>
      </c>
      <c r="U60" s="201">
        <f t="shared" si="17"/>
        <v>0</v>
      </c>
      <c r="V60" s="201">
        <f t="shared" si="17"/>
        <v>0</v>
      </c>
      <c r="W60" s="201">
        <f t="shared" si="17"/>
        <v>0</v>
      </c>
      <c r="X60" s="201">
        <f t="shared" si="17"/>
        <v>0</v>
      </c>
      <c r="AP60" s="198">
        <v>100673.8430756</v>
      </c>
      <c r="AQ60" s="198">
        <v>83076.566372285393</v>
      </c>
      <c r="AR60" s="198">
        <v>166885.69407862701</v>
      </c>
      <c r="AS60" s="198">
        <v>78564.763771296202</v>
      </c>
      <c r="AT60" s="198">
        <v>56265.517945974199</v>
      </c>
      <c r="AU60" s="198">
        <v>11234.510579625599</v>
      </c>
      <c r="AV60" s="198">
        <v>6112.1660262934602</v>
      </c>
      <c r="AW60" s="198">
        <v>10684.853613900101</v>
      </c>
      <c r="AX60" s="198">
        <v>5229.85220466391</v>
      </c>
      <c r="AY60" s="198">
        <v>2790.9102875543499</v>
      </c>
      <c r="AZ60" s="198">
        <v>1021.16987566431</v>
      </c>
      <c r="BA60" s="198">
        <v>1124.51550403179</v>
      </c>
      <c r="BB60" s="198">
        <v>29369.2400185886</v>
      </c>
      <c r="BC60" s="198">
        <v>145.29440007099799</v>
      </c>
      <c r="BD60" s="198">
        <v>1315.96806362243</v>
      </c>
      <c r="BE60" s="198">
        <v>1833.1198602269501</v>
      </c>
      <c r="BF60" s="198">
        <v>50104.795771982201</v>
      </c>
      <c r="BG60" s="198">
        <v>22457.750124800801</v>
      </c>
      <c r="BH60" s="198">
        <v>5733.7780732286901</v>
      </c>
      <c r="BI60" s="198">
        <v>8076.11652947928</v>
      </c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</row>
    <row r="61" spans="1:91" x14ac:dyDescent="0.25">
      <c r="A61" s="53" t="s">
        <v>10</v>
      </c>
      <c r="B61" s="35" t="s">
        <v>13</v>
      </c>
      <c r="C61" s="199">
        <v>1</v>
      </c>
      <c r="E61" s="201">
        <f t="shared" ref="E61:X61" si="18">IF(E39=1,E$27,0)</f>
        <v>0</v>
      </c>
      <c r="F61" s="201">
        <f t="shared" si="18"/>
        <v>0</v>
      </c>
      <c r="G61" s="201">
        <f t="shared" si="18"/>
        <v>0</v>
      </c>
      <c r="H61" s="201">
        <f t="shared" si="18"/>
        <v>0</v>
      </c>
      <c r="I61" s="201">
        <f t="shared" si="18"/>
        <v>0</v>
      </c>
      <c r="J61" s="201">
        <f t="shared" si="18"/>
        <v>0</v>
      </c>
      <c r="K61" s="201">
        <f t="shared" si="18"/>
        <v>0</v>
      </c>
      <c r="L61" s="201">
        <f t="shared" si="18"/>
        <v>0</v>
      </c>
      <c r="M61" s="201">
        <f t="shared" si="18"/>
        <v>5143.7976289009302</v>
      </c>
      <c r="N61" s="201">
        <f t="shared" si="18"/>
        <v>0</v>
      </c>
      <c r="O61" s="201">
        <f t="shared" si="18"/>
        <v>0</v>
      </c>
      <c r="P61" s="201">
        <f t="shared" si="18"/>
        <v>0</v>
      </c>
      <c r="Q61" s="201">
        <f t="shared" si="18"/>
        <v>0</v>
      </c>
      <c r="R61" s="201">
        <f t="shared" si="18"/>
        <v>0</v>
      </c>
      <c r="S61" s="201">
        <f t="shared" si="18"/>
        <v>0</v>
      </c>
      <c r="T61" s="201">
        <f t="shared" si="18"/>
        <v>0</v>
      </c>
      <c r="U61" s="201">
        <f t="shared" si="18"/>
        <v>0</v>
      </c>
      <c r="V61" s="201">
        <f t="shared" si="18"/>
        <v>0</v>
      </c>
      <c r="W61" s="201">
        <f t="shared" si="18"/>
        <v>0</v>
      </c>
      <c r="X61" s="201">
        <f t="shared" si="18"/>
        <v>0</v>
      </c>
      <c r="AP61" s="180">
        <f t="shared" ref="AP61:BI61" si="19">AP60-AP57</f>
        <v>4.0745362639427185E-10</v>
      </c>
      <c r="AQ61" s="180">
        <f t="shared" si="19"/>
        <v>-1.4551915228366852E-10</v>
      </c>
      <c r="AR61" s="180">
        <f t="shared" si="19"/>
        <v>0</v>
      </c>
      <c r="AS61" s="180">
        <f t="shared" si="19"/>
        <v>0</v>
      </c>
      <c r="AT61" s="180">
        <f t="shared" si="19"/>
        <v>0</v>
      </c>
      <c r="AU61" s="180">
        <f t="shared" si="19"/>
        <v>-3.637978807091713E-11</v>
      </c>
      <c r="AV61" s="180">
        <f t="shared" si="19"/>
        <v>0</v>
      </c>
      <c r="AW61" s="180">
        <f t="shared" si="19"/>
        <v>2.9103830456733704E-11</v>
      </c>
      <c r="AX61" s="180">
        <f t="shared" si="19"/>
        <v>0</v>
      </c>
      <c r="AY61" s="180">
        <f t="shared" si="19"/>
        <v>-4.5474735088646412E-12</v>
      </c>
      <c r="AZ61" s="180">
        <f t="shared" si="19"/>
        <v>1.9326762412674725E-12</v>
      </c>
      <c r="BA61" s="180">
        <f t="shared" si="19"/>
        <v>0</v>
      </c>
      <c r="BB61" s="180">
        <f t="shared" si="19"/>
        <v>-3.637978807091713E-11</v>
      </c>
      <c r="BC61" s="180">
        <f t="shared" si="19"/>
        <v>3.1263880373444408E-13</v>
      </c>
      <c r="BD61" s="180">
        <f t="shared" si="19"/>
        <v>-3.1832314562052488E-12</v>
      </c>
      <c r="BE61" s="180">
        <f t="shared" si="19"/>
        <v>5.0022208597511053E-12</v>
      </c>
      <c r="BF61" s="180">
        <f t="shared" si="19"/>
        <v>-5.8207660913467407E-11</v>
      </c>
      <c r="BG61" s="180">
        <f t="shared" si="19"/>
        <v>-5.4569682106375694E-11</v>
      </c>
      <c r="BH61" s="180">
        <f t="shared" si="19"/>
        <v>0</v>
      </c>
      <c r="BI61" s="180">
        <f t="shared" si="19"/>
        <v>7.2759576141834259E-12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</row>
    <row r="62" spans="1:91" x14ac:dyDescent="0.25">
      <c r="A62" s="53" t="s">
        <v>10</v>
      </c>
      <c r="B62" s="35" t="s">
        <v>14</v>
      </c>
      <c r="C62" s="200">
        <v>1</v>
      </c>
      <c r="E62" s="201">
        <f t="shared" ref="E62:X62" si="20">IF(E40=1,E$27,0)</f>
        <v>0</v>
      </c>
      <c r="F62" s="201">
        <f t="shared" si="20"/>
        <v>0</v>
      </c>
      <c r="G62" s="201">
        <f t="shared" si="20"/>
        <v>0</v>
      </c>
      <c r="H62" s="201">
        <f t="shared" si="20"/>
        <v>0</v>
      </c>
      <c r="I62" s="201">
        <f t="shared" si="20"/>
        <v>0</v>
      </c>
      <c r="J62" s="201">
        <f t="shared" si="20"/>
        <v>0</v>
      </c>
      <c r="K62" s="201">
        <f t="shared" si="20"/>
        <v>0</v>
      </c>
      <c r="L62" s="201">
        <f t="shared" si="20"/>
        <v>0</v>
      </c>
      <c r="M62" s="201">
        <f t="shared" si="20"/>
        <v>0</v>
      </c>
      <c r="N62" s="201">
        <f t="shared" si="20"/>
        <v>1541.6407415639301</v>
      </c>
      <c r="O62" s="201">
        <f t="shared" si="20"/>
        <v>0</v>
      </c>
      <c r="P62" s="201">
        <f t="shared" si="20"/>
        <v>0</v>
      </c>
      <c r="Q62" s="201">
        <f t="shared" si="20"/>
        <v>0</v>
      </c>
      <c r="R62" s="201">
        <f t="shared" si="20"/>
        <v>0</v>
      </c>
      <c r="S62" s="201">
        <f t="shared" si="20"/>
        <v>0</v>
      </c>
      <c r="T62" s="201">
        <f t="shared" si="20"/>
        <v>0</v>
      </c>
      <c r="U62" s="201">
        <f t="shared" si="20"/>
        <v>0</v>
      </c>
      <c r="V62" s="201">
        <f t="shared" si="20"/>
        <v>0</v>
      </c>
      <c r="W62" s="201">
        <f t="shared" si="20"/>
        <v>0</v>
      </c>
      <c r="X62" s="201">
        <f t="shared" si="20"/>
        <v>0</v>
      </c>
      <c r="AM62" s="17">
        <f>AM59-AQ29</f>
        <v>98398.085706055979</v>
      </c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</row>
    <row r="63" spans="1:91" x14ac:dyDescent="0.25">
      <c r="A63" s="53" t="s">
        <v>10</v>
      </c>
      <c r="B63" s="35" t="s">
        <v>15</v>
      </c>
      <c r="C63" s="199">
        <v>1</v>
      </c>
      <c r="E63" s="201">
        <f t="shared" ref="E63:X63" si="21">IF(E41=1,E$27,0)</f>
        <v>0</v>
      </c>
      <c r="F63" s="201">
        <f t="shared" si="21"/>
        <v>0</v>
      </c>
      <c r="G63" s="201">
        <f t="shared" si="21"/>
        <v>0</v>
      </c>
      <c r="H63" s="201">
        <f t="shared" si="21"/>
        <v>0</v>
      </c>
      <c r="I63" s="201">
        <f t="shared" si="21"/>
        <v>0</v>
      </c>
      <c r="J63" s="201">
        <f t="shared" si="21"/>
        <v>0</v>
      </c>
      <c r="K63" s="201">
        <f t="shared" si="21"/>
        <v>0</v>
      </c>
      <c r="L63" s="201">
        <f t="shared" si="21"/>
        <v>0</v>
      </c>
      <c r="M63" s="201">
        <f t="shared" si="21"/>
        <v>0</v>
      </c>
      <c r="N63" s="201">
        <f t="shared" si="21"/>
        <v>0</v>
      </c>
      <c r="O63" s="201">
        <f t="shared" si="21"/>
        <v>15015.5366790771</v>
      </c>
      <c r="P63" s="201">
        <f t="shared" si="21"/>
        <v>0</v>
      </c>
      <c r="Q63" s="201">
        <f t="shared" si="21"/>
        <v>0</v>
      </c>
      <c r="R63" s="201">
        <f t="shared" si="21"/>
        <v>0</v>
      </c>
      <c r="S63" s="201">
        <f t="shared" si="21"/>
        <v>0</v>
      </c>
      <c r="T63" s="201">
        <f t="shared" si="21"/>
        <v>0</v>
      </c>
      <c r="U63" s="201">
        <f t="shared" si="21"/>
        <v>0</v>
      </c>
      <c r="V63" s="201">
        <f t="shared" si="21"/>
        <v>0</v>
      </c>
      <c r="W63" s="201">
        <f t="shared" si="21"/>
        <v>0</v>
      </c>
      <c r="X63" s="201">
        <f t="shared" si="21"/>
        <v>0</v>
      </c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</row>
    <row r="64" spans="1:91" x14ac:dyDescent="0.25">
      <c r="A64" s="53" t="s">
        <v>10</v>
      </c>
      <c r="B64" s="35" t="s">
        <v>16</v>
      </c>
      <c r="C64" s="200">
        <v>1</v>
      </c>
      <c r="E64" s="201">
        <f t="shared" ref="E64:X64" si="22">IF(E42=1,E$27,0)</f>
        <v>0</v>
      </c>
      <c r="F64" s="201">
        <f t="shared" si="22"/>
        <v>0</v>
      </c>
      <c r="G64" s="201">
        <f t="shared" si="22"/>
        <v>0</v>
      </c>
      <c r="H64" s="201">
        <f t="shared" si="22"/>
        <v>0</v>
      </c>
      <c r="I64" s="201">
        <f t="shared" si="22"/>
        <v>0</v>
      </c>
      <c r="J64" s="201">
        <f t="shared" si="22"/>
        <v>0</v>
      </c>
      <c r="K64" s="201">
        <f t="shared" si="22"/>
        <v>0</v>
      </c>
      <c r="L64" s="201">
        <f t="shared" si="22"/>
        <v>0</v>
      </c>
      <c r="M64" s="201">
        <f t="shared" si="22"/>
        <v>0</v>
      </c>
      <c r="N64" s="201">
        <f t="shared" si="22"/>
        <v>0</v>
      </c>
      <c r="O64" s="201">
        <f t="shared" si="22"/>
        <v>0</v>
      </c>
      <c r="P64" s="201">
        <f t="shared" si="22"/>
        <v>8693.9351927942407</v>
      </c>
      <c r="Q64" s="201">
        <f t="shared" si="22"/>
        <v>0</v>
      </c>
      <c r="R64" s="201">
        <f t="shared" si="22"/>
        <v>0</v>
      </c>
      <c r="S64" s="201">
        <f t="shared" si="22"/>
        <v>0</v>
      </c>
      <c r="T64" s="201">
        <f t="shared" si="22"/>
        <v>0</v>
      </c>
      <c r="U64" s="201">
        <f t="shared" si="22"/>
        <v>0</v>
      </c>
      <c r="V64" s="201">
        <f t="shared" si="22"/>
        <v>0</v>
      </c>
      <c r="W64" s="201">
        <f t="shared" si="22"/>
        <v>0</v>
      </c>
      <c r="X64" s="201">
        <f t="shared" si="22"/>
        <v>0</v>
      </c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</row>
    <row r="65" spans="1:91" x14ac:dyDescent="0.25">
      <c r="A65" s="54" t="s">
        <v>11</v>
      </c>
      <c r="B65" s="25" t="s">
        <v>13</v>
      </c>
      <c r="C65" s="199">
        <v>1</v>
      </c>
      <c r="E65" s="201">
        <f t="shared" ref="E65:X65" si="23">IF(E43=1,E$27,0)</f>
        <v>0</v>
      </c>
      <c r="F65" s="201">
        <f t="shared" si="23"/>
        <v>0</v>
      </c>
      <c r="G65" s="201">
        <f t="shared" si="23"/>
        <v>0</v>
      </c>
      <c r="H65" s="201">
        <f t="shared" si="23"/>
        <v>0</v>
      </c>
      <c r="I65" s="201">
        <f t="shared" si="23"/>
        <v>0</v>
      </c>
      <c r="J65" s="201">
        <f t="shared" si="23"/>
        <v>0</v>
      </c>
      <c r="K65" s="201">
        <f t="shared" si="23"/>
        <v>0</v>
      </c>
      <c r="L65" s="201">
        <f t="shared" si="23"/>
        <v>0</v>
      </c>
      <c r="M65" s="201">
        <f t="shared" si="23"/>
        <v>0</v>
      </c>
      <c r="N65" s="201">
        <f t="shared" si="23"/>
        <v>0</v>
      </c>
      <c r="O65" s="201">
        <f t="shared" si="23"/>
        <v>0</v>
      </c>
      <c r="P65" s="201">
        <f t="shared" si="23"/>
        <v>0</v>
      </c>
      <c r="Q65" s="201">
        <f t="shared" si="23"/>
        <v>14985.277184295501</v>
      </c>
      <c r="R65" s="201">
        <f t="shared" si="23"/>
        <v>0</v>
      </c>
      <c r="S65" s="201">
        <f t="shared" si="23"/>
        <v>0</v>
      </c>
      <c r="T65" s="201">
        <f t="shared" si="23"/>
        <v>0</v>
      </c>
      <c r="U65" s="201">
        <f t="shared" si="23"/>
        <v>0</v>
      </c>
      <c r="V65" s="201">
        <f t="shared" si="23"/>
        <v>0</v>
      </c>
      <c r="W65" s="201">
        <f t="shared" si="23"/>
        <v>0</v>
      </c>
      <c r="X65" s="201">
        <f t="shared" si="23"/>
        <v>0</v>
      </c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</row>
    <row r="66" spans="1:91" x14ac:dyDescent="0.25">
      <c r="A66" s="55" t="s">
        <v>11</v>
      </c>
      <c r="B66" s="35" t="s">
        <v>14</v>
      </c>
      <c r="C66" s="200">
        <v>1</v>
      </c>
      <c r="E66" s="201">
        <f t="shared" ref="E66:X66" si="24">IF(E44=1,E$27,0)</f>
        <v>0</v>
      </c>
      <c r="F66" s="201">
        <f t="shared" si="24"/>
        <v>0</v>
      </c>
      <c r="G66" s="201">
        <f t="shared" si="24"/>
        <v>0</v>
      </c>
      <c r="H66" s="201">
        <f t="shared" si="24"/>
        <v>0</v>
      </c>
      <c r="I66" s="201">
        <f t="shared" si="24"/>
        <v>0</v>
      </c>
      <c r="J66" s="201">
        <f t="shared" si="24"/>
        <v>0</v>
      </c>
      <c r="K66" s="201">
        <f t="shared" si="24"/>
        <v>0</v>
      </c>
      <c r="L66" s="201">
        <f t="shared" si="24"/>
        <v>0</v>
      </c>
      <c r="M66" s="201">
        <f t="shared" si="24"/>
        <v>0</v>
      </c>
      <c r="N66" s="201">
        <f t="shared" si="24"/>
        <v>0</v>
      </c>
      <c r="O66" s="201">
        <f t="shared" si="24"/>
        <v>0</v>
      </c>
      <c r="P66" s="201">
        <f t="shared" si="24"/>
        <v>0</v>
      </c>
      <c r="Q66" s="201">
        <f t="shared" si="24"/>
        <v>0</v>
      </c>
      <c r="R66" s="201">
        <f t="shared" si="24"/>
        <v>2393.5147366198098</v>
      </c>
      <c r="S66" s="201">
        <f t="shared" si="24"/>
        <v>0</v>
      </c>
      <c r="T66" s="201">
        <f t="shared" si="24"/>
        <v>0</v>
      </c>
      <c r="U66" s="201">
        <f t="shared" si="24"/>
        <v>0</v>
      </c>
      <c r="V66" s="201">
        <f t="shared" si="24"/>
        <v>0</v>
      </c>
      <c r="W66" s="201">
        <f t="shared" si="24"/>
        <v>0</v>
      </c>
      <c r="X66" s="201">
        <f t="shared" si="24"/>
        <v>0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</row>
    <row r="67" spans="1:91" x14ac:dyDescent="0.25">
      <c r="A67" s="55" t="s">
        <v>11</v>
      </c>
      <c r="B67" s="35" t="s">
        <v>15</v>
      </c>
      <c r="C67" s="199">
        <v>1</v>
      </c>
      <c r="E67" s="201">
        <f t="shared" ref="E67:X67" si="25">IF(E45=1,E$27,0)</f>
        <v>0</v>
      </c>
      <c r="F67" s="201">
        <f t="shared" si="25"/>
        <v>0</v>
      </c>
      <c r="G67" s="201">
        <f t="shared" si="25"/>
        <v>0</v>
      </c>
      <c r="H67" s="201">
        <f t="shared" si="25"/>
        <v>0</v>
      </c>
      <c r="I67" s="201">
        <f t="shared" si="25"/>
        <v>0</v>
      </c>
      <c r="J67" s="201">
        <f t="shared" si="25"/>
        <v>0</v>
      </c>
      <c r="K67" s="201">
        <f t="shared" si="25"/>
        <v>0</v>
      </c>
      <c r="L67" s="201">
        <f t="shared" si="25"/>
        <v>0</v>
      </c>
      <c r="M67" s="201">
        <f t="shared" si="25"/>
        <v>0</v>
      </c>
      <c r="N67" s="201">
        <f t="shared" si="25"/>
        <v>0</v>
      </c>
      <c r="O67" s="201">
        <f t="shared" si="25"/>
        <v>0</v>
      </c>
      <c r="P67" s="201">
        <f t="shared" si="25"/>
        <v>0</v>
      </c>
      <c r="Q67" s="201">
        <f t="shared" si="25"/>
        <v>0</v>
      </c>
      <c r="R67" s="201">
        <f t="shared" si="25"/>
        <v>0</v>
      </c>
      <c r="S67" s="201">
        <f t="shared" si="25"/>
        <v>8159.6556494513097</v>
      </c>
      <c r="T67" s="201">
        <f t="shared" si="25"/>
        <v>0</v>
      </c>
      <c r="U67" s="201">
        <f t="shared" si="25"/>
        <v>0</v>
      </c>
      <c r="V67" s="201">
        <f t="shared" si="25"/>
        <v>0</v>
      </c>
      <c r="W67" s="201">
        <f t="shared" si="25"/>
        <v>0</v>
      </c>
      <c r="X67" s="201">
        <f t="shared" si="25"/>
        <v>0</v>
      </c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</row>
    <row r="68" spans="1:91" x14ac:dyDescent="0.25">
      <c r="A68" s="56" t="s">
        <v>11</v>
      </c>
      <c r="B68" s="43" t="s">
        <v>16</v>
      </c>
      <c r="C68" s="200">
        <v>1</v>
      </c>
      <c r="E68" s="201">
        <f t="shared" ref="E68:X68" si="26">IF(E46=1,E$27,0)</f>
        <v>0</v>
      </c>
      <c r="F68" s="201">
        <f t="shared" si="26"/>
        <v>0</v>
      </c>
      <c r="G68" s="201">
        <f t="shared" si="26"/>
        <v>0</v>
      </c>
      <c r="H68" s="201">
        <f t="shared" si="26"/>
        <v>0</v>
      </c>
      <c r="I68" s="201">
        <f t="shared" si="26"/>
        <v>0</v>
      </c>
      <c r="J68" s="201">
        <f t="shared" si="26"/>
        <v>0</v>
      </c>
      <c r="K68" s="201">
        <f t="shared" si="26"/>
        <v>0</v>
      </c>
      <c r="L68" s="201">
        <f t="shared" si="26"/>
        <v>0</v>
      </c>
      <c r="M68" s="201">
        <f t="shared" si="26"/>
        <v>0</v>
      </c>
      <c r="N68" s="201">
        <f t="shared" si="26"/>
        <v>0</v>
      </c>
      <c r="O68" s="201">
        <f t="shared" si="26"/>
        <v>0</v>
      </c>
      <c r="P68" s="201">
        <f t="shared" si="26"/>
        <v>0</v>
      </c>
      <c r="Q68" s="201">
        <f t="shared" si="26"/>
        <v>0</v>
      </c>
      <c r="R68" s="201">
        <f t="shared" si="26"/>
        <v>0</v>
      </c>
      <c r="S68" s="201">
        <f t="shared" si="26"/>
        <v>0</v>
      </c>
      <c r="T68" s="201">
        <f t="shared" si="26"/>
        <v>4110.8217194157496</v>
      </c>
      <c r="U68" s="201">
        <f t="shared" si="26"/>
        <v>0</v>
      </c>
      <c r="V68" s="201">
        <f t="shared" si="26"/>
        <v>0</v>
      </c>
      <c r="W68" s="201">
        <f t="shared" si="26"/>
        <v>0</v>
      </c>
      <c r="X68" s="201">
        <f t="shared" si="26"/>
        <v>0</v>
      </c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</row>
    <row r="69" spans="1:91" x14ac:dyDescent="0.25">
      <c r="A69" s="57" t="s">
        <v>12</v>
      </c>
      <c r="B69" s="35" t="s">
        <v>13</v>
      </c>
      <c r="C69" s="199">
        <v>1</v>
      </c>
      <c r="E69" s="201">
        <f t="shared" ref="E69:X69" si="27">IF(E47=1,E$27,0)</f>
        <v>0</v>
      </c>
      <c r="F69" s="201">
        <f t="shared" si="27"/>
        <v>0</v>
      </c>
      <c r="G69" s="201">
        <f t="shared" si="27"/>
        <v>0</v>
      </c>
      <c r="H69" s="201">
        <f t="shared" si="27"/>
        <v>0</v>
      </c>
      <c r="I69" s="201">
        <f t="shared" si="27"/>
        <v>0</v>
      </c>
      <c r="J69" s="201">
        <f t="shared" si="27"/>
        <v>0</v>
      </c>
      <c r="K69" s="201">
        <f t="shared" si="27"/>
        <v>0</v>
      </c>
      <c r="L69" s="201">
        <f t="shared" si="27"/>
        <v>0</v>
      </c>
      <c r="M69" s="201">
        <f t="shared" si="27"/>
        <v>0</v>
      </c>
      <c r="N69" s="201">
        <f t="shared" si="27"/>
        <v>0</v>
      </c>
      <c r="O69" s="201">
        <f t="shared" si="27"/>
        <v>0</v>
      </c>
      <c r="P69" s="201">
        <f t="shared" si="27"/>
        <v>0</v>
      </c>
      <c r="Q69" s="201">
        <f t="shared" si="27"/>
        <v>0</v>
      </c>
      <c r="R69" s="201">
        <f t="shared" si="27"/>
        <v>0</v>
      </c>
      <c r="S69" s="201">
        <f t="shared" si="27"/>
        <v>0</v>
      </c>
      <c r="T69" s="201">
        <f t="shared" si="27"/>
        <v>0</v>
      </c>
      <c r="U69" s="201">
        <f t="shared" si="27"/>
        <v>15845.990500220099</v>
      </c>
      <c r="V69" s="201">
        <f t="shared" si="27"/>
        <v>0</v>
      </c>
      <c r="W69" s="201">
        <f t="shared" si="27"/>
        <v>0</v>
      </c>
      <c r="X69" s="201">
        <f t="shared" si="27"/>
        <v>0</v>
      </c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</row>
    <row r="70" spans="1:91" x14ac:dyDescent="0.25">
      <c r="A70" s="57" t="s">
        <v>12</v>
      </c>
      <c r="B70" s="35" t="s">
        <v>14</v>
      </c>
      <c r="C70" s="200">
        <v>1</v>
      </c>
      <c r="E70" s="201">
        <f t="shared" ref="E70:X70" si="28">IF(E48=1,E$27,0)</f>
        <v>0</v>
      </c>
      <c r="F70" s="201">
        <f t="shared" si="28"/>
        <v>0</v>
      </c>
      <c r="G70" s="201">
        <f t="shared" si="28"/>
        <v>0</v>
      </c>
      <c r="H70" s="201">
        <f t="shared" si="28"/>
        <v>0</v>
      </c>
      <c r="I70" s="201">
        <f t="shared" si="28"/>
        <v>0</v>
      </c>
      <c r="J70" s="201">
        <f t="shared" si="28"/>
        <v>0</v>
      </c>
      <c r="K70" s="201">
        <f t="shared" si="28"/>
        <v>0</v>
      </c>
      <c r="L70" s="201">
        <f t="shared" si="28"/>
        <v>0</v>
      </c>
      <c r="M70" s="201">
        <f t="shared" si="28"/>
        <v>0</v>
      </c>
      <c r="N70" s="201">
        <f t="shared" si="28"/>
        <v>0</v>
      </c>
      <c r="O70" s="201">
        <f t="shared" si="28"/>
        <v>0</v>
      </c>
      <c r="P70" s="201">
        <f t="shared" si="28"/>
        <v>0</v>
      </c>
      <c r="Q70" s="201">
        <f t="shared" si="28"/>
        <v>0</v>
      </c>
      <c r="R70" s="201">
        <f t="shared" si="28"/>
        <v>0</v>
      </c>
      <c r="S70" s="201">
        <f t="shared" si="28"/>
        <v>0</v>
      </c>
      <c r="T70" s="201">
        <f t="shared" si="28"/>
        <v>0</v>
      </c>
      <c r="U70" s="201">
        <f t="shared" si="28"/>
        <v>0</v>
      </c>
      <c r="V70" s="201">
        <f t="shared" si="28"/>
        <v>5643.1795333454702</v>
      </c>
      <c r="W70" s="201">
        <f t="shared" si="28"/>
        <v>0</v>
      </c>
      <c r="X70" s="201">
        <f t="shared" si="28"/>
        <v>0</v>
      </c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</row>
    <row r="71" spans="1:91" x14ac:dyDescent="0.25">
      <c r="A71" s="57" t="s">
        <v>12</v>
      </c>
      <c r="B71" s="35" t="s">
        <v>15</v>
      </c>
      <c r="C71" s="199">
        <v>1</v>
      </c>
      <c r="E71" s="201">
        <f t="shared" ref="E71:X71" si="29">IF(E49=1,E$27,0)</f>
        <v>0</v>
      </c>
      <c r="F71" s="201">
        <f t="shared" si="29"/>
        <v>0</v>
      </c>
      <c r="G71" s="201">
        <f t="shared" si="29"/>
        <v>0</v>
      </c>
      <c r="H71" s="201">
        <f t="shared" si="29"/>
        <v>0</v>
      </c>
      <c r="I71" s="201">
        <f t="shared" si="29"/>
        <v>0</v>
      </c>
      <c r="J71" s="201">
        <f t="shared" si="29"/>
        <v>0</v>
      </c>
      <c r="K71" s="201">
        <f t="shared" si="29"/>
        <v>0</v>
      </c>
      <c r="L71" s="201">
        <f t="shared" si="29"/>
        <v>0</v>
      </c>
      <c r="M71" s="201">
        <f t="shared" si="29"/>
        <v>0</v>
      </c>
      <c r="N71" s="201">
        <f t="shared" si="29"/>
        <v>0</v>
      </c>
      <c r="O71" s="201">
        <f t="shared" si="29"/>
        <v>0</v>
      </c>
      <c r="P71" s="201">
        <f t="shared" si="29"/>
        <v>0</v>
      </c>
      <c r="Q71" s="201">
        <f t="shared" si="29"/>
        <v>0</v>
      </c>
      <c r="R71" s="201">
        <f t="shared" si="29"/>
        <v>0</v>
      </c>
      <c r="S71" s="201">
        <f t="shared" si="29"/>
        <v>0</v>
      </c>
      <c r="T71" s="201">
        <f t="shared" si="29"/>
        <v>0</v>
      </c>
      <c r="U71" s="201">
        <f t="shared" si="29"/>
        <v>0</v>
      </c>
      <c r="V71" s="201">
        <f t="shared" si="29"/>
        <v>0</v>
      </c>
      <c r="W71" s="201">
        <f t="shared" si="29"/>
        <v>19711.795243801898</v>
      </c>
      <c r="X71" s="201">
        <f t="shared" si="29"/>
        <v>0</v>
      </c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</row>
    <row r="72" spans="1:91" x14ac:dyDescent="0.25">
      <c r="A72" s="58" t="s">
        <v>12</v>
      </c>
      <c r="B72" s="43" t="s">
        <v>16</v>
      </c>
      <c r="C72" s="200">
        <v>1</v>
      </c>
      <c r="E72" s="201">
        <f t="shared" ref="E72:X72" si="30">IF(E50=1,E$27,0)</f>
        <v>0</v>
      </c>
      <c r="F72" s="201">
        <f t="shared" si="30"/>
        <v>0</v>
      </c>
      <c r="G72" s="201">
        <f t="shared" si="30"/>
        <v>0</v>
      </c>
      <c r="H72" s="201">
        <f t="shared" si="30"/>
        <v>0</v>
      </c>
      <c r="I72" s="201">
        <f t="shared" si="30"/>
        <v>0</v>
      </c>
      <c r="J72" s="201">
        <f t="shared" si="30"/>
        <v>0</v>
      </c>
      <c r="K72" s="201">
        <f t="shared" si="30"/>
        <v>0</v>
      </c>
      <c r="L72" s="201">
        <f t="shared" si="30"/>
        <v>0</v>
      </c>
      <c r="M72" s="201">
        <f t="shared" si="30"/>
        <v>0</v>
      </c>
      <c r="N72" s="201">
        <f t="shared" si="30"/>
        <v>0</v>
      </c>
      <c r="O72" s="201">
        <f t="shared" si="30"/>
        <v>0</v>
      </c>
      <c r="P72" s="201">
        <f t="shared" si="30"/>
        <v>0</v>
      </c>
      <c r="Q72" s="201">
        <f t="shared" si="30"/>
        <v>0</v>
      </c>
      <c r="R72" s="201">
        <f t="shared" si="30"/>
        <v>0</v>
      </c>
      <c r="S72" s="201">
        <f t="shared" si="30"/>
        <v>0</v>
      </c>
      <c r="T72" s="201">
        <f t="shared" si="30"/>
        <v>0</v>
      </c>
      <c r="U72" s="201">
        <f t="shared" si="30"/>
        <v>0</v>
      </c>
      <c r="V72" s="201">
        <f t="shared" si="30"/>
        <v>0</v>
      </c>
      <c r="W72" s="201">
        <f t="shared" si="30"/>
        <v>0</v>
      </c>
      <c r="X72" s="201">
        <f t="shared" si="30"/>
        <v>9474.8504400728198</v>
      </c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</row>
    <row r="73" spans="1:91" x14ac:dyDescent="0.25"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</row>
    <row r="74" spans="1:91" ht="17.25" x14ac:dyDescent="0.3">
      <c r="A74" s="17"/>
      <c r="B74" s="17"/>
      <c r="C74" s="197" t="s">
        <v>72</v>
      </c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</row>
    <row r="75" spans="1:91" x14ac:dyDescent="0.25">
      <c r="A75" s="24" t="s">
        <v>8</v>
      </c>
      <c r="B75" s="25" t="s">
        <v>13</v>
      </c>
      <c r="C75" s="202">
        <f t="shared" ref="C75:C94" si="31">AH6</f>
        <v>140480.436802357</v>
      </c>
      <c r="E75" s="203">
        <f t="shared" ref="E75:X75" si="32">IF(E31=1,$C75,0)</f>
        <v>140480.436802357</v>
      </c>
      <c r="F75" s="203">
        <f t="shared" si="32"/>
        <v>0</v>
      </c>
      <c r="G75" s="203">
        <f t="shared" si="32"/>
        <v>0</v>
      </c>
      <c r="H75" s="203">
        <f t="shared" si="32"/>
        <v>0</v>
      </c>
      <c r="I75" s="203">
        <f t="shared" si="32"/>
        <v>0</v>
      </c>
      <c r="J75" s="203">
        <f t="shared" si="32"/>
        <v>0</v>
      </c>
      <c r="K75" s="203">
        <f t="shared" si="32"/>
        <v>0</v>
      </c>
      <c r="L75" s="203">
        <f t="shared" si="32"/>
        <v>0</v>
      </c>
      <c r="M75" s="203">
        <f t="shared" si="32"/>
        <v>0</v>
      </c>
      <c r="N75" s="203">
        <f t="shared" si="32"/>
        <v>0</v>
      </c>
      <c r="O75" s="203">
        <f t="shared" si="32"/>
        <v>0</v>
      </c>
      <c r="P75" s="203">
        <f t="shared" si="32"/>
        <v>0</v>
      </c>
      <c r="Q75" s="203">
        <f t="shared" si="32"/>
        <v>0</v>
      </c>
      <c r="R75" s="203">
        <f t="shared" si="32"/>
        <v>0</v>
      </c>
      <c r="S75" s="203">
        <f t="shared" si="32"/>
        <v>0</v>
      </c>
      <c r="T75" s="203">
        <f t="shared" si="32"/>
        <v>0</v>
      </c>
      <c r="U75" s="203">
        <f t="shared" si="32"/>
        <v>0</v>
      </c>
      <c r="V75" s="203">
        <f t="shared" si="32"/>
        <v>0</v>
      </c>
      <c r="W75" s="203">
        <f t="shared" si="32"/>
        <v>0</v>
      </c>
      <c r="X75" s="203">
        <f t="shared" si="32"/>
        <v>0</v>
      </c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</row>
    <row r="76" spans="1:91" x14ac:dyDescent="0.25">
      <c r="A76" s="34" t="s">
        <v>8</v>
      </c>
      <c r="B76" s="35" t="s">
        <v>14</v>
      </c>
      <c r="C76" s="202">
        <f t="shared" si="31"/>
        <v>77038.728418095096</v>
      </c>
      <c r="E76" s="203">
        <f t="shared" ref="E76:X76" si="33">IF(E32=1,$C76,0)</f>
        <v>0</v>
      </c>
      <c r="F76" s="203">
        <f t="shared" si="33"/>
        <v>77038.728418095096</v>
      </c>
      <c r="G76" s="203">
        <f t="shared" si="33"/>
        <v>0</v>
      </c>
      <c r="H76" s="203">
        <f t="shared" si="33"/>
        <v>0</v>
      </c>
      <c r="I76" s="203">
        <f t="shared" si="33"/>
        <v>0</v>
      </c>
      <c r="J76" s="203">
        <f t="shared" si="33"/>
        <v>0</v>
      </c>
      <c r="K76" s="203">
        <f t="shared" si="33"/>
        <v>0</v>
      </c>
      <c r="L76" s="203">
        <f t="shared" si="33"/>
        <v>0</v>
      </c>
      <c r="M76" s="203">
        <f t="shared" si="33"/>
        <v>0</v>
      </c>
      <c r="N76" s="203">
        <f t="shared" si="33"/>
        <v>0</v>
      </c>
      <c r="O76" s="203">
        <f t="shared" si="33"/>
        <v>0</v>
      </c>
      <c r="P76" s="203">
        <f t="shared" si="33"/>
        <v>0</v>
      </c>
      <c r="Q76" s="203">
        <f t="shared" si="33"/>
        <v>0</v>
      </c>
      <c r="R76" s="203">
        <f t="shared" si="33"/>
        <v>0</v>
      </c>
      <c r="S76" s="203">
        <f t="shared" si="33"/>
        <v>0</v>
      </c>
      <c r="T76" s="203">
        <f t="shared" si="33"/>
        <v>0</v>
      </c>
      <c r="U76" s="203">
        <f t="shared" si="33"/>
        <v>0</v>
      </c>
      <c r="V76" s="203">
        <f t="shared" si="33"/>
        <v>0</v>
      </c>
      <c r="W76" s="203">
        <f t="shared" si="33"/>
        <v>0</v>
      </c>
      <c r="X76" s="203">
        <f t="shared" si="33"/>
        <v>0</v>
      </c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</row>
    <row r="77" spans="1:91" x14ac:dyDescent="0.25">
      <c r="A77" s="34" t="s">
        <v>8</v>
      </c>
      <c r="B77" s="35" t="s">
        <v>15</v>
      </c>
      <c r="C77" s="202">
        <f t="shared" si="31"/>
        <v>18406.566439296599</v>
      </c>
      <c r="E77" s="203">
        <f t="shared" ref="E77:X77" si="34">IF(E33=1,$C77,0)</f>
        <v>0</v>
      </c>
      <c r="F77" s="203">
        <f t="shared" si="34"/>
        <v>0</v>
      </c>
      <c r="G77" s="203">
        <f t="shared" si="34"/>
        <v>18406.566439296599</v>
      </c>
      <c r="H77" s="203">
        <f t="shared" si="34"/>
        <v>0</v>
      </c>
      <c r="I77" s="203">
        <f t="shared" si="34"/>
        <v>0</v>
      </c>
      <c r="J77" s="203">
        <f t="shared" si="34"/>
        <v>0</v>
      </c>
      <c r="K77" s="203">
        <f t="shared" si="34"/>
        <v>0</v>
      </c>
      <c r="L77" s="203">
        <f t="shared" si="34"/>
        <v>0</v>
      </c>
      <c r="M77" s="203">
        <f t="shared" si="34"/>
        <v>0</v>
      </c>
      <c r="N77" s="203">
        <f t="shared" si="34"/>
        <v>0</v>
      </c>
      <c r="O77" s="203">
        <f t="shared" si="34"/>
        <v>0</v>
      </c>
      <c r="P77" s="203">
        <f t="shared" si="34"/>
        <v>0</v>
      </c>
      <c r="Q77" s="203">
        <f t="shared" si="34"/>
        <v>0</v>
      </c>
      <c r="R77" s="203">
        <f t="shared" si="34"/>
        <v>0</v>
      </c>
      <c r="S77" s="203">
        <f t="shared" si="34"/>
        <v>0</v>
      </c>
      <c r="T77" s="203">
        <f t="shared" si="34"/>
        <v>0</v>
      </c>
      <c r="U77" s="203">
        <f t="shared" si="34"/>
        <v>0</v>
      </c>
      <c r="V77" s="203">
        <f t="shared" si="34"/>
        <v>0</v>
      </c>
      <c r="W77" s="203">
        <f t="shared" si="34"/>
        <v>0</v>
      </c>
      <c r="X77" s="203">
        <f t="shared" si="34"/>
        <v>0</v>
      </c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</row>
    <row r="78" spans="1:91" x14ac:dyDescent="0.25">
      <c r="A78" s="42" t="s">
        <v>8</v>
      </c>
      <c r="B78" s="43" t="s">
        <v>16</v>
      </c>
      <c r="C78" s="202">
        <f t="shared" si="31"/>
        <v>107546.29628499701</v>
      </c>
      <c r="E78" s="203">
        <f t="shared" ref="E78:X78" si="35">IF(E34=1,$C78,0)</f>
        <v>0</v>
      </c>
      <c r="F78" s="203">
        <f t="shared" si="35"/>
        <v>0</v>
      </c>
      <c r="G78" s="203">
        <f t="shared" si="35"/>
        <v>0</v>
      </c>
      <c r="H78" s="203">
        <f t="shared" si="35"/>
        <v>107546.29628499701</v>
      </c>
      <c r="I78" s="203">
        <f t="shared" si="35"/>
        <v>0</v>
      </c>
      <c r="J78" s="203">
        <f t="shared" si="35"/>
        <v>0</v>
      </c>
      <c r="K78" s="203">
        <f t="shared" si="35"/>
        <v>0</v>
      </c>
      <c r="L78" s="203">
        <f t="shared" si="35"/>
        <v>0</v>
      </c>
      <c r="M78" s="203">
        <f t="shared" si="35"/>
        <v>0</v>
      </c>
      <c r="N78" s="203">
        <f t="shared" si="35"/>
        <v>0</v>
      </c>
      <c r="O78" s="203">
        <f t="shared" si="35"/>
        <v>0</v>
      </c>
      <c r="P78" s="203">
        <f t="shared" si="35"/>
        <v>0</v>
      </c>
      <c r="Q78" s="203">
        <f t="shared" si="35"/>
        <v>0</v>
      </c>
      <c r="R78" s="203">
        <f t="shared" si="35"/>
        <v>0</v>
      </c>
      <c r="S78" s="203">
        <f t="shared" si="35"/>
        <v>0</v>
      </c>
      <c r="T78" s="203">
        <f t="shared" si="35"/>
        <v>0</v>
      </c>
      <c r="U78" s="203">
        <f t="shared" si="35"/>
        <v>0</v>
      </c>
      <c r="V78" s="203">
        <f t="shared" si="35"/>
        <v>0</v>
      </c>
      <c r="W78" s="203">
        <f t="shared" si="35"/>
        <v>0</v>
      </c>
      <c r="X78" s="203">
        <f t="shared" si="35"/>
        <v>0</v>
      </c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</row>
    <row r="79" spans="1:91" x14ac:dyDescent="0.25">
      <c r="A79" s="49" t="s">
        <v>9</v>
      </c>
      <c r="B79" s="25" t="s">
        <v>13</v>
      </c>
      <c r="C79" s="202">
        <f t="shared" si="31"/>
        <v>988092.58242630307</v>
      </c>
      <c r="E79" s="203">
        <f t="shared" ref="E79:X79" si="36">IF(E35=1,$C79,0)</f>
        <v>0</v>
      </c>
      <c r="F79" s="203">
        <f t="shared" si="36"/>
        <v>0</v>
      </c>
      <c r="G79" s="203">
        <f t="shared" si="36"/>
        <v>0</v>
      </c>
      <c r="H79" s="203">
        <f t="shared" si="36"/>
        <v>0</v>
      </c>
      <c r="I79" s="203">
        <f t="shared" si="36"/>
        <v>988092.58242630307</v>
      </c>
      <c r="J79" s="203">
        <f t="shared" si="36"/>
        <v>0</v>
      </c>
      <c r="K79" s="203">
        <f t="shared" si="36"/>
        <v>0</v>
      </c>
      <c r="L79" s="203">
        <f t="shared" si="36"/>
        <v>0</v>
      </c>
      <c r="M79" s="203">
        <f t="shared" si="36"/>
        <v>0</v>
      </c>
      <c r="N79" s="203">
        <f t="shared" si="36"/>
        <v>0</v>
      </c>
      <c r="O79" s="203">
        <f t="shared" si="36"/>
        <v>0</v>
      </c>
      <c r="P79" s="203">
        <f t="shared" si="36"/>
        <v>0</v>
      </c>
      <c r="Q79" s="203">
        <f t="shared" si="36"/>
        <v>0</v>
      </c>
      <c r="R79" s="203">
        <f t="shared" si="36"/>
        <v>0</v>
      </c>
      <c r="S79" s="203">
        <f t="shared" si="36"/>
        <v>0</v>
      </c>
      <c r="T79" s="203">
        <f t="shared" si="36"/>
        <v>0</v>
      </c>
      <c r="U79" s="203">
        <f t="shared" si="36"/>
        <v>0</v>
      </c>
      <c r="V79" s="203">
        <f t="shared" si="36"/>
        <v>0</v>
      </c>
      <c r="W79" s="203">
        <f t="shared" si="36"/>
        <v>0</v>
      </c>
      <c r="X79" s="203">
        <f t="shared" si="36"/>
        <v>0</v>
      </c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</row>
    <row r="80" spans="1:91" x14ac:dyDescent="0.25">
      <c r="A80" s="50" t="s">
        <v>9</v>
      </c>
      <c r="B80" s="35" t="s">
        <v>14</v>
      </c>
      <c r="C80" s="202">
        <f t="shared" si="31"/>
        <v>1628011.2138620701</v>
      </c>
      <c r="E80" s="203">
        <f t="shared" ref="E80:X80" si="37">IF(E36=1,$C80,0)</f>
        <v>0</v>
      </c>
      <c r="F80" s="203">
        <f t="shared" si="37"/>
        <v>0</v>
      </c>
      <c r="G80" s="203">
        <f t="shared" si="37"/>
        <v>0</v>
      </c>
      <c r="H80" s="203">
        <f t="shared" si="37"/>
        <v>0</v>
      </c>
      <c r="I80" s="203">
        <f t="shared" si="37"/>
        <v>0</v>
      </c>
      <c r="J80" s="203">
        <f t="shared" si="37"/>
        <v>1628011.2138620701</v>
      </c>
      <c r="K80" s="203">
        <f t="shared" si="37"/>
        <v>0</v>
      </c>
      <c r="L80" s="203">
        <f t="shared" si="37"/>
        <v>0</v>
      </c>
      <c r="M80" s="203">
        <f t="shared" si="37"/>
        <v>0</v>
      </c>
      <c r="N80" s="203">
        <f t="shared" si="37"/>
        <v>0</v>
      </c>
      <c r="O80" s="203">
        <f t="shared" si="37"/>
        <v>0</v>
      </c>
      <c r="P80" s="203">
        <f t="shared" si="37"/>
        <v>0</v>
      </c>
      <c r="Q80" s="203">
        <f t="shared" si="37"/>
        <v>0</v>
      </c>
      <c r="R80" s="203">
        <f t="shared" si="37"/>
        <v>0</v>
      </c>
      <c r="S80" s="203">
        <f t="shared" si="37"/>
        <v>0</v>
      </c>
      <c r="T80" s="203">
        <f t="shared" si="37"/>
        <v>0</v>
      </c>
      <c r="U80" s="203">
        <f t="shared" si="37"/>
        <v>0</v>
      </c>
      <c r="V80" s="203">
        <f t="shared" si="37"/>
        <v>0</v>
      </c>
      <c r="W80" s="203">
        <f t="shared" si="37"/>
        <v>0</v>
      </c>
      <c r="X80" s="203">
        <f t="shared" si="37"/>
        <v>0</v>
      </c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</row>
    <row r="81" spans="1:91" x14ac:dyDescent="0.25">
      <c r="A81" s="50" t="s">
        <v>9</v>
      </c>
      <c r="B81" s="35" t="s">
        <v>15</v>
      </c>
      <c r="C81" s="202">
        <f t="shared" si="31"/>
        <v>166760.98499748702</v>
      </c>
      <c r="E81" s="203">
        <f t="shared" ref="E81:X81" si="38">IF(E37=1,$C81,0)</f>
        <v>0</v>
      </c>
      <c r="F81" s="203">
        <f t="shared" si="38"/>
        <v>0</v>
      </c>
      <c r="G81" s="203">
        <f t="shared" si="38"/>
        <v>0</v>
      </c>
      <c r="H81" s="203">
        <f t="shared" si="38"/>
        <v>0</v>
      </c>
      <c r="I81" s="203">
        <f t="shared" si="38"/>
        <v>0</v>
      </c>
      <c r="J81" s="203">
        <f t="shared" si="38"/>
        <v>0</v>
      </c>
      <c r="K81" s="203">
        <f t="shared" si="38"/>
        <v>166760.98499748702</v>
      </c>
      <c r="L81" s="203">
        <f t="shared" si="38"/>
        <v>0</v>
      </c>
      <c r="M81" s="203">
        <f t="shared" si="38"/>
        <v>0</v>
      </c>
      <c r="N81" s="203">
        <f t="shared" si="38"/>
        <v>0</v>
      </c>
      <c r="O81" s="203">
        <f t="shared" si="38"/>
        <v>0</v>
      </c>
      <c r="P81" s="203">
        <f t="shared" si="38"/>
        <v>0</v>
      </c>
      <c r="Q81" s="203">
        <f t="shared" si="38"/>
        <v>0</v>
      </c>
      <c r="R81" s="203">
        <f t="shared" si="38"/>
        <v>0</v>
      </c>
      <c r="S81" s="203">
        <f t="shared" si="38"/>
        <v>0</v>
      </c>
      <c r="T81" s="203">
        <f t="shared" si="38"/>
        <v>0</v>
      </c>
      <c r="U81" s="203">
        <f t="shared" si="38"/>
        <v>0</v>
      </c>
      <c r="V81" s="203">
        <f t="shared" si="38"/>
        <v>0</v>
      </c>
      <c r="W81" s="203">
        <f t="shared" si="38"/>
        <v>0</v>
      </c>
      <c r="X81" s="203">
        <f t="shared" si="38"/>
        <v>0</v>
      </c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</row>
    <row r="82" spans="1:91" x14ac:dyDescent="0.25">
      <c r="A82" s="51" t="s">
        <v>9</v>
      </c>
      <c r="B82" s="43" t="s">
        <v>16</v>
      </c>
      <c r="C82" s="202">
        <f t="shared" si="31"/>
        <v>563947.5590489629</v>
      </c>
      <c r="E82" s="203">
        <f t="shared" ref="E82:X82" si="39">IF(E38=1,$C82,0)</f>
        <v>0</v>
      </c>
      <c r="F82" s="203">
        <f t="shared" si="39"/>
        <v>0</v>
      </c>
      <c r="G82" s="203">
        <f t="shared" si="39"/>
        <v>0</v>
      </c>
      <c r="H82" s="203">
        <f t="shared" si="39"/>
        <v>0</v>
      </c>
      <c r="I82" s="203">
        <f t="shared" si="39"/>
        <v>0</v>
      </c>
      <c r="J82" s="203">
        <f t="shared" si="39"/>
        <v>0</v>
      </c>
      <c r="K82" s="203">
        <f t="shared" si="39"/>
        <v>0</v>
      </c>
      <c r="L82" s="203">
        <f t="shared" si="39"/>
        <v>563947.5590489629</v>
      </c>
      <c r="M82" s="203">
        <f t="shared" si="39"/>
        <v>0</v>
      </c>
      <c r="N82" s="203">
        <f t="shared" si="39"/>
        <v>0</v>
      </c>
      <c r="O82" s="203">
        <f t="shared" si="39"/>
        <v>0</v>
      </c>
      <c r="P82" s="203">
        <f t="shared" si="39"/>
        <v>0</v>
      </c>
      <c r="Q82" s="203">
        <f t="shared" si="39"/>
        <v>0</v>
      </c>
      <c r="R82" s="203">
        <f t="shared" si="39"/>
        <v>0</v>
      </c>
      <c r="S82" s="203">
        <f t="shared" si="39"/>
        <v>0</v>
      </c>
      <c r="T82" s="203">
        <f t="shared" si="39"/>
        <v>0</v>
      </c>
      <c r="U82" s="203">
        <f t="shared" si="39"/>
        <v>0</v>
      </c>
      <c r="V82" s="203">
        <f t="shared" si="39"/>
        <v>0</v>
      </c>
      <c r="W82" s="203">
        <f t="shared" si="39"/>
        <v>0</v>
      </c>
      <c r="X82" s="203">
        <f t="shared" si="39"/>
        <v>0</v>
      </c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</row>
    <row r="83" spans="1:91" x14ac:dyDescent="0.25">
      <c r="A83" s="53" t="s">
        <v>10</v>
      </c>
      <c r="B83" s="35" t="s">
        <v>13</v>
      </c>
      <c r="C83" s="202">
        <f t="shared" si="31"/>
        <v>1023484.3809285001</v>
      </c>
      <c r="E83" s="203">
        <f t="shared" ref="E83:X83" si="40">IF(E39=1,$C83,0)</f>
        <v>0</v>
      </c>
      <c r="F83" s="203">
        <f t="shared" si="40"/>
        <v>0</v>
      </c>
      <c r="G83" s="203">
        <f t="shared" si="40"/>
        <v>0</v>
      </c>
      <c r="H83" s="203">
        <f t="shared" si="40"/>
        <v>0</v>
      </c>
      <c r="I83" s="203">
        <f t="shared" si="40"/>
        <v>0</v>
      </c>
      <c r="J83" s="203">
        <f t="shared" si="40"/>
        <v>0</v>
      </c>
      <c r="K83" s="203">
        <f t="shared" si="40"/>
        <v>0</v>
      </c>
      <c r="L83" s="203">
        <f t="shared" si="40"/>
        <v>0</v>
      </c>
      <c r="M83" s="203">
        <f t="shared" si="40"/>
        <v>1023484.3809285001</v>
      </c>
      <c r="N83" s="203">
        <f t="shared" si="40"/>
        <v>0</v>
      </c>
      <c r="O83" s="203">
        <f t="shared" si="40"/>
        <v>0</v>
      </c>
      <c r="P83" s="203">
        <f t="shared" si="40"/>
        <v>0</v>
      </c>
      <c r="Q83" s="203">
        <f t="shared" si="40"/>
        <v>0</v>
      </c>
      <c r="R83" s="203">
        <f t="shared" si="40"/>
        <v>0</v>
      </c>
      <c r="S83" s="203">
        <f t="shared" si="40"/>
        <v>0</v>
      </c>
      <c r="T83" s="203">
        <f t="shared" si="40"/>
        <v>0</v>
      </c>
      <c r="U83" s="203">
        <f t="shared" si="40"/>
        <v>0</v>
      </c>
      <c r="V83" s="203">
        <f t="shared" si="40"/>
        <v>0</v>
      </c>
      <c r="W83" s="203">
        <f t="shared" si="40"/>
        <v>0</v>
      </c>
      <c r="X83" s="203">
        <f t="shared" si="40"/>
        <v>0</v>
      </c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</row>
    <row r="84" spans="1:91" x14ac:dyDescent="0.25">
      <c r="A84" s="53" t="s">
        <v>10</v>
      </c>
      <c r="B84" s="35" t="s">
        <v>14</v>
      </c>
      <c r="C84" s="202">
        <f t="shared" si="31"/>
        <v>2976979.8298688699</v>
      </c>
      <c r="E84" s="203">
        <f t="shared" ref="E84:X84" si="41">IF(E40=1,$C84,0)</f>
        <v>0</v>
      </c>
      <c r="F84" s="203">
        <f t="shared" si="41"/>
        <v>0</v>
      </c>
      <c r="G84" s="203">
        <f t="shared" si="41"/>
        <v>0</v>
      </c>
      <c r="H84" s="203">
        <f t="shared" si="41"/>
        <v>0</v>
      </c>
      <c r="I84" s="203">
        <f t="shared" si="41"/>
        <v>0</v>
      </c>
      <c r="J84" s="203">
        <f t="shared" si="41"/>
        <v>0</v>
      </c>
      <c r="K84" s="203">
        <f t="shared" si="41"/>
        <v>0</v>
      </c>
      <c r="L84" s="203">
        <f t="shared" si="41"/>
        <v>0</v>
      </c>
      <c r="M84" s="203">
        <f t="shared" si="41"/>
        <v>0</v>
      </c>
      <c r="N84" s="203">
        <f t="shared" si="41"/>
        <v>2976979.8298688699</v>
      </c>
      <c r="O84" s="203">
        <f t="shared" si="41"/>
        <v>0</v>
      </c>
      <c r="P84" s="203">
        <f t="shared" si="41"/>
        <v>0</v>
      </c>
      <c r="Q84" s="203">
        <f t="shared" si="41"/>
        <v>0</v>
      </c>
      <c r="R84" s="203">
        <f t="shared" si="41"/>
        <v>0</v>
      </c>
      <c r="S84" s="203">
        <f t="shared" si="41"/>
        <v>0</v>
      </c>
      <c r="T84" s="203">
        <f t="shared" si="41"/>
        <v>0</v>
      </c>
      <c r="U84" s="203">
        <f t="shared" si="41"/>
        <v>0</v>
      </c>
      <c r="V84" s="203">
        <f t="shared" si="41"/>
        <v>0</v>
      </c>
      <c r="W84" s="203">
        <f t="shared" si="41"/>
        <v>0</v>
      </c>
      <c r="X84" s="203">
        <f t="shared" si="41"/>
        <v>0</v>
      </c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</row>
    <row r="85" spans="1:91" x14ac:dyDescent="0.25">
      <c r="A85" s="53" t="s">
        <v>10</v>
      </c>
      <c r="B85" s="35" t="s">
        <v>15</v>
      </c>
      <c r="C85" s="202">
        <f t="shared" si="31"/>
        <v>195509.114016248</v>
      </c>
      <c r="E85" s="203">
        <f t="shared" ref="E85:X85" si="42">IF(E41=1,$C85,0)</f>
        <v>0</v>
      </c>
      <c r="F85" s="203">
        <f t="shared" si="42"/>
        <v>0</v>
      </c>
      <c r="G85" s="203">
        <f t="shared" si="42"/>
        <v>0</v>
      </c>
      <c r="H85" s="203">
        <f t="shared" si="42"/>
        <v>0</v>
      </c>
      <c r="I85" s="203">
        <f t="shared" si="42"/>
        <v>0</v>
      </c>
      <c r="J85" s="203">
        <f t="shared" si="42"/>
        <v>0</v>
      </c>
      <c r="K85" s="203">
        <f t="shared" si="42"/>
        <v>0</v>
      </c>
      <c r="L85" s="203">
        <f t="shared" si="42"/>
        <v>0</v>
      </c>
      <c r="M85" s="203">
        <f t="shared" si="42"/>
        <v>0</v>
      </c>
      <c r="N85" s="203">
        <f t="shared" si="42"/>
        <v>0</v>
      </c>
      <c r="O85" s="203">
        <f t="shared" si="42"/>
        <v>195509.114016248</v>
      </c>
      <c r="P85" s="203">
        <f t="shared" si="42"/>
        <v>0</v>
      </c>
      <c r="Q85" s="203">
        <f t="shared" si="42"/>
        <v>0</v>
      </c>
      <c r="R85" s="203">
        <f t="shared" si="42"/>
        <v>0</v>
      </c>
      <c r="S85" s="203">
        <f t="shared" si="42"/>
        <v>0</v>
      </c>
      <c r="T85" s="203">
        <f t="shared" si="42"/>
        <v>0</v>
      </c>
      <c r="U85" s="203">
        <f t="shared" si="42"/>
        <v>0</v>
      </c>
      <c r="V85" s="203">
        <f t="shared" si="42"/>
        <v>0</v>
      </c>
      <c r="W85" s="203">
        <f t="shared" si="42"/>
        <v>0</v>
      </c>
      <c r="X85" s="203">
        <f t="shared" si="42"/>
        <v>0</v>
      </c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</row>
    <row r="86" spans="1:91" x14ac:dyDescent="0.25">
      <c r="A86" s="53" t="s">
        <v>10</v>
      </c>
      <c r="B86" s="35" t="s">
        <v>16</v>
      </c>
      <c r="C86" s="202">
        <f t="shared" si="31"/>
        <v>440752.66368537804</v>
      </c>
      <c r="E86" s="203">
        <f t="shared" ref="E86:X86" si="43">IF(E42=1,$C86,0)</f>
        <v>0</v>
      </c>
      <c r="F86" s="203">
        <f t="shared" si="43"/>
        <v>0</v>
      </c>
      <c r="G86" s="203">
        <f t="shared" si="43"/>
        <v>0</v>
      </c>
      <c r="H86" s="203">
        <f t="shared" si="43"/>
        <v>0</v>
      </c>
      <c r="I86" s="203">
        <f t="shared" si="43"/>
        <v>0</v>
      </c>
      <c r="J86" s="203">
        <f t="shared" si="43"/>
        <v>0</v>
      </c>
      <c r="K86" s="203">
        <f t="shared" si="43"/>
        <v>0</v>
      </c>
      <c r="L86" s="203">
        <f t="shared" si="43"/>
        <v>0</v>
      </c>
      <c r="M86" s="203">
        <f t="shared" si="43"/>
        <v>0</v>
      </c>
      <c r="N86" s="203">
        <f t="shared" si="43"/>
        <v>0</v>
      </c>
      <c r="O86" s="203">
        <f t="shared" si="43"/>
        <v>0</v>
      </c>
      <c r="P86" s="203">
        <f t="shared" si="43"/>
        <v>440752.66368537804</v>
      </c>
      <c r="Q86" s="203">
        <f t="shared" si="43"/>
        <v>0</v>
      </c>
      <c r="R86" s="203">
        <f t="shared" si="43"/>
        <v>0</v>
      </c>
      <c r="S86" s="203">
        <f t="shared" si="43"/>
        <v>0</v>
      </c>
      <c r="T86" s="203">
        <f t="shared" si="43"/>
        <v>0</v>
      </c>
      <c r="U86" s="203">
        <f t="shared" si="43"/>
        <v>0</v>
      </c>
      <c r="V86" s="203">
        <f t="shared" si="43"/>
        <v>0</v>
      </c>
      <c r="W86" s="203">
        <f t="shared" si="43"/>
        <v>0</v>
      </c>
      <c r="X86" s="203">
        <f t="shared" si="43"/>
        <v>0</v>
      </c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</row>
    <row r="87" spans="1:91" x14ac:dyDescent="0.25">
      <c r="A87" s="54" t="s">
        <v>11</v>
      </c>
      <c r="B87" s="25" t="s">
        <v>13</v>
      </c>
      <c r="C87" s="202">
        <f t="shared" si="31"/>
        <v>5614517.03367694</v>
      </c>
      <c r="E87" s="203">
        <f t="shared" ref="E87:X87" si="44">IF(E43=1,$C87,0)</f>
        <v>0</v>
      </c>
      <c r="F87" s="203">
        <f t="shared" si="44"/>
        <v>0</v>
      </c>
      <c r="G87" s="203">
        <f t="shared" si="44"/>
        <v>0</v>
      </c>
      <c r="H87" s="203">
        <f t="shared" si="44"/>
        <v>0</v>
      </c>
      <c r="I87" s="203">
        <f t="shared" si="44"/>
        <v>0</v>
      </c>
      <c r="J87" s="203">
        <f t="shared" si="44"/>
        <v>0</v>
      </c>
      <c r="K87" s="203">
        <f t="shared" si="44"/>
        <v>0</v>
      </c>
      <c r="L87" s="203">
        <f t="shared" si="44"/>
        <v>0</v>
      </c>
      <c r="M87" s="203">
        <f t="shared" si="44"/>
        <v>0</v>
      </c>
      <c r="N87" s="203">
        <f t="shared" si="44"/>
        <v>0</v>
      </c>
      <c r="O87" s="203">
        <f t="shared" si="44"/>
        <v>0</v>
      </c>
      <c r="P87" s="203">
        <f t="shared" si="44"/>
        <v>0</v>
      </c>
      <c r="Q87" s="203">
        <f t="shared" si="44"/>
        <v>5614517.03367694</v>
      </c>
      <c r="R87" s="203">
        <f t="shared" si="44"/>
        <v>0</v>
      </c>
      <c r="S87" s="203">
        <f t="shared" si="44"/>
        <v>0</v>
      </c>
      <c r="T87" s="203">
        <f t="shared" si="44"/>
        <v>0</v>
      </c>
      <c r="U87" s="203">
        <f t="shared" si="44"/>
        <v>0</v>
      </c>
      <c r="V87" s="203">
        <f t="shared" si="44"/>
        <v>0</v>
      </c>
      <c r="W87" s="203">
        <f t="shared" si="44"/>
        <v>0</v>
      </c>
      <c r="X87" s="203">
        <f t="shared" si="44"/>
        <v>0</v>
      </c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</row>
    <row r="88" spans="1:91" x14ac:dyDescent="0.25">
      <c r="A88" s="55" t="s">
        <v>11</v>
      </c>
      <c r="B88" s="35" t="s">
        <v>14</v>
      </c>
      <c r="C88" s="202">
        <f t="shared" si="31"/>
        <v>5232962.2929561008</v>
      </c>
      <c r="E88" s="203">
        <f t="shared" ref="E88:X88" si="45">IF(E44=1,$C88,0)</f>
        <v>0</v>
      </c>
      <c r="F88" s="203">
        <f t="shared" si="45"/>
        <v>0</v>
      </c>
      <c r="G88" s="203">
        <f t="shared" si="45"/>
        <v>0</v>
      </c>
      <c r="H88" s="203">
        <f t="shared" si="45"/>
        <v>0</v>
      </c>
      <c r="I88" s="203">
        <f t="shared" si="45"/>
        <v>0</v>
      </c>
      <c r="J88" s="203">
        <f t="shared" si="45"/>
        <v>0</v>
      </c>
      <c r="K88" s="203">
        <f t="shared" si="45"/>
        <v>0</v>
      </c>
      <c r="L88" s="203">
        <f t="shared" si="45"/>
        <v>0</v>
      </c>
      <c r="M88" s="203">
        <f t="shared" si="45"/>
        <v>0</v>
      </c>
      <c r="N88" s="203">
        <f t="shared" si="45"/>
        <v>0</v>
      </c>
      <c r="O88" s="203">
        <f t="shared" si="45"/>
        <v>0</v>
      </c>
      <c r="P88" s="203">
        <f t="shared" si="45"/>
        <v>0</v>
      </c>
      <c r="Q88" s="203">
        <f t="shared" si="45"/>
        <v>0</v>
      </c>
      <c r="R88" s="203">
        <f t="shared" si="45"/>
        <v>5232962.2929561008</v>
      </c>
      <c r="S88" s="203">
        <f t="shared" si="45"/>
        <v>0</v>
      </c>
      <c r="T88" s="203">
        <f t="shared" si="45"/>
        <v>0</v>
      </c>
      <c r="U88" s="203">
        <f t="shared" si="45"/>
        <v>0</v>
      </c>
      <c r="V88" s="203">
        <f t="shared" si="45"/>
        <v>0</v>
      </c>
      <c r="W88" s="203">
        <f t="shared" si="45"/>
        <v>0</v>
      </c>
      <c r="X88" s="203">
        <f t="shared" si="45"/>
        <v>0</v>
      </c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</row>
    <row r="89" spans="1:91" x14ac:dyDescent="0.25">
      <c r="A89" s="55" t="s">
        <v>11</v>
      </c>
      <c r="B89" s="35" t="s">
        <v>15</v>
      </c>
      <c r="C89" s="202">
        <f t="shared" si="31"/>
        <v>369334.514099375</v>
      </c>
      <c r="E89" s="203">
        <f t="shared" ref="E89:X89" si="46">IF(E45=1,$C89,0)</f>
        <v>0</v>
      </c>
      <c r="F89" s="203">
        <f t="shared" si="46"/>
        <v>0</v>
      </c>
      <c r="G89" s="203">
        <f t="shared" si="46"/>
        <v>0</v>
      </c>
      <c r="H89" s="203">
        <f t="shared" si="46"/>
        <v>0</v>
      </c>
      <c r="I89" s="203">
        <f t="shared" si="46"/>
        <v>0</v>
      </c>
      <c r="J89" s="203">
        <f t="shared" si="46"/>
        <v>0</v>
      </c>
      <c r="K89" s="203">
        <f t="shared" si="46"/>
        <v>0</v>
      </c>
      <c r="L89" s="203">
        <f t="shared" si="46"/>
        <v>0</v>
      </c>
      <c r="M89" s="203">
        <f t="shared" si="46"/>
        <v>0</v>
      </c>
      <c r="N89" s="203">
        <f t="shared" si="46"/>
        <v>0</v>
      </c>
      <c r="O89" s="203">
        <f t="shared" si="46"/>
        <v>0</v>
      </c>
      <c r="P89" s="203">
        <f t="shared" si="46"/>
        <v>0</v>
      </c>
      <c r="Q89" s="203">
        <f t="shared" si="46"/>
        <v>0</v>
      </c>
      <c r="R89" s="203">
        <f t="shared" si="46"/>
        <v>0</v>
      </c>
      <c r="S89" s="203">
        <f t="shared" si="46"/>
        <v>369334.514099375</v>
      </c>
      <c r="T89" s="203">
        <f t="shared" si="46"/>
        <v>0</v>
      </c>
      <c r="U89" s="203">
        <f t="shared" si="46"/>
        <v>0</v>
      </c>
      <c r="V89" s="203">
        <f t="shared" si="46"/>
        <v>0</v>
      </c>
      <c r="W89" s="203">
        <f t="shared" si="46"/>
        <v>0</v>
      </c>
      <c r="X89" s="203">
        <f t="shared" si="46"/>
        <v>0</v>
      </c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</row>
    <row r="90" spans="1:91" x14ac:dyDescent="0.25">
      <c r="A90" s="56" t="s">
        <v>11</v>
      </c>
      <c r="B90" s="43" t="s">
        <v>16</v>
      </c>
      <c r="C90" s="202">
        <f t="shared" si="31"/>
        <v>451110.324836771</v>
      </c>
      <c r="E90" s="203">
        <f t="shared" ref="E90:X90" si="47">IF(E46=1,$C90,0)</f>
        <v>0</v>
      </c>
      <c r="F90" s="203">
        <f t="shared" si="47"/>
        <v>0</v>
      </c>
      <c r="G90" s="203">
        <f t="shared" si="47"/>
        <v>0</v>
      </c>
      <c r="H90" s="203">
        <f t="shared" si="47"/>
        <v>0</v>
      </c>
      <c r="I90" s="203">
        <f t="shared" si="47"/>
        <v>0</v>
      </c>
      <c r="J90" s="203">
        <f t="shared" si="47"/>
        <v>0</v>
      </c>
      <c r="K90" s="203">
        <f t="shared" si="47"/>
        <v>0</v>
      </c>
      <c r="L90" s="203">
        <f t="shared" si="47"/>
        <v>0</v>
      </c>
      <c r="M90" s="203">
        <f t="shared" si="47"/>
        <v>0</v>
      </c>
      <c r="N90" s="203">
        <f t="shared" si="47"/>
        <v>0</v>
      </c>
      <c r="O90" s="203">
        <f t="shared" si="47"/>
        <v>0</v>
      </c>
      <c r="P90" s="203">
        <f t="shared" si="47"/>
        <v>0</v>
      </c>
      <c r="Q90" s="203">
        <f t="shared" si="47"/>
        <v>0</v>
      </c>
      <c r="R90" s="203">
        <f t="shared" si="47"/>
        <v>0</v>
      </c>
      <c r="S90" s="203">
        <f t="shared" si="47"/>
        <v>0</v>
      </c>
      <c r="T90" s="203">
        <f t="shared" si="47"/>
        <v>451110.324836771</v>
      </c>
      <c r="U90" s="203">
        <f t="shared" si="47"/>
        <v>0</v>
      </c>
      <c r="V90" s="203">
        <f t="shared" si="47"/>
        <v>0</v>
      </c>
      <c r="W90" s="203">
        <f t="shared" si="47"/>
        <v>0</v>
      </c>
      <c r="X90" s="203">
        <f t="shared" si="47"/>
        <v>0</v>
      </c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</row>
    <row r="91" spans="1:91" x14ac:dyDescent="0.25">
      <c r="A91" s="57" t="s">
        <v>12</v>
      </c>
      <c r="B91" s="35" t="s">
        <v>13</v>
      </c>
      <c r="C91" s="202">
        <f t="shared" si="31"/>
        <v>8077250.0069703907</v>
      </c>
      <c r="E91" s="203">
        <f t="shared" ref="E91:X91" si="48">IF(E47=1,$C91,0)</f>
        <v>0</v>
      </c>
      <c r="F91" s="203">
        <f t="shared" si="48"/>
        <v>0</v>
      </c>
      <c r="G91" s="203">
        <f t="shared" si="48"/>
        <v>0</v>
      </c>
      <c r="H91" s="203">
        <f t="shared" si="48"/>
        <v>0</v>
      </c>
      <c r="I91" s="203">
        <f t="shared" si="48"/>
        <v>0</v>
      </c>
      <c r="J91" s="203">
        <f t="shared" si="48"/>
        <v>0</v>
      </c>
      <c r="K91" s="203">
        <f t="shared" si="48"/>
        <v>0</v>
      </c>
      <c r="L91" s="203">
        <f t="shared" si="48"/>
        <v>0</v>
      </c>
      <c r="M91" s="203">
        <f t="shared" si="48"/>
        <v>0</v>
      </c>
      <c r="N91" s="203">
        <f t="shared" si="48"/>
        <v>0</v>
      </c>
      <c r="O91" s="203">
        <f t="shared" si="48"/>
        <v>0</v>
      </c>
      <c r="P91" s="203">
        <f t="shared" si="48"/>
        <v>0</v>
      </c>
      <c r="Q91" s="203">
        <f t="shared" si="48"/>
        <v>0</v>
      </c>
      <c r="R91" s="203">
        <f t="shared" si="48"/>
        <v>0</v>
      </c>
      <c r="S91" s="203">
        <f t="shared" si="48"/>
        <v>0</v>
      </c>
      <c r="T91" s="203">
        <f t="shared" si="48"/>
        <v>0</v>
      </c>
      <c r="U91" s="203">
        <f t="shared" si="48"/>
        <v>8077250.0069703907</v>
      </c>
      <c r="V91" s="203">
        <f t="shared" si="48"/>
        <v>0</v>
      </c>
      <c r="W91" s="203">
        <f t="shared" si="48"/>
        <v>0</v>
      </c>
      <c r="X91" s="203">
        <f t="shared" si="48"/>
        <v>0</v>
      </c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</row>
    <row r="92" spans="1:91" x14ac:dyDescent="0.25">
      <c r="A92" s="57" t="s">
        <v>12</v>
      </c>
      <c r="B92" s="35" t="s">
        <v>14</v>
      </c>
      <c r="C92" s="202">
        <f t="shared" si="31"/>
        <v>11987331.7929554</v>
      </c>
      <c r="E92" s="203">
        <f t="shared" ref="E92:X92" si="49">IF(E48=1,$C92,0)</f>
        <v>0</v>
      </c>
      <c r="F92" s="203">
        <f t="shared" si="49"/>
        <v>0</v>
      </c>
      <c r="G92" s="203">
        <f t="shared" si="49"/>
        <v>0</v>
      </c>
      <c r="H92" s="203">
        <f t="shared" si="49"/>
        <v>0</v>
      </c>
      <c r="I92" s="203">
        <f t="shared" si="49"/>
        <v>0</v>
      </c>
      <c r="J92" s="203">
        <f t="shared" si="49"/>
        <v>0</v>
      </c>
      <c r="K92" s="203">
        <f t="shared" si="49"/>
        <v>0</v>
      </c>
      <c r="L92" s="203">
        <f t="shared" si="49"/>
        <v>0</v>
      </c>
      <c r="M92" s="203">
        <f t="shared" si="49"/>
        <v>0</v>
      </c>
      <c r="N92" s="203">
        <f t="shared" si="49"/>
        <v>0</v>
      </c>
      <c r="O92" s="203">
        <f t="shared" si="49"/>
        <v>0</v>
      </c>
      <c r="P92" s="203">
        <f t="shared" si="49"/>
        <v>0</v>
      </c>
      <c r="Q92" s="203">
        <f t="shared" si="49"/>
        <v>0</v>
      </c>
      <c r="R92" s="203">
        <f t="shared" si="49"/>
        <v>0</v>
      </c>
      <c r="S92" s="203">
        <f t="shared" si="49"/>
        <v>0</v>
      </c>
      <c r="T92" s="203">
        <f t="shared" si="49"/>
        <v>0</v>
      </c>
      <c r="U92" s="203">
        <f t="shared" si="49"/>
        <v>0</v>
      </c>
      <c r="V92" s="203">
        <f t="shared" si="49"/>
        <v>11987331.7929554</v>
      </c>
      <c r="W92" s="203">
        <f t="shared" si="49"/>
        <v>0</v>
      </c>
      <c r="X92" s="203">
        <f t="shared" si="49"/>
        <v>0</v>
      </c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</row>
    <row r="93" spans="1:91" x14ac:dyDescent="0.25">
      <c r="A93" s="57" t="s">
        <v>12</v>
      </c>
      <c r="B93" s="35" t="s">
        <v>15</v>
      </c>
      <c r="C93" s="202">
        <f t="shared" si="31"/>
        <v>677084.60605931398</v>
      </c>
      <c r="E93" s="203">
        <f t="shared" ref="E93:X93" si="50">IF(E49=1,$C93,0)</f>
        <v>0</v>
      </c>
      <c r="F93" s="203">
        <f t="shared" si="50"/>
        <v>0</v>
      </c>
      <c r="G93" s="203">
        <f t="shared" si="50"/>
        <v>0</v>
      </c>
      <c r="H93" s="203">
        <f t="shared" si="50"/>
        <v>0</v>
      </c>
      <c r="I93" s="203">
        <f t="shared" si="50"/>
        <v>0</v>
      </c>
      <c r="J93" s="203">
        <f t="shared" si="50"/>
        <v>0</v>
      </c>
      <c r="K93" s="203">
        <f t="shared" si="50"/>
        <v>0</v>
      </c>
      <c r="L93" s="203">
        <f t="shared" si="50"/>
        <v>0</v>
      </c>
      <c r="M93" s="203">
        <f t="shared" si="50"/>
        <v>0</v>
      </c>
      <c r="N93" s="203">
        <f t="shared" si="50"/>
        <v>0</v>
      </c>
      <c r="O93" s="203">
        <f t="shared" si="50"/>
        <v>0</v>
      </c>
      <c r="P93" s="203">
        <f t="shared" si="50"/>
        <v>0</v>
      </c>
      <c r="Q93" s="203">
        <f t="shared" si="50"/>
        <v>0</v>
      </c>
      <c r="R93" s="203">
        <f t="shared" si="50"/>
        <v>0</v>
      </c>
      <c r="S93" s="203">
        <f t="shared" si="50"/>
        <v>0</v>
      </c>
      <c r="T93" s="203">
        <f t="shared" si="50"/>
        <v>0</v>
      </c>
      <c r="U93" s="203">
        <f t="shared" si="50"/>
        <v>0</v>
      </c>
      <c r="V93" s="203">
        <f t="shared" si="50"/>
        <v>0</v>
      </c>
      <c r="W93" s="203">
        <f t="shared" si="50"/>
        <v>677084.60605931398</v>
      </c>
      <c r="X93" s="203">
        <f t="shared" si="50"/>
        <v>0</v>
      </c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</row>
    <row r="94" spans="1:91" x14ac:dyDescent="0.25">
      <c r="A94" s="58" t="s">
        <v>12</v>
      </c>
      <c r="B94" s="43" t="s">
        <v>16</v>
      </c>
      <c r="C94" s="202">
        <f t="shared" si="31"/>
        <v>1344390.1454942999</v>
      </c>
      <c r="E94" s="203">
        <f t="shared" ref="E94:X94" si="51">IF(E50=1,$C94,0)</f>
        <v>0</v>
      </c>
      <c r="F94" s="203">
        <f t="shared" si="51"/>
        <v>0</v>
      </c>
      <c r="G94" s="203">
        <f t="shared" si="51"/>
        <v>0</v>
      </c>
      <c r="H94" s="203">
        <f t="shared" si="51"/>
        <v>0</v>
      </c>
      <c r="I94" s="203">
        <f t="shared" si="51"/>
        <v>0</v>
      </c>
      <c r="J94" s="203">
        <f t="shared" si="51"/>
        <v>0</v>
      </c>
      <c r="K94" s="203">
        <f t="shared" si="51"/>
        <v>0</v>
      </c>
      <c r="L94" s="203">
        <f t="shared" si="51"/>
        <v>0</v>
      </c>
      <c r="M94" s="203">
        <f t="shared" si="51"/>
        <v>0</v>
      </c>
      <c r="N94" s="203">
        <f t="shared" si="51"/>
        <v>0</v>
      </c>
      <c r="O94" s="203">
        <f t="shared" si="51"/>
        <v>0</v>
      </c>
      <c r="P94" s="203">
        <f t="shared" si="51"/>
        <v>0</v>
      </c>
      <c r="Q94" s="203">
        <f t="shared" si="51"/>
        <v>0</v>
      </c>
      <c r="R94" s="203">
        <f t="shared" si="51"/>
        <v>0</v>
      </c>
      <c r="S94" s="203">
        <f t="shared" si="51"/>
        <v>0</v>
      </c>
      <c r="T94" s="203">
        <f t="shared" si="51"/>
        <v>0</v>
      </c>
      <c r="U94" s="203">
        <f t="shared" si="51"/>
        <v>0</v>
      </c>
      <c r="V94" s="203">
        <f t="shared" si="51"/>
        <v>0</v>
      </c>
      <c r="W94" s="203">
        <f t="shared" si="51"/>
        <v>0</v>
      </c>
      <c r="X94" s="203">
        <f t="shared" si="51"/>
        <v>1344390.1454942999</v>
      </c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</row>
    <row r="95" spans="1:91" x14ac:dyDescent="0.25"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</row>
    <row r="96" spans="1:91" ht="17.25" x14ac:dyDescent="0.3">
      <c r="A96" s="17"/>
      <c r="B96" s="17"/>
      <c r="C96" s="197" t="s">
        <v>73</v>
      </c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</row>
    <row r="97" spans="1:91" x14ac:dyDescent="0.25">
      <c r="A97" s="24" t="s">
        <v>8</v>
      </c>
      <c r="B97" s="25" t="s">
        <v>13</v>
      </c>
      <c r="C97" s="202"/>
      <c r="E97" s="201">
        <f t="shared" ref="E97:X97" si="52">IF(E31=1,E75/E53,0)</f>
        <v>169.01922820272497</v>
      </c>
      <c r="F97" s="201">
        <f t="shared" si="52"/>
        <v>0</v>
      </c>
      <c r="G97" s="201">
        <f t="shared" si="52"/>
        <v>0</v>
      </c>
      <c r="H97" s="201">
        <f t="shared" si="52"/>
        <v>0</v>
      </c>
      <c r="I97" s="201">
        <f t="shared" si="52"/>
        <v>0</v>
      </c>
      <c r="J97" s="201">
        <f t="shared" si="52"/>
        <v>0</v>
      </c>
      <c r="K97" s="201">
        <f t="shared" si="52"/>
        <v>0</v>
      </c>
      <c r="L97" s="201">
        <f t="shared" si="52"/>
        <v>0</v>
      </c>
      <c r="M97" s="201">
        <f t="shared" si="52"/>
        <v>0</v>
      </c>
      <c r="N97" s="201">
        <f t="shared" si="52"/>
        <v>0</v>
      </c>
      <c r="O97" s="201">
        <f t="shared" si="52"/>
        <v>0</v>
      </c>
      <c r="P97" s="201">
        <f t="shared" si="52"/>
        <v>0</v>
      </c>
      <c r="Q97" s="201">
        <f t="shared" si="52"/>
        <v>0</v>
      </c>
      <c r="R97" s="201">
        <f t="shared" si="52"/>
        <v>0</v>
      </c>
      <c r="S97" s="201">
        <f t="shared" si="52"/>
        <v>0</v>
      </c>
      <c r="T97" s="201">
        <f t="shared" si="52"/>
        <v>0</v>
      </c>
      <c r="U97" s="201">
        <f t="shared" si="52"/>
        <v>0</v>
      </c>
      <c r="V97" s="201">
        <f t="shared" si="52"/>
        <v>0</v>
      </c>
      <c r="W97" s="201">
        <f t="shared" si="52"/>
        <v>0</v>
      </c>
      <c r="X97" s="201">
        <f t="shared" si="52"/>
        <v>0</v>
      </c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</row>
    <row r="98" spans="1:91" x14ac:dyDescent="0.25">
      <c r="A98" s="34" t="s">
        <v>8</v>
      </c>
      <c r="B98" s="35" t="s">
        <v>14</v>
      </c>
      <c r="C98" s="202"/>
      <c r="E98" s="201">
        <f t="shared" ref="E98:X98" si="53">IF(E32=1,E76/E54,0)</f>
        <v>0</v>
      </c>
      <c r="F98" s="201">
        <f t="shared" si="53"/>
        <v>389.24944207882123</v>
      </c>
      <c r="G98" s="201">
        <f t="shared" si="53"/>
        <v>0</v>
      </c>
      <c r="H98" s="201">
        <f t="shared" si="53"/>
        <v>0</v>
      </c>
      <c r="I98" s="201">
        <f t="shared" si="53"/>
        <v>0</v>
      </c>
      <c r="J98" s="201">
        <f t="shared" si="53"/>
        <v>0</v>
      </c>
      <c r="K98" s="201">
        <f t="shared" si="53"/>
        <v>0</v>
      </c>
      <c r="L98" s="201">
        <f t="shared" si="53"/>
        <v>0</v>
      </c>
      <c r="M98" s="201">
        <f t="shared" si="53"/>
        <v>0</v>
      </c>
      <c r="N98" s="201">
        <f t="shared" si="53"/>
        <v>0</v>
      </c>
      <c r="O98" s="201">
        <f t="shared" si="53"/>
        <v>0</v>
      </c>
      <c r="P98" s="201">
        <f t="shared" si="53"/>
        <v>0</v>
      </c>
      <c r="Q98" s="201">
        <f t="shared" si="53"/>
        <v>0</v>
      </c>
      <c r="R98" s="201">
        <f t="shared" si="53"/>
        <v>0</v>
      </c>
      <c r="S98" s="201">
        <f t="shared" si="53"/>
        <v>0</v>
      </c>
      <c r="T98" s="201">
        <f t="shared" si="53"/>
        <v>0</v>
      </c>
      <c r="U98" s="201">
        <f t="shared" si="53"/>
        <v>0</v>
      </c>
      <c r="V98" s="201">
        <f t="shared" si="53"/>
        <v>0</v>
      </c>
      <c r="W98" s="201">
        <f t="shared" si="53"/>
        <v>0</v>
      </c>
      <c r="X98" s="201">
        <f t="shared" si="53"/>
        <v>0</v>
      </c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</row>
    <row r="99" spans="1:91" x14ac:dyDescent="0.25">
      <c r="A99" s="34" t="s">
        <v>8</v>
      </c>
      <c r="B99" s="35" t="s">
        <v>15</v>
      </c>
      <c r="C99" s="202"/>
      <c r="E99" s="201">
        <f t="shared" ref="E99:X99" si="54">IF(E33=1,E77/E55,0)</f>
        <v>0</v>
      </c>
      <c r="F99" s="201">
        <f t="shared" si="54"/>
        <v>0</v>
      </c>
      <c r="G99" s="201">
        <f t="shared" si="54"/>
        <v>9.5977123953186627</v>
      </c>
      <c r="H99" s="201">
        <f t="shared" si="54"/>
        <v>0</v>
      </c>
      <c r="I99" s="201">
        <f t="shared" si="54"/>
        <v>0</v>
      </c>
      <c r="J99" s="201">
        <f t="shared" si="54"/>
        <v>0</v>
      </c>
      <c r="K99" s="201">
        <f t="shared" si="54"/>
        <v>0</v>
      </c>
      <c r="L99" s="201">
        <f t="shared" si="54"/>
        <v>0</v>
      </c>
      <c r="M99" s="201">
        <f t="shared" si="54"/>
        <v>0</v>
      </c>
      <c r="N99" s="201">
        <f t="shared" si="54"/>
        <v>0</v>
      </c>
      <c r="O99" s="201">
        <f t="shared" si="54"/>
        <v>0</v>
      </c>
      <c r="P99" s="201">
        <f t="shared" si="54"/>
        <v>0</v>
      </c>
      <c r="Q99" s="201">
        <f t="shared" si="54"/>
        <v>0</v>
      </c>
      <c r="R99" s="201">
        <f t="shared" si="54"/>
        <v>0</v>
      </c>
      <c r="S99" s="201">
        <f t="shared" si="54"/>
        <v>0</v>
      </c>
      <c r="T99" s="201">
        <f t="shared" si="54"/>
        <v>0</v>
      </c>
      <c r="U99" s="201">
        <f t="shared" si="54"/>
        <v>0</v>
      </c>
      <c r="V99" s="201">
        <f t="shared" si="54"/>
        <v>0</v>
      </c>
      <c r="W99" s="201">
        <f t="shared" si="54"/>
        <v>0</v>
      </c>
      <c r="X99" s="201">
        <f t="shared" si="54"/>
        <v>0</v>
      </c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</row>
    <row r="100" spans="1:91" x14ac:dyDescent="0.25">
      <c r="A100" s="42" t="s">
        <v>8</v>
      </c>
      <c r="B100" s="43" t="s">
        <v>16</v>
      </c>
      <c r="C100" s="202"/>
      <c r="E100" s="201">
        <f t="shared" ref="E100:X100" si="55">IF(E34=1,E78/E56,0)</f>
        <v>0</v>
      </c>
      <c r="F100" s="201">
        <f t="shared" si="55"/>
        <v>0</v>
      </c>
      <c r="G100" s="201">
        <f t="shared" si="55"/>
        <v>0</v>
      </c>
      <c r="H100" s="201">
        <f t="shared" si="55"/>
        <v>88.365170542972606</v>
      </c>
      <c r="I100" s="201">
        <f t="shared" si="55"/>
        <v>0</v>
      </c>
      <c r="J100" s="201">
        <f t="shared" si="55"/>
        <v>0</v>
      </c>
      <c r="K100" s="201">
        <f t="shared" si="55"/>
        <v>0</v>
      </c>
      <c r="L100" s="201">
        <f t="shared" si="55"/>
        <v>0</v>
      </c>
      <c r="M100" s="201">
        <f t="shared" si="55"/>
        <v>0</v>
      </c>
      <c r="N100" s="201">
        <f t="shared" si="55"/>
        <v>0</v>
      </c>
      <c r="O100" s="201">
        <f t="shared" si="55"/>
        <v>0</v>
      </c>
      <c r="P100" s="201">
        <f t="shared" si="55"/>
        <v>0</v>
      </c>
      <c r="Q100" s="201">
        <f t="shared" si="55"/>
        <v>0</v>
      </c>
      <c r="R100" s="201">
        <f t="shared" si="55"/>
        <v>0</v>
      </c>
      <c r="S100" s="201">
        <f t="shared" si="55"/>
        <v>0</v>
      </c>
      <c r="T100" s="201">
        <f t="shared" si="55"/>
        <v>0</v>
      </c>
      <c r="U100" s="201">
        <f t="shared" si="55"/>
        <v>0</v>
      </c>
      <c r="V100" s="201">
        <f t="shared" si="55"/>
        <v>0</v>
      </c>
      <c r="W100" s="201">
        <f t="shared" si="55"/>
        <v>0</v>
      </c>
      <c r="X100" s="201">
        <f t="shared" si="55"/>
        <v>0</v>
      </c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</row>
    <row r="101" spans="1:91" x14ac:dyDescent="0.25">
      <c r="A101" s="49" t="s">
        <v>9</v>
      </c>
      <c r="B101" s="25" t="s">
        <v>13</v>
      </c>
      <c r="C101" s="202"/>
      <c r="E101" s="201">
        <f t="shared" ref="E101:X101" si="56">IF(E35=1,E79/E57,0)</f>
        <v>0</v>
      </c>
      <c r="F101" s="201">
        <f t="shared" si="56"/>
        <v>0</v>
      </c>
      <c r="G101" s="201">
        <f t="shared" si="56"/>
        <v>0</v>
      </c>
      <c r="H101" s="201">
        <f t="shared" si="56"/>
        <v>0</v>
      </c>
      <c r="I101" s="201">
        <f t="shared" si="56"/>
        <v>148.10015207183116</v>
      </c>
      <c r="J101" s="201">
        <f t="shared" si="56"/>
        <v>0</v>
      </c>
      <c r="K101" s="201">
        <f t="shared" si="56"/>
        <v>0</v>
      </c>
      <c r="L101" s="201">
        <f t="shared" si="56"/>
        <v>0</v>
      </c>
      <c r="M101" s="201">
        <f t="shared" si="56"/>
        <v>0</v>
      </c>
      <c r="N101" s="201">
        <f t="shared" si="56"/>
        <v>0</v>
      </c>
      <c r="O101" s="201">
        <f t="shared" si="56"/>
        <v>0</v>
      </c>
      <c r="P101" s="201">
        <f t="shared" si="56"/>
        <v>0</v>
      </c>
      <c r="Q101" s="201">
        <f t="shared" si="56"/>
        <v>0</v>
      </c>
      <c r="R101" s="201">
        <f t="shared" si="56"/>
        <v>0</v>
      </c>
      <c r="S101" s="201">
        <f t="shared" si="56"/>
        <v>0</v>
      </c>
      <c r="T101" s="201">
        <f t="shared" si="56"/>
        <v>0</v>
      </c>
      <c r="U101" s="201">
        <f t="shared" si="56"/>
        <v>0</v>
      </c>
      <c r="V101" s="201">
        <f t="shared" si="56"/>
        <v>0</v>
      </c>
      <c r="W101" s="201">
        <f t="shared" si="56"/>
        <v>0</v>
      </c>
      <c r="X101" s="201">
        <f t="shared" si="56"/>
        <v>0</v>
      </c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</row>
    <row r="102" spans="1:91" x14ac:dyDescent="0.25">
      <c r="A102" s="50" t="s">
        <v>9</v>
      </c>
      <c r="B102" s="35" t="s">
        <v>14</v>
      </c>
      <c r="C102" s="202"/>
      <c r="E102" s="201">
        <f t="shared" ref="E102:X102" si="57">IF(E36=1,E80/E58,0)</f>
        <v>0</v>
      </c>
      <c r="F102" s="201">
        <f t="shared" si="57"/>
        <v>0</v>
      </c>
      <c r="G102" s="201">
        <f t="shared" si="57"/>
        <v>0</v>
      </c>
      <c r="H102" s="201">
        <f t="shared" si="57"/>
        <v>0</v>
      </c>
      <c r="I102" s="201">
        <f t="shared" si="57"/>
        <v>0</v>
      </c>
      <c r="J102" s="201">
        <f t="shared" si="57"/>
        <v>1144.6095807545014</v>
      </c>
      <c r="K102" s="201">
        <f t="shared" si="57"/>
        <v>0</v>
      </c>
      <c r="L102" s="201">
        <f t="shared" si="57"/>
        <v>0</v>
      </c>
      <c r="M102" s="201">
        <f t="shared" si="57"/>
        <v>0</v>
      </c>
      <c r="N102" s="201">
        <f t="shared" si="57"/>
        <v>0</v>
      </c>
      <c r="O102" s="201">
        <f t="shared" si="57"/>
        <v>0</v>
      </c>
      <c r="P102" s="201">
        <f t="shared" si="57"/>
        <v>0</v>
      </c>
      <c r="Q102" s="201">
        <f t="shared" si="57"/>
        <v>0</v>
      </c>
      <c r="R102" s="201">
        <f t="shared" si="57"/>
        <v>0</v>
      </c>
      <c r="S102" s="201">
        <f t="shared" si="57"/>
        <v>0</v>
      </c>
      <c r="T102" s="201">
        <f t="shared" si="57"/>
        <v>0</v>
      </c>
      <c r="U102" s="201">
        <f t="shared" si="57"/>
        <v>0</v>
      </c>
      <c r="V102" s="201">
        <f t="shared" si="57"/>
        <v>0</v>
      </c>
      <c r="W102" s="201">
        <f t="shared" si="57"/>
        <v>0</v>
      </c>
      <c r="X102" s="201">
        <f t="shared" si="57"/>
        <v>0</v>
      </c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</row>
    <row r="103" spans="1:91" x14ac:dyDescent="0.25">
      <c r="A103" s="50" t="s">
        <v>9</v>
      </c>
      <c r="B103" s="35" t="s">
        <v>15</v>
      </c>
      <c r="C103" s="202"/>
      <c r="E103" s="201">
        <f t="shared" ref="E103:X103" si="58">IF(E37=1,E81/E59,0)</f>
        <v>0</v>
      </c>
      <c r="F103" s="201">
        <f t="shared" si="58"/>
        <v>0</v>
      </c>
      <c r="G103" s="201">
        <f t="shared" si="58"/>
        <v>0</v>
      </c>
      <c r="H103" s="201">
        <f t="shared" si="58"/>
        <v>0</v>
      </c>
      <c r="I103" s="201">
        <f t="shared" si="58"/>
        <v>0</v>
      </c>
      <c r="J103" s="201">
        <f t="shared" si="58"/>
        <v>0</v>
      </c>
      <c r="K103" s="201">
        <f t="shared" si="58"/>
        <v>15.752347538447053</v>
      </c>
      <c r="L103" s="201">
        <f t="shared" si="58"/>
        <v>0</v>
      </c>
      <c r="M103" s="201">
        <f t="shared" si="58"/>
        <v>0</v>
      </c>
      <c r="N103" s="201">
        <f t="shared" si="58"/>
        <v>0</v>
      </c>
      <c r="O103" s="201">
        <f t="shared" si="58"/>
        <v>0</v>
      </c>
      <c r="P103" s="201">
        <f t="shared" si="58"/>
        <v>0</v>
      </c>
      <c r="Q103" s="201">
        <f t="shared" si="58"/>
        <v>0</v>
      </c>
      <c r="R103" s="201">
        <f t="shared" si="58"/>
        <v>0</v>
      </c>
      <c r="S103" s="201">
        <f t="shared" si="58"/>
        <v>0</v>
      </c>
      <c r="T103" s="201">
        <f t="shared" si="58"/>
        <v>0</v>
      </c>
      <c r="U103" s="201">
        <f t="shared" si="58"/>
        <v>0</v>
      </c>
      <c r="V103" s="201">
        <f t="shared" si="58"/>
        <v>0</v>
      </c>
      <c r="W103" s="201">
        <f t="shared" si="58"/>
        <v>0</v>
      </c>
      <c r="X103" s="201">
        <f t="shared" si="58"/>
        <v>0</v>
      </c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</row>
    <row r="104" spans="1:91" x14ac:dyDescent="0.25">
      <c r="A104" s="51" t="s">
        <v>9</v>
      </c>
      <c r="B104" s="43" t="s">
        <v>16</v>
      </c>
      <c r="C104" s="202"/>
      <c r="E104" s="201">
        <f t="shared" ref="E104:X104" si="59">IF(E38=1,E82/E60,0)</f>
        <v>0</v>
      </c>
      <c r="F104" s="201">
        <f t="shared" si="59"/>
        <v>0</v>
      </c>
      <c r="G104" s="201">
        <f t="shared" si="59"/>
        <v>0</v>
      </c>
      <c r="H104" s="201">
        <f t="shared" si="59"/>
        <v>0</v>
      </c>
      <c r="I104" s="201">
        <f t="shared" si="59"/>
        <v>0</v>
      </c>
      <c r="J104" s="201">
        <f t="shared" si="59"/>
        <v>0</v>
      </c>
      <c r="K104" s="201">
        <f t="shared" si="59"/>
        <v>0</v>
      </c>
      <c r="L104" s="201">
        <f t="shared" si="59"/>
        <v>88.374107526847595</v>
      </c>
      <c r="M104" s="201">
        <f t="shared" si="59"/>
        <v>0</v>
      </c>
      <c r="N104" s="201">
        <f t="shared" si="59"/>
        <v>0</v>
      </c>
      <c r="O104" s="201">
        <f t="shared" si="59"/>
        <v>0</v>
      </c>
      <c r="P104" s="201">
        <f t="shared" si="59"/>
        <v>0</v>
      </c>
      <c r="Q104" s="201">
        <f t="shared" si="59"/>
        <v>0</v>
      </c>
      <c r="R104" s="201">
        <f t="shared" si="59"/>
        <v>0</v>
      </c>
      <c r="S104" s="201">
        <f t="shared" si="59"/>
        <v>0</v>
      </c>
      <c r="T104" s="201">
        <f t="shared" si="59"/>
        <v>0</v>
      </c>
      <c r="U104" s="201">
        <f t="shared" si="59"/>
        <v>0</v>
      </c>
      <c r="V104" s="201">
        <f t="shared" si="59"/>
        <v>0</v>
      </c>
      <c r="W104" s="201">
        <f t="shared" si="59"/>
        <v>0</v>
      </c>
      <c r="X104" s="201">
        <f t="shared" si="59"/>
        <v>0</v>
      </c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</row>
    <row r="105" spans="1:91" x14ac:dyDescent="0.25">
      <c r="A105" s="53" t="s">
        <v>10</v>
      </c>
      <c r="B105" s="35" t="s">
        <v>13</v>
      </c>
      <c r="C105" s="202"/>
      <c r="E105" s="201">
        <f t="shared" ref="E105:X105" si="60">IF(E39=1,E83/E61,0)</f>
        <v>0</v>
      </c>
      <c r="F105" s="201">
        <f t="shared" si="60"/>
        <v>0</v>
      </c>
      <c r="G105" s="201">
        <f t="shared" si="60"/>
        <v>0</v>
      </c>
      <c r="H105" s="201">
        <f t="shared" si="60"/>
        <v>0</v>
      </c>
      <c r="I105" s="201">
        <f t="shared" si="60"/>
        <v>0</v>
      </c>
      <c r="J105" s="201">
        <f t="shared" si="60"/>
        <v>0</v>
      </c>
      <c r="K105" s="201">
        <f t="shared" si="60"/>
        <v>0</v>
      </c>
      <c r="L105" s="201">
        <f t="shared" si="60"/>
        <v>0</v>
      </c>
      <c r="M105" s="201">
        <f t="shared" si="60"/>
        <v>198.97446493189253</v>
      </c>
      <c r="N105" s="201">
        <f t="shared" si="60"/>
        <v>0</v>
      </c>
      <c r="O105" s="201">
        <f t="shared" si="60"/>
        <v>0</v>
      </c>
      <c r="P105" s="201">
        <f t="shared" si="60"/>
        <v>0</v>
      </c>
      <c r="Q105" s="201">
        <f t="shared" si="60"/>
        <v>0</v>
      </c>
      <c r="R105" s="201">
        <f t="shared" si="60"/>
        <v>0</v>
      </c>
      <c r="S105" s="201">
        <f t="shared" si="60"/>
        <v>0</v>
      </c>
      <c r="T105" s="201">
        <f t="shared" si="60"/>
        <v>0</v>
      </c>
      <c r="U105" s="201">
        <f t="shared" si="60"/>
        <v>0</v>
      </c>
      <c r="V105" s="201">
        <f t="shared" si="60"/>
        <v>0</v>
      </c>
      <c r="W105" s="201">
        <f t="shared" si="60"/>
        <v>0</v>
      </c>
      <c r="X105" s="201">
        <f t="shared" si="60"/>
        <v>0</v>
      </c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</row>
    <row r="106" spans="1:91" x14ac:dyDescent="0.25">
      <c r="A106" s="53" t="s">
        <v>10</v>
      </c>
      <c r="B106" s="35" t="s">
        <v>14</v>
      </c>
      <c r="C106" s="202"/>
      <c r="E106" s="201">
        <f t="shared" ref="E106:X106" si="61">IF(E40=1,E84/E62,0)</f>
        <v>0</v>
      </c>
      <c r="F106" s="201">
        <f t="shared" si="61"/>
        <v>0</v>
      </c>
      <c r="G106" s="201">
        <f t="shared" si="61"/>
        <v>0</v>
      </c>
      <c r="H106" s="201">
        <f t="shared" si="61"/>
        <v>0</v>
      </c>
      <c r="I106" s="201">
        <f t="shared" si="61"/>
        <v>0</v>
      </c>
      <c r="J106" s="201">
        <f t="shared" si="61"/>
        <v>0</v>
      </c>
      <c r="K106" s="201">
        <f t="shared" si="61"/>
        <v>0</v>
      </c>
      <c r="L106" s="201">
        <f t="shared" si="61"/>
        <v>0</v>
      </c>
      <c r="M106" s="201">
        <f t="shared" si="61"/>
        <v>0</v>
      </c>
      <c r="N106" s="201">
        <f t="shared" si="61"/>
        <v>1931.0464167214784</v>
      </c>
      <c r="O106" s="201">
        <f t="shared" si="61"/>
        <v>0</v>
      </c>
      <c r="P106" s="201">
        <f t="shared" si="61"/>
        <v>0</v>
      </c>
      <c r="Q106" s="201">
        <f t="shared" si="61"/>
        <v>0</v>
      </c>
      <c r="R106" s="201">
        <f t="shared" si="61"/>
        <v>0</v>
      </c>
      <c r="S106" s="201">
        <f t="shared" si="61"/>
        <v>0</v>
      </c>
      <c r="T106" s="201">
        <f t="shared" si="61"/>
        <v>0</v>
      </c>
      <c r="U106" s="201">
        <f t="shared" si="61"/>
        <v>0</v>
      </c>
      <c r="V106" s="201">
        <f t="shared" si="61"/>
        <v>0</v>
      </c>
      <c r="W106" s="201">
        <f t="shared" si="61"/>
        <v>0</v>
      </c>
      <c r="X106" s="201">
        <f t="shared" si="61"/>
        <v>0</v>
      </c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</row>
    <row r="107" spans="1:91" x14ac:dyDescent="0.25">
      <c r="A107" s="53" t="s">
        <v>10</v>
      </c>
      <c r="B107" s="35" t="s">
        <v>15</v>
      </c>
      <c r="C107" s="202"/>
      <c r="E107" s="201">
        <f t="shared" ref="E107:X107" si="62">IF(E41=1,E85/E63,0)</f>
        <v>0</v>
      </c>
      <c r="F107" s="201">
        <f t="shared" si="62"/>
        <v>0</v>
      </c>
      <c r="G107" s="201">
        <f t="shared" si="62"/>
        <v>0</v>
      </c>
      <c r="H107" s="201">
        <f t="shared" si="62"/>
        <v>0</v>
      </c>
      <c r="I107" s="201">
        <f t="shared" si="62"/>
        <v>0</v>
      </c>
      <c r="J107" s="201">
        <f t="shared" si="62"/>
        <v>0</v>
      </c>
      <c r="K107" s="201">
        <f t="shared" si="62"/>
        <v>0</v>
      </c>
      <c r="L107" s="201">
        <f t="shared" si="62"/>
        <v>0</v>
      </c>
      <c r="M107" s="201">
        <f t="shared" si="62"/>
        <v>0</v>
      </c>
      <c r="N107" s="201">
        <f t="shared" si="62"/>
        <v>0</v>
      </c>
      <c r="O107" s="201">
        <f t="shared" si="62"/>
        <v>13.020454626085638</v>
      </c>
      <c r="P107" s="201">
        <f t="shared" si="62"/>
        <v>0</v>
      </c>
      <c r="Q107" s="201">
        <f t="shared" si="62"/>
        <v>0</v>
      </c>
      <c r="R107" s="201">
        <f t="shared" si="62"/>
        <v>0</v>
      </c>
      <c r="S107" s="201">
        <f t="shared" si="62"/>
        <v>0</v>
      </c>
      <c r="T107" s="201">
        <f t="shared" si="62"/>
        <v>0</v>
      </c>
      <c r="U107" s="201">
        <f t="shared" si="62"/>
        <v>0</v>
      </c>
      <c r="V107" s="201">
        <f t="shared" si="62"/>
        <v>0</v>
      </c>
      <c r="W107" s="201">
        <f t="shared" si="62"/>
        <v>0</v>
      </c>
      <c r="X107" s="201">
        <f t="shared" si="62"/>
        <v>0</v>
      </c>
    </row>
    <row r="108" spans="1:91" x14ac:dyDescent="0.25">
      <c r="A108" s="53" t="s">
        <v>10</v>
      </c>
      <c r="B108" s="35" t="s">
        <v>16</v>
      </c>
      <c r="C108" s="202"/>
      <c r="E108" s="201">
        <f t="shared" ref="E108:X108" si="63">IF(E42=1,E86/E64,0)</f>
        <v>0</v>
      </c>
      <c r="F108" s="201">
        <f t="shared" si="63"/>
        <v>0</v>
      </c>
      <c r="G108" s="201">
        <f t="shared" si="63"/>
        <v>0</v>
      </c>
      <c r="H108" s="201">
        <f t="shared" si="63"/>
        <v>0</v>
      </c>
      <c r="I108" s="201">
        <f t="shared" si="63"/>
        <v>0</v>
      </c>
      <c r="J108" s="201">
        <f t="shared" si="63"/>
        <v>0</v>
      </c>
      <c r="K108" s="201">
        <f t="shared" si="63"/>
        <v>0</v>
      </c>
      <c r="L108" s="201">
        <f t="shared" si="63"/>
        <v>0</v>
      </c>
      <c r="M108" s="201">
        <f t="shared" si="63"/>
        <v>0</v>
      </c>
      <c r="N108" s="201">
        <f t="shared" si="63"/>
        <v>0</v>
      </c>
      <c r="O108" s="201">
        <f t="shared" si="63"/>
        <v>0</v>
      </c>
      <c r="P108" s="201">
        <f t="shared" si="63"/>
        <v>50.696566504278209</v>
      </c>
      <c r="Q108" s="201">
        <f t="shared" si="63"/>
        <v>0</v>
      </c>
      <c r="R108" s="201">
        <f t="shared" si="63"/>
        <v>0</v>
      </c>
      <c r="S108" s="201">
        <f t="shared" si="63"/>
        <v>0</v>
      </c>
      <c r="T108" s="201">
        <f t="shared" si="63"/>
        <v>0</v>
      </c>
      <c r="U108" s="201">
        <f t="shared" si="63"/>
        <v>0</v>
      </c>
      <c r="V108" s="201">
        <f t="shared" si="63"/>
        <v>0</v>
      </c>
      <c r="W108" s="201">
        <f t="shared" si="63"/>
        <v>0</v>
      </c>
      <c r="X108" s="201">
        <f t="shared" si="63"/>
        <v>0</v>
      </c>
    </row>
    <row r="109" spans="1:91" x14ac:dyDescent="0.25">
      <c r="A109" s="54" t="s">
        <v>11</v>
      </c>
      <c r="B109" s="25" t="s">
        <v>13</v>
      </c>
      <c r="C109" s="202"/>
      <c r="E109" s="201">
        <f t="shared" ref="E109:X109" si="64">IF(E43=1,E87/E65,0)</f>
        <v>0</v>
      </c>
      <c r="F109" s="201">
        <f t="shared" si="64"/>
        <v>0</v>
      </c>
      <c r="G109" s="201">
        <f t="shared" si="64"/>
        <v>0</v>
      </c>
      <c r="H109" s="201">
        <f t="shared" si="64"/>
        <v>0</v>
      </c>
      <c r="I109" s="201">
        <f t="shared" si="64"/>
        <v>0</v>
      </c>
      <c r="J109" s="201">
        <f t="shared" si="64"/>
        <v>0</v>
      </c>
      <c r="K109" s="201">
        <f t="shared" si="64"/>
        <v>0</v>
      </c>
      <c r="L109" s="201">
        <f t="shared" si="64"/>
        <v>0</v>
      </c>
      <c r="M109" s="201">
        <f t="shared" si="64"/>
        <v>0</v>
      </c>
      <c r="N109" s="201">
        <f t="shared" si="64"/>
        <v>0</v>
      </c>
      <c r="O109" s="201">
        <f t="shared" si="64"/>
        <v>0</v>
      </c>
      <c r="P109" s="201">
        <f t="shared" si="64"/>
        <v>0</v>
      </c>
      <c r="Q109" s="201">
        <f t="shared" si="64"/>
        <v>374.6688809707789</v>
      </c>
      <c r="R109" s="201">
        <f t="shared" si="64"/>
        <v>0</v>
      </c>
      <c r="S109" s="201">
        <f t="shared" si="64"/>
        <v>0</v>
      </c>
      <c r="T109" s="201">
        <f t="shared" si="64"/>
        <v>0</v>
      </c>
      <c r="U109" s="201">
        <f t="shared" si="64"/>
        <v>0</v>
      </c>
      <c r="V109" s="201">
        <f t="shared" si="64"/>
        <v>0</v>
      </c>
      <c r="W109" s="201">
        <f t="shared" si="64"/>
        <v>0</v>
      </c>
      <c r="X109" s="201">
        <f t="shared" si="64"/>
        <v>0</v>
      </c>
    </row>
    <row r="110" spans="1:91" x14ac:dyDescent="0.25">
      <c r="A110" s="55" t="s">
        <v>11</v>
      </c>
      <c r="B110" s="35" t="s">
        <v>14</v>
      </c>
      <c r="C110" s="202"/>
      <c r="E110" s="201">
        <f t="shared" ref="E110:X110" si="65">IF(E44=1,E88/E66,0)</f>
        <v>0</v>
      </c>
      <c r="F110" s="201">
        <f t="shared" si="65"/>
        <v>0</v>
      </c>
      <c r="G110" s="201">
        <f t="shared" si="65"/>
        <v>0</v>
      </c>
      <c r="H110" s="201">
        <f t="shared" si="65"/>
        <v>0</v>
      </c>
      <c r="I110" s="201">
        <f t="shared" si="65"/>
        <v>0</v>
      </c>
      <c r="J110" s="201">
        <f t="shared" si="65"/>
        <v>0</v>
      </c>
      <c r="K110" s="201">
        <f t="shared" si="65"/>
        <v>0</v>
      </c>
      <c r="L110" s="201">
        <f t="shared" si="65"/>
        <v>0</v>
      </c>
      <c r="M110" s="201">
        <f t="shared" si="65"/>
        <v>0</v>
      </c>
      <c r="N110" s="201">
        <f t="shared" si="65"/>
        <v>0</v>
      </c>
      <c r="O110" s="201">
        <f t="shared" si="65"/>
        <v>0</v>
      </c>
      <c r="P110" s="201">
        <f t="shared" si="65"/>
        <v>0</v>
      </c>
      <c r="Q110" s="201">
        <f t="shared" si="65"/>
        <v>0</v>
      </c>
      <c r="R110" s="201">
        <f t="shared" si="65"/>
        <v>2186.308783854091</v>
      </c>
      <c r="S110" s="201">
        <f t="shared" si="65"/>
        <v>0</v>
      </c>
      <c r="T110" s="201">
        <f t="shared" si="65"/>
        <v>0</v>
      </c>
      <c r="U110" s="201">
        <f t="shared" si="65"/>
        <v>0</v>
      </c>
      <c r="V110" s="201">
        <f t="shared" si="65"/>
        <v>0</v>
      </c>
      <c r="W110" s="201">
        <f t="shared" si="65"/>
        <v>0</v>
      </c>
      <c r="X110" s="201">
        <f t="shared" si="65"/>
        <v>0</v>
      </c>
    </row>
    <row r="111" spans="1:91" x14ac:dyDescent="0.25">
      <c r="A111" s="55" t="s">
        <v>11</v>
      </c>
      <c r="B111" s="35" t="s">
        <v>15</v>
      </c>
      <c r="C111" s="202"/>
      <c r="E111" s="201">
        <f t="shared" ref="E111:X111" si="66">IF(E45=1,E89/E67,0)</f>
        <v>0</v>
      </c>
      <c r="F111" s="201">
        <f t="shared" si="66"/>
        <v>0</v>
      </c>
      <c r="G111" s="201">
        <f t="shared" si="66"/>
        <v>0</v>
      </c>
      <c r="H111" s="201">
        <f t="shared" si="66"/>
        <v>0</v>
      </c>
      <c r="I111" s="201">
        <f t="shared" si="66"/>
        <v>0</v>
      </c>
      <c r="J111" s="201">
        <f t="shared" si="66"/>
        <v>0</v>
      </c>
      <c r="K111" s="201">
        <f t="shared" si="66"/>
        <v>0</v>
      </c>
      <c r="L111" s="201">
        <f t="shared" si="66"/>
        <v>0</v>
      </c>
      <c r="M111" s="201">
        <f t="shared" si="66"/>
        <v>0</v>
      </c>
      <c r="N111" s="201">
        <f t="shared" si="66"/>
        <v>0</v>
      </c>
      <c r="O111" s="201">
        <f t="shared" si="66"/>
        <v>0</v>
      </c>
      <c r="P111" s="201">
        <f t="shared" si="66"/>
        <v>0</v>
      </c>
      <c r="Q111" s="201">
        <f t="shared" si="66"/>
        <v>0</v>
      </c>
      <c r="R111" s="201">
        <f t="shared" si="66"/>
        <v>0</v>
      </c>
      <c r="S111" s="201">
        <f t="shared" si="66"/>
        <v>45.263492721559963</v>
      </c>
      <c r="T111" s="201">
        <f t="shared" si="66"/>
        <v>0</v>
      </c>
      <c r="U111" s="201">
        <f t="shared" si="66"/>
        <v>0</v>
      </c>
      <c r="V111" s="201">
        <f t="shared" si="66"/>
        <v>0</v>
      </c>
      <c r="W111" s="201">
        <f t="shared" si="66"/>
        <v>0</v>
      </c>
      <c r="X111" s="201">
        <f t="shared" si="66"/>
        <v>0</v>
      </c>
    </row>
    <row r="112" spans="1:91" x14ac:dyDescent="0.25">
      <c r="A112" s="56" t="s">
        <v>11</v>
      </c>
      <c r="B112" s="43" t="s">
        <v>16</v>
      </c>
      <c r="C112" s="202"/>
      <c r="E112" s="201">
        <f t="shared" ref="E112:X112" si="67">IF(E46=1,E90/E68,0)</f>
        <v>0</v>
      </c>
      <c r="F112" s="201">
        <f t="shared" si="67"/>
        <v>0</v>
      </c>
      <c r="G112" s="201">
        <f t="shared" si="67"/>
        <v>0</v>
      </c>
      <c r="H112" s="201">
        <f t="shared" si="67"/>
        <v>0</v>
      </c>
      <c r="I112" s="201">
        <f t="shared" si="67"/>
        <v>0</v>
      </c>
      <c r="J112" s="201">
        <f t="shared" si="67"/>
        <v>0</v>
      </c>
      <c r="K112" s="201">
        <f t="shared" si="67"/>
        <v>0</v>
      </c>
      <c r="L112" s="201">
        <f t="shared" si="67"/>
        <v>0</v>
      </c>
      <c r="M112" s="201">
        <f t="shared" si="67"/>
        <v>0</v>
      </c>
      <c r="N112" s="201">
        <f t="shared" si="67"/>
        <v>0</v>
      </c>
      <c r="O112" s="201">
        <f t="shared" si="67"/>
        <v>0</v>
      </c>
      <c r="P112" s="201">
        <f t="shared" si="67"/>
        <v>0</v>
      </c>
      <c r="Q112" s="201">
        <f t="shared" si="67"/>
        <v>0</v>
      </c>
      <c r="R112" s="201">
        <f t="shared" si="67"/>
        <v>0</v>
      </c>
      <c r="S112" s="201">
        <f t="shared" si="67"/>
        <v>0</v>
      </c>
      <c r="T112" s="201">
        <f t="shared" si="67"/>
        <v>109.73726316228694</v>
      </c>
      <c r="U112" s="201">
        <f t="shared" si="67"/>
        <v>0</v>
      </c>
      <c r="V112" s="201">
        <f t="shared" si="67"/>
        <v>0</v>
      </c>
      <c r="W112" s="201">
        <f t="shared" si="67"/>
        <v>0</v>
      </c>
      <c r="X112" s="201">
        <f t="shared" si="67"/>
        <v>0</v>
      </c>
    </row>
    <row r="113" spans="1:24" x14ac:dyDescent="0.25">
      <c r="A113" s="57" t="s">
        <v>12</v>
      </c>
      <c r="B113" s="35" t="s">
        <v>13</v>
      </c>
      <c r="C113" s="202"/>
      <c r="E113" s="201">
        <f t="shared" ref="E113:X113" si="68">IF(E47=1,E91/E69,0)</f>
        <v>0</v>
      </c>
      <c r="F113" s="201">
        <f t="shared" si="68"/>
        <v>0</v>
      </c>
      <c r="G113" s="201">
        <f t="shared" si="68"/>
        <v>0</v>
      </c>
      <c r="H113" s="201">
        <f t="shared" si="68"/>
        <v>0</v>
      </c>
      <c r="I113" s="201">
        <f t="shared" si="68"/>
        <v>0</v>
      </c>
      <c r="J113" s="201">
        <f t="shared" si="68"/>
        <v>0</v>
      </c>
      <c r="K113" s="201">
        <f t="shared" si="68"/>
        <v>0</v>
      </c>
      <c r="L113" s="201">
        <f t="shared" si="68"/>
        <v>0</v>
      </c>
      <c r="M113" s="201">
        <f t="shared" si="68"/>
        <v>0</v>
      </c>
      <c r="N113" s="201">
        <f t="shared" si="68"/>
        <v>0</v>
      </c>
      <c r="O113" s="201">
        <f t="shared" si="68"/>
        <v>0</v>
      </c>
      <c r="P113" s="201">
        <f t="shared" si="68"/>
        <v>0</v>
      </c>
      <c r="Q113" s="201">
        <f t="shared" si="68"/>
        <v>0</v>
      </c>
      <c r="R113" s="201">
        <f t="shared" si="68"/>
        <v>0</v>
      </c>
      <c r="S113" s="201">
        <f t="shared" si="68"/>
        <v>0</v>
      </c>
      <c r="T113" s="201">
        <f t="shared" si="68"/>
        <v>0</v>
      </c>
      <c r="U113" s="201">
        <f t="shared" si="68"/>
        <v>509.73462383801115</v>
      </c>
      <c r="V113" s="201">
        <f t="shared" si="68"/>
        <v>0</v>
      </c>
      <c r="W113" s="201">
        <f t="shared" si="68"/>
        <v>0</v>
      </c>
      <c r="X113" s="201">
        <f t="shared" si="68"/>
        <v>0</v>
      </c>
    </row>
    <row r="114" spans="1:24" x14ac:dyDescent="0.25">
      <c r="A114" s="57" t="s">
        <v>12</v>
      </c>
      <c r="B114" s="35" t="s">
        <v>14</v>
      </c>
      <c r="C114" s="202"/>
      <c r="E114" s="201">
        <f t="shared" ref="E114:X114" si="69">IF(E48=1,E92/E70,0)</f>
        <v>0</v>
      </c>
      <c r="F114" s="201">
        <f t="shared" si="69"/>
        <v>0</v>
      </c>
      <c r="G114" s="201">
        <f t="shared" si="69"/>
        <v>0</v>
      </c>
      <c r="H114" s="201">
        <f t="shared" si="69"/>
        <v>0</v>
      </c>
      <c r="I114" s="201">
        <f t="shared" si="69"/>
        <v>0</v>
      </c>
      <c r="J114" s="201">
        <f t="shared" si="69"/>
        <v>0</v>
      </c>
      <c r="K114" s="201">
        <f t="shared" si="69"/>
        <v>0</v>
      </c>
      <c r="L114" s="201">
        <f t="shared" si="69"/>
        <v>0</v>
      </c>
      <c r="M114" s="201">
        <f t="shared" si="69"/>
        <v>0</v>
      </c>
      <c r="N114" s="201">
        <f t="shared" si="69"/>
        <v>0</v>
      </c>
      <c r="O114" s="201">
        <f t="shared" si="69"/>
        <v>0</v>
      </c>
      <c r="P114" s="201">
        <f t="shared" si="69"/>
        <v>0</v>
      </c>
      <c r="Q114" s="201">
        <f t="shared" si="69"/>
        <v>0</v>
      </c>
      <c r="R114" s="201">
        <f t="shared" si="69"/>
        <v>0</v>
      </c>
      <c r="S114" s="201">
        <f t="shared" si="69"/>
        <v>0</v>
      </c>
      <c r="T114" s="201">
        <f t="shared" si="69"/>
        <v>0</v>
      </c>
      <c r="U114" s="201">
        <f t="shared" si="69"/>
        <v>0</v>
      </c>
      <c r="V114" s="201">
        <f t="shared" si="69"/>
        <v>2124.2159180161507</v>
      </c>
      <c r="W114" s="201">
        <f t="shared" si="69"/>
        <v>0</v>
      </c>
      <c r="X114" s="201">
        <f t="shared" si="69"/>
        <v>0</v>
      </c>
    </row>
    <row r="115" spans="1:24" x14ac:dyDescent="0.25">
      <c r="A115" s="57" t="s">
        <v>12</v>
      </c>
      <c r="B115" s="35" t="s">
        <v>15</v>
      </c>
      <c r="C115" s="202"/>
      <c r="E115" s="201">
        <f t="shared" ref="E115:X115" si="70">IF(E49=1,E93/E71,0)</f>
        <v>0</v>
      </c>
      <c r="F115" s="201">
        <f t="shared" si="70"/>
        <v>0</v>
      </c>
      <c r="G115" s="201">
        <f t="shared" si="70"/>
        <v>0</v>
      </c>
      <c r="H115" s="201">
        <f t="shared" si="70"/>
        <v>0</v>
      </c>
      <c r="I115" s="201">
        <f t="shared" si="70"/>
        <v>0</v>
      </c>
      <c r="J115" s="201">
        <f t="shared" si="70"/>
        <v>0</v>
      </c>
      <c r="K115" s="201">
        <f t="shared" si="70"/>
        <v>0</v>
      </c>
      <c r="L115" s="201">
        <f t="shared" si="70"/>
        <v>0</v>
      </c>
      <c r="M115" s="201">
        <f t="shared" si="70"/>
        <v>0</v>
      </c>
      <c r="N115" s="201">
        <f t="shared" si="70"/>
        <v>0</v>
      </c>
      <c r="O115" s="201">
        <f t="shared" si="70"/>
        <v>0</v>
      </c>
      <c r="P115" s="201">
        <f t="shared" si="70"/>
        <v>0</v>
      </c>
      <c r="Q115" s="201">
        <f t="shared" si="70"/>
        <v>0</v>
      </c>
      <c r="R115" s="201">
        <f t="shared" si="70"/>
        <v>0</v>
      </c>
      <c r="S115" s="201">
        <f t="shared" si="70"/>
        <v>0</v>
      </c>
      <c r="T115" s="201">
        <f t="shared" si="70"/>
        <v>0</v>
      </c>
      <c r="U115" s="201">
        <f t="shared" si="70"/>
        <v>0</v>
      </c>
      <c r="V115" s="201">
        <f t="shared" si="70"/>
        <v>0</v>
      </c>
      <c r="W115" s="201">
        <f t="shared" si="70"/>
        <v>34.349210596240027</v>
      </c>
      <c r="X115" s="201">
        <f t="shared" si="70"/>
        <v>0</v>
      </c>
    </row>
    <row r="116" spans="1:24" x14ac:dyDescent="0.25">
      <c r="A116" s="58" t="s">
        <v>12</v>
      </c>
      <c r="B116" s="43" t="s">
        <v>16</v>
      </c>
      <c r="C116" s="202"/>
      <c r="E116" s="201">
        <f t="shared" ref="E116:X116" si="71">IF(E50=1,E94/E72,0)</f>
        <v>0</v>
      </c>
      <c r="F116" s="201">
        <f t="shared" si="71"/>
        <v>0</v>
      </c>
      <c r="G116" s="201">
        <f t="shared" si="71"/>
        <v>0</v>
      </c>
      <c r="H116" s="201">
        <f t="shared" si="71"/>
        <v>0</v>
      </c>
      <c r="I116" s="201">
        <f t="shared" si="71"/>
        <v>0</v>
      </c>
      <c r="J116" s="201">
        <f t="shared" si="71"/>
        <v>0</v>
      </c>
      <c r="K116" s="201">
        <f t="shared" si="71"/>
        <v>0</v>
      </c>
      <c r="L116" s="201">
        <f t="shared" si="71"/>
        <v>0</v>
      </c>
      <c r="M116" s="201">
        <f t="shared" si="71"/>
        <v>0</v>
      </c>
      <c r="N116" s="201">
        <f t="shared" si="71"/>
        <v>0</v>
      </c>
      <c r="O116" s="201">
        <f t="shared" si="71"/>
        <v>0</v>
      </c>
      <c r="P116" s="201">
        <f t="shared" si="71"/>
        <v>0</v>
      </c>
      <c r="Q116" s="201">
        <f t="shared" si="71"/>
        <v>0</v>
      </c>
      <c r="R116" s="201">
        <f t="shared" si="71"/>
        <v>0</v>
      </c>
      <c r="S116" s="201">
        <f t="shared" si="71"/>
        <v>0</v>
      </c>
      <c r="T116" s="201">
        <f t="shared" si="71"/>
        <v>0</v>
      </c>
      <c r="U116" s="201">
        <f t="shared" si="71"/>
        <v>0</v>
      </c>
      <c r="V116" s="201">
        <f t="shared" si="71"/>
        <v>0</v>
      </c>
      <c r="W116" s="201">
        <f t="shared" si="71"/>
        <v>0</v>
      </c>
      <c r="X116" s="201">
        <f t="shared" si="71"/>
        <v>141.89038170020629</v>
      </c>
    </row>
    <row r="118" spans="1:24" ht="17.25" x14ac:dyDescent="0.3">
      <c r="A118" s="17"/>
      <c r="B118" s="17"/>
      <c r="C118" s="197" t="s">
        <v>74</v>
      </c>
    </row>
    <row r="119" spans="1:24" x14ac:dyDescent="0.25">
      <c r="A119" s="24" t="s">
        <v>8</v>
      </c>
      <c r="B119" s="25" t="s">
        <v>13</v>
      </c>
      <c r="C119" s="202"/>
      <c r="E119" s="204">
        <f t="shared" ref="E119:X119" si="72">E31-E6</f>
        <v>0.81640093354140841</v>
      </c>
      <c r="F119" s="204">
        <f t="shared" si="72"/>
        <v>-2.5609028243218528E-2</v>
      </c>
      <c r="G119" s="204">
        <f t="shared" si="72"/>
        <v>-4.0210515529689392E-2</v>
      </c>
      <c r="H119" s="204">
        <f t="shared" si="72"/>
        <v>-1.6835887075308517E-2</v>
      </c>
      <c r="I119" s="204">
        <f t="shared" si="72"/>
        <v>-1.1836883564210419E-2</v>
      </c>
      <c r="J119" s="204">
        <f t="shared" si="72"/>
        <v>-1.7857602429454864E-3</v>
      </c>
      <c r="K119" s="204">
        <f t="shared" si="72"/>
        <v>-1.9506376521894932E-3</v>
      </c>
      <c r="L119" s="204">
        <f t="shared" si="72"/>
        <v>-1.1380853178669084E-3</v>
      </c>
      <c r="M119" s="204">
        <f t="shared" si="72"/>
        <v>-1.6323434730115634E-3</v>
      </c>
      <c r="N119" s="204">
        <f t="shared" si="72"/>
        <v>-2.5807485966668989E-4</v>
      </c>
      <c r="O119" s="204">
        <f t="shared" si="72"/>
        <v>-3.3130104975095687E-4</v>
      </c>
      <c r="P119" s="204">
        <f t="shared" si="72"/>
        <v>-1.24295962847711E-4</v>
      </c>
      <c r="Q119" s="204">
        <f t="shared" si="72"/>
        <v>-7.732139747880899E-4</v>
      </c>
      <c r="R119" s="204">
        <f t="shared" si="72"/>
        <v>-2.6897564928504253E-4</v>
      </c>
      <c r="S119" s="204">
        <f t="shared" si="72"/>
        <v>-3.8498216011835084E-4</v>
      </c>
      <c r="T119" s="204">
        <f t="shared" si="72"/>
        <v>-3.7718130623842235E-4</v>
      </c>
      <c r="U119" s="204">
        <f t="shared" si="72"/>
        <v>-2.1578965626265168E-3</v>
      </c>
      <c r="V119" s="204">
        <f t="shared" si="72"/>
        <v>-4.6950408861157363E-4</v>
      </c>
      <c r="W119" s="204">
        <f t="shared" si="72"/>
        <v>-7.6712025911368422E-4</v>
      </c>
      <c r="X119" s="204">
        <f t="shared" si="72"/>
        <v>-5.3739042414463456E-4</v>
      </c>
    </row>
    <row r="120" spans="1:24" x14ac:dyDescent="0.25">
      <c r="A120" s="34" t="s">
        <v>8</v>
      </c>
      <c r="B120" s="35" t="s">
        <v>14</v>
      </c>
      <c r="C120" s="202"/>
      <c r="E120" s="204">
        <f t="shared" ref="E120:X120" si="73">E32-E7</f>
        <v>-3.0532550852384717E-2</v>
      </c>
      <c r="F120" s="204">
        <f t="shared" si="73"/>
        <v>0.74173356277420865</v>
      </c>
      <c r="G120" s="204">
        <f t="shared" si="73"/>
        <v>-1.2928195274509053E-2</v>
      </c>
      <c r="H120" s="204">
        <f t="shared" si="73"/>
        <v>-1.386604630043972E-2</v>
      </c>
      <c r="I120" s="204">
        <f t="shared" si="73"/>
        <v>-1.8309252580576748E-4</v>
      </c>
      <c r="J120" s="204">
        <f t="shared" si="73"/>
        <v>-8.4868992564586271E-4</v>
      </c>
      <c r="K120" s="204">
        <f t="shared" si="73"/>
        <v>-1.0553464159666507E-4</v>
      </c>
      <c r="L120" s="204">
        <f t="shared" si="73"/>
        <v>-2.1501610033071626E-4</v>
      </c>
      <c r="M120" s="204">
        <f t="shared" si="73"/>
        <v>-1.3532598552818683E-5</v>
      </c>
      <c r="N120" s="204">
        <f t="shared" si="73"/>
        <v>-6.7230829453574691E-5</v>
      </c>
      <c r="O120" s="204">
        <f t="shared" si="73"/>
        <v>-2.3573153570177197E-5</v>
      </c>
      <c r="P120" s="204">
        <f t="shared" si="73"/>
        <v>-1.6354326498459795E-5</v>
      </c>
      <c r="Q120" s="204">
        <f t="shared" si="73"/>
        <v>-6.0665956428733898E-6</v>
      </c>
      <c r="R120" s="204">
        <f t="shared" si="73"/>
        <v>-3.5178850619493998E-5</v>
      </c>
      <c r="S120" s="204">
        <f t="shared" si="73"/>
        <v>-2.6807826550409292E-6</v>
      </c>
      <c r="T120" s="204">
        <f t="shared" si="73"/>
        <v>-1.2161529331239904E-5</v>
      </c>
      <c r="U120" s="204">
        <f t="shared" si="73"/>
        <v>-5.280480191432658E-5</v>
      </c>
      <c r="V120" s="204">
        <f t="shared" si="73"/>
        <v>-1.7643309261919677E-4</v>
      </c>
      <c r="W120" s="204">
        <f t="shared" si="73"/>
        <v>-4.184888541375361E-5</v>
      </c>
      <c r="X120" s="204">
        <f t="shared" si="73"/>
        <v>-8.5013659546690572E-5</v>
      </c>
    </row>
    <row r="121" spans="1:24" x14ac:dyDescent="0.25">
      <c r="A121" s="34" t="s">
        <v>8</v>
      </c>
      <c r="B121" s="35" t="s">
        <v>15</v>
      </c>
      <c r="C121" s="202"/>
      <c r="E121" s="204">
        <f t="shared" ref="E121:X121" si="74">E33-E8</f>
        <v>-0.11470753355806167</v>
      </c>
      <c r="F121" s="204">
        <f t="shared" si="74"/>
        <v>-7.1361176375945259E-2</v>
      </c>
      <c r="G121" s="204">
        <f t="shared" si="74"/>
        <v>0.87355573001769293</v>
      </c>
      <c r="H121" s="204">
        <f t="shared" si="74"/>
        <v>-8.4486934223666182E-2</v>
      </c>
      <c r="I121" s="204">
        <f t="shared" si="74"/>
        <v>-2.2798951642312741E-3</v>
      </c>
      <c r="J121" s="204">
        <f t="shared" si="74"/>
        <v>-4.6286539821923777E-4</v>
      </c>
      <c r="K121" s="204">
        <f t="shared" si="74"/>
        <v>-7.0040337103618447E-4</v>
      </c>
      <c r="L121" s="204">
        <f t="shared" si="74"/>
        <v>-4.8760568928922504E-4</v>
      </c>
      <c r="M121" s="204">
        <f t="shared" si="74"/>
        <v>-2.4551735763018746E-4</v>
      </c>
      <c r="N121" s="204">
        <f t="shared" si="74"/>
        <v>-5.4252372148852968E-5</v>
      </c>
      <c r="O121" s="204">
        <f t="shared" si="74"/>
        <v>-6.6964745643265398E-5</v>
      </c>
      <c r="P121" s="204">
        <f t="shared" si="74"/>
        <v>-2.8156088064007885E-5</v>
      </c>
      <c r="Q121" s="204">
        <f t="shared" si="74"/>
        <v>-1.4774968168587596E-4</v>
      </c>
      <c r="R121" s="204">
        <f t="shared" si="74"/>
        <v>-5.2374602424023139E-5</v>
      </c>
      <c r="S121" s="204">
        <f t="shared" si="74"/>
        <v>-1.0231459403113291E-4</v>
      </c>
      <c r="T121" s="204">
        <f t="shared" si="74"/>
        <v>-7.2179273117740014E-5</v>
      </c>
      <c r="U121" s="204">
        <f t="shared" si="74"/>
        <v>-4.1611654979299928E-4</v>
      </c>
      <c r="V121" s="204">
        <f t="shared" si="74"/>
        <v>-1.0423834831516281E-4</v>
      </c>
      <c r="W121" s="204">
        <f t="shared" si="74"/>
        <v>-2.0573945876133247E-4</v>
      </c>
      <c r="X121" s="204">
        <f t="shared" si="74"/>
        <v>-1.3479851183743265E-4</v>
      </c>
    </row>
    <row r="122" spans="1:24" x14ac:dyDescent="0.25">
      <c r="A122" s="42" t="s">
        <v>8</v>
      </c>
      <c r="B122" s="43" t="s">
        <v>16</v>
      </c>
      <c r="C122" s="202"/>
      <c r="E122" s="204">
        <f t="shared" ref="E122:X122" si="75">E34-E9</f>
        <v>-0.12066872495355423</v>
      </c>
      <c r="F122" s="204">
        <f t="shared" si="75"/>
        <v>-8.0275806464276803E-2</v>
      </c>
      <c r="G122" s="204">
        <f t="shared" si="75"/>
        <v>-0.11626588405168763</v>
      </c>
      <c r="H122" s="204">
        <f t="shared" si="75"/>
        <v>0.69432358024762297</v>
      </c>
      <c r="I122" s="204">
        <f t="shared" si="75"/>
        <v>-2.2422215387358779E-3</v>
      </c>
      <c r="J122" s="204">
        <f t="shared" si="75"/>
        <v>-1.48582074107471E-3</v>
      </c>
      <c r="K122" s="204">
        <f t="shared" si="75"/>
        <v>-1.6396540472440008E-3</v>
      </c>
      <c r="L122" s="204">
        <f t="shared" si="75"/>
        <v>-5.336491420463732E-3</v>
      </c>
      <c r="M122" s="204">
        <f t="shared" si="75"/>
        <v>-1.5277935908292745E-4</v>
      </c>
      <c r="N122" s="204">
        <f t="shared" si="75"/>
        <v>-1.1585094614552625E-4</v>
      </c>
      <c r="O122" s="204">
        <f t="shared" si="75"/>
        <v>-1.4858281828455277E-4</v>
      </c>
      <c r="P122" s="204">
        <f t="shared" si="75"/>
        <v>-2.4731254804058288E-4</v>
      </c>
      <c r="Q122" s="204">
        <f t="shared" si="75"/>
        <v>-1.8733855627300566E-4</v>
      </c>
      <c r="R122" s="204">
        <f t="shared" si="75"/>
        <v>-1.4953339246962579E-4</v>
      </c>
      <c r="S122" s="204">
        <f t="shared" si="75"/>
        <v>-2.6970552542535478E-4</v>
      </c>
      <c r="T122" s="204">
        <f t="shared" si="75"/>
        <v>-3.5100997528762394E-4</v>
      </c>
      <c r="U122" s="204">
        <f t="shared" si="75"/>
        <v>-3.7231137735477021E-4</v>
      </c>
      <c r="V122" s="204">
        <f t="shared" si="75"/>
        <v>-4.1990816964461165E-4</v>
      </c>
      <c r="W122" s="204">
        <f t="shared" si="75"/>
        <v>-5.0913075043996538E-4</v>
      </c>
      <c r="X122" s="204">
        <f t="shared" si="75"/>
        <v>-1.0360748958056409E-3</v>
      </c>
    </row>
    <row r="123" spans="1:24" x14ac:dyDescent="0.25">
      <c r="A123" s="49" t="s">
        <v>9</v>
      </c>
      <c r="B123" s="25" t="s">
        <v>13</v>
      </c>
      <c r="C123" s="202"/>
      <c r="E123" s="204">
        <f t="shared" ref="E123:X123" si="76">E35-E10</f>
        <v>-9.7289040832548163E-2</v>
      </c>
      <c r="F123" s="204">
        <f t="shared" si="76"/>
        <v>-2.2522227495154548E-2</v>
      </c>
      <c r="G123" s="204">
        <f t="shared" si="76"/>
        <v>-1.7668026133285924E-2</v>
      </c>
      <c r="H123" s="204">
        <f t="shared" si="76"/>
        <v>-9.3532021565106375E-3</v>
      </c>
      <c r="I123" s="204">
        <f t="shared" si="76"/>
        <v>0.7055953540094031</v>
      </c>
      <c r="J123" s="204">
        <f t="shared" si="76"/>
        <v>-5.6289009282415065E-2</v>
      </c>
      <c r="K123" s="204">
        <f t="shared" si="76"/>
        <v>-6.5588483289872032E-2</v>
      </c>
      <c r="L123" s="204">
        <f t="shared" si="76"/>
        <v>-3.9808076017209794E-2</v>
      </c>
      <c r="M123" s="204">
        <f t="shared" si="76"/>
        <v>-1.3877340714130729E-2</v>
      </c>
      <c r="N123" s="204">
        <f t="shared" si="76"/>
        <v>-2.6308672844548445E-3</v>
      </c>
      <c r="O123" s="204">
        <f t="shared" si="76"/>
        <v>-2.5790830063976465E-3</v>
      </c>
      <c r="P123" s="204">
        <f t="shared" si="76"/>
        <v>-1.1516584727319884E-3</v>
      </c>
      <c r="Q123" s="204">
        <f t="shared" si="76"/>
        <v>-5.758117427247608E-3</v>
      </c>
      <c r="R123" s="204">
        <f t="shared" si="76"/>
        <v>-2.1052123446081085E-3</v>
      </c>
      <c r="S123" s="204">
        <f t="shared" si="76"/>
        <v>-2.263594215391971E-3</v>
      </c>
      <c r="T123" s="204">
        <f t="shared" si="76"/>
        <v>-2.2630126497912625E-3</v>
      </c>
      <c r="U123" s="204">
        <f t="shared" si="76"/>
        <v>-1.5984821149090601E-2</v>
      </c>
      <c r="V123" s="204">
        <f t="shared" si="76"/>
        <v>-3.740783045625791E-3</v>
      </c>
      <c r="W123" s="204">
        <f t="shared" si="76"/>
        <v>-6.271085527511799E-3</v>
      </c>
      <c r="X123" s="204">
        <f t="shared" si="76"/>
        <v>-3.4830283221586205E-3</v>
      </c>
    </row>
    <row r="124" spans="1:24" x14ac:dyDescent="0.25">
      <c r="A124" s="50" t="s">
        <v>9</v>
      </c>
      <c r="B124" s="35" t="s">
        <v>14</v>
      </c>
      <c r="C124" s="202"/>
      <c r="E124" s="204">
        <f t="shared" ref="E124:X124" si="77">E36-E11</f>
        <v>-2.6658891938130523E-3</v>
      </c>
      <c r="F124" s="204">
        <f t="shared" si="77"/>
        <v>-6.4479230818802104E-3</v>
      </c>
      <c r="G124" s="204">
        <f t="shared" si="77"/>
        <v>-9.6002855666680871E-4</v>
      </c>
      <c r="H124" s="204">
        <f t="shared" si="77"/>
        <v>-1.5736535268182996E-3</v>
      </c>
      <c r="I124" s="204">
        <f t="shared" si="77"/>
        <v>-3.2993460196114967E-2</v>
      </c>
      <c r="J124" s="204">
        <f t="shared" si="77"/>
        <v>0.78438766326100162</v>
      </c>
      <c r="K124" s="204">
        <f t="shared" si="77"/>
        <v>-2.0789809584754737E-2</v>
      </c>
      <c r="L124" s="204">
        <f t="shared" si="77"/>
        <v>-1.9897062606165729E-2</v>
      </c>
      <c r="M124" s="204">
        <f t="shared" si="77"/>
        <v>-2.6504706819884265E-4</v>
      </c>
      <c r="N124" s="204">
        <f t="shared" si="77"/>
        <v>-1.7947848587730449E-3</v>
      </c>
      <c r="O124" s="204">
        <f t="shared" si="77"/>
        <v>-2.8336528399544283E-4</v>
      </c>
      <c r="P124" s="204">
        <f t="shared" si="77"/>
        <v>-1.9222868678804897E-4</v>
      </c>
      <c r="Q124" s="204">
        <f t="shared" si="77"/>
        <v>-2.0316547542949636E-4</v>
      </c>
      <c r="R124" s="204">
        <f t="shared" si="77"/>
        <v>-2.099890758190693E-3</v>
      </c>
      <c r="S124" s="204">
        <f t="shared" si="77"/>
        <v>-5.1143483933694544E-5</v>
      </c>
      <c r="T124" s="204">
        <f t="shared" si="77"/>
        <v>-9.6361955512064499E-5</v>
      </c>
      <c r="U124" s="204">
        <f t="shared" si="77"/>
        <v>-9.7135307173005722E-4</v>
      </c>
      <c r="V124" s="204">
        <f t="shared" si="77"/>
        <v>-2.93729151646396E-3</v>
      </c>
      <c r="W124" s="204">
        <f t="shared" si="77"/>
        <v>-6.3586570184668287E-4</v>
      </c>
      <c r="X124" s="204">
        <f t="shared" si="77"/>
        <v>-1.4218355248513412E-3</v>
      </c>
    </row>
    <row r="125" spans="1:24" x14ac:dyDescent="0.25">
      <c r="A125" s="50" t="s">
        <v>9</v>
      </c>
      <c r="B125" s="35" t="s">
        <v>15</v>
      </c>
      <c r="C125" s="202"/>
      <c r="E125" s="204">
        <f t="shared" ref="E125:X125" si="78">E37-E12</f>
        <v>-1.3864188394002887E-2</v>
      </c>
      <c r="F125" s="204">
        <f t="shared" si="78"/>
        <v>-5.437529043011465E-3</v>
      </c>
      <c r="G125" s="204">
        <f t="shared" si="78"/>
        <v>-5.0427204925827893E-3</v>
      </c>
      <c r="H125" s="204">
        <f t="shared" si="78"/>
        <v>-3.8359054019920817E-3</v>
      </c>
      <c r="I125" s="204">
        <f t="shared" si="78"/>
        <v>-0.11416798628262499</v>
      </c>
      <c r="J125" s="204">
        <f t="shared" si="78"/>
        <v>-8.5268773315200469E-2</v>
      </c>
      <c r="K125" s="204">
        <f t="shared" si="78"/>
        <v>0.85222911520954558</v>
      </c>
      <c r="L125" s="204">
        <f t="shared" si="78"/>
        <v>-9.0562717720801794E-2</v>
      </c>
      <c r="M125" s="204">
        <f t="shared" si="78"/>
        <v>-1.6629931723869714E-3</v>
      </c>
      <c r="N125" s="204">
        <f t="shared" si="78"/>
        <v>-8.6692216327683748E-4</v>
      </c>
      <c r="O125" s="204">
        <f t="shared" si="78"/>
        <v>-5.0969532031257161E-4</v>
      </c>
      <c r="P125" s="204">
        <f t="shared" si="78"/>
        <v>-3.0617527342105164E-4</v>
      </c>
      <c r="Q125" s="204">
        <f t="shared" si="78"/>
        <v>-7.5818026856443079E-4</v>
      </c>
      <c r="R125" s="204">
        <f t="shared" si="78"/>
        <v>-4.7157170157980814E-4</v>
      </c>
      <c r="S125" s="204">
        <f t="shared" si="78"/>
        <v>-5.6222727711472092E-4</v>
      </c>
      <c r="T125" s="204">
        <f t="shared" si="78"/>
        <v>-4.6796065631341861E-4</v>
      </c>
      <c r="U125" s="204">
        <f t="shared" si="78"/>
        <v>-2.5177209746218483E-3</v>
      </c>
      <c r="V125" s="204">
        <f t="shared" si="78"/>
        <v>-8.7599461508169603E-4</v>
      </c>
      <c r="W125" s="204">
        <f t="shared" si="78"/>
        <v>-1.4161519009083588E-3</v>
      </c>
      <c r="X125" s="204">
        <f t="shared" si="78"/>
        <v>-1.3219320122889915E-3</v>
      </c>
    </row>
    <row r="126" spans="1:24" x14ac:dyDescent="0.25">
      <c r="A126" s="51" t="s">
        <v>9</v>
      </c>
      <c r="B126" s="43" t="s">
        <v>16</v>
      </c>
      <c r="C126" s="202"/>
      <c r="E126" s="204">
        <f t="shared" ref="E126:X126" si="79">E38-E13</f>
        <v>-1.4277085212547174E-2</v>
      </c>
      <c r="F126" s="204">
        <f t="shared" si="79"/>
        <v>-9.42818901483586E-3</v>
      </c>
      <c r="G126" s="204">
        <f t="shared" si="79"/>
        <v>-1.2565753361851853E-2</v>
      </c>
      <c r="H126" s="204">
        <f t="shared" si="79"/>
        <v>-2.9601919186971214E-2</v>
      </c>
      <c r="I126" s="204">
        <f t="shared" si="79"/>
        <v>-0.11001833723529952</v>
      </c>
      <c r="J126" s="204">
        <f t="shared" si="79"/>
        <v>-9.9941782739337431E-2</v>
      </c>
      <c r="K126" s="204">
        <f t="shared" si="79"/>
        <v>-0.11456711735335771</v>
      </c>
      <c r="L126" s="204">
        <f t="shared" si="79"/>
        <v>0.71781042929041539</v>
      </c>
      <c r="M126" s="204">
        <f t="shared" si="79"/>
        <v>-1.9361982881019458E-3</v>
      </c>
      <c r="N126" s="204">
        <f t="shared" si="79"/>
        <v>-1.8291672107166098E-3</v>
      </c>
      <c r="O126" s="204">
        <f t="shared" si="79"/>
        <v>-2.3754704965406816E-3</v>
      </c>
      <c r="P126" s="204">
        <f t="shared" si="79"/>
        <v>-3.9339717647757779E-3</v>
      </c>
      <c r="Q126" s="204">
        <f t="shared" si="79"/>
        <v>-1.0660081474798426E-3</v>
      </c>
      <c r="R126" s="204">
        <f t="shared" si="79"/>
        <v>-8.8541890256173402E-4</v>
      </c>
      <c r="S126" s="204">
        <f t="shared" si="79"/>
        <v>-1.6375940710014684E-3</v>
      </c>
      <c r="T126" s="204">
        <f t="shared" si="79"/>
        <v>-2.1114899924404452E-3</v>
      </c>
      <c r="U126" s="204">
        <f t="shared" si="79"/>
        <v>-3.3500876332369155E-3</v>
      </c>
      <c r="V126" s="204">
        <f t="shared" si="79"/>
        <v>-3.4965656912409001E-3</v>
      </c>
      <c r="W126" s="204">
        <f t="shared" si="79"/>
        <v>-4.7361965720936006E-3</v>
      </c>
      <c r="X126" s="204">
        <f t="shared" si="79"/>
        <v>-1.1177629488784315E-2</v>
      </c>
    </row>
    <row r="127" spans="1:24" x14ac:dyDescent="0.25">
      <c r="A127" s="53" t="s">
        <v>10</v>
      </c>
      <c r="B127" s="35" t="s">
        <v>13</v>
      </c>
      <c r="C127" s="202"/>
      <c r="E127" s="204">
        <f t="shared" ref="E127:X127" si="80">E39-E14</f>
        <v>-1.1442508807191632E-2</v>
      </c>
      <c r="F127" s="204">
        <f t="shared" si="80"/>
        <v>-1.5852692961565631E-3</v>
      </c>
      <c r="G127" s="204">
        <f t="shared" si="80"/>
        <v>-1.3136298859859456E-3</v>
      </c>
      <c r="H127" s="204">
        <f t="shared" si="80"/>
        <v>-6.9861903679090955E-4</v>
      </c>
      <c r="I127" s="204">
        <f t="shared" si="80"/>
        <v>-6.2403727112004198E-3</v>
      </c>
      <c r="J127" s="204">
        <f t="shared" si="80"/>
        <v>-8.934258133266494E-4</v>
      </c>
      <c r="K127" s="204">
        <f t="shared" si="80"/>
        <v>-1.2305600894075752E-3</v>
      </c>
      <c r="L127" s="204">
        <f t="shared" si="80"/>
        <v>-8.4840136174516273E-4</v>
      </c>
      <c r="M127" s="204">
        <f t="shared" si="80"/>
        <v>0.72872392798579422</v>
      </c>
      <c r="N127" s="204">
        <f t="shared" si="80"/>
        <v>-3.2684487572407786E-2</v>
      </c>
      <c r="O127" s="204">
        <f t="shared" si="80"/>
        <v>-5.0117899611796753E-2</v>
      </c>
      <c r="P127" s="204">
        <f t="shared" si="80"/>
        <v>-2.2003024919551792E-2</v>
      </c>
      <c r="Q127" s="204">
        <f t="shared" si="80"/>
        <v>-3.1978666961885623E-3</v>
      </c>
      <c r="R127" s="204">
        <f t="shared" si="80"/>
        <v>-7.4724245191693764E-4</v>
      </c>
      <c r="S127" s="204">
        <f t="shared" si="80"/>
        <v>-9.5211243205095108E-4</v>
      </c>
      <c r="T127" s="204">
        <f t="shared" si="80"/>
        <v>-1.0360264266336995E-3</v>
      </c>
      <c r="U127" s="204">
        <f t="shared" si="80"/>
        <v>-1.2473276028582791E-2</v>
      </c>
      <c r="V127" s="204">
        <f t="shared" si="80"/>
        <v>-1.9880240576635039E-3</v>
      </c>
      <c r="W127" s="204">
        <f t="shared" si="80"/>
        <v>-3.2938289493200622E-3</v>
      </c>
      <c r="X127" s="204">
        <f t="shared" si="80"/>
        <v>-2.2988150654791339E-3</v>
      </c>
    </row>
    <row r="128" spans="1:24" x14ac:dyDescent="0.25">
      <c r="A128" s="53" t="s">
        <v>10</v>
      </c>
      <c r="B128" s="35" t="s">
        <v>14</v>
      </c>
      <c r="C128" s="202"/>
      <c r="E128" s="204">
        <f t="shared" ref="E128:X128" si="81">E40-E15</f>
        <v>-4.3956324211821216E-4</v>
      </c>
      <c r="F128" s="204">
        <f t="shared" si="81"/>
        <v>-6.4827271039538488E-3</v>
      </c>
      <c r="G128" s="204">
        <f t="shared" si="81"/>
        <v>-1.8124132118868351E-4</v>
      </c>
      <c r="H128" s="204">
        <f t="shared" si="81"/>
        <v>-2.7238751995253921E-4</v>
      </c>
      <c r="I128" s="204">
        <f t="shared" si="81"/>
        <v>-4.5250100428886631E-4</v>
      </c>
      <c r="J128" s="204">
        <f t="shared" si="81"/>
        <v>-7.5016002651118168E-3</v>
      </c>
      <c r="K128" s="204">
        <f t="shared" si="81"/>
        <v>-1.1065109532867984E-4</v>
      </c>
      <c r="L128" s="204">
        <f t="shared" si="81"/>
        <v>-2.0379459660322443E-4</v>
      </c>
      <c r="M128" s="204">
        <f t="shared" si="81"/>
        <v>-2.082174582306158E-2</v>
      </c>
      <c r="N128" s="204">
        <f t="shared" si="81"/>
        <v>0.81614851019950663</v>
      </c>
      <c r="O128" s="204">
        <f t="shared" si="81"/>
        <v>-2.5027813331498262E-2</v>
      </c>
      <c r="P128" s="204">
        <f t="shared" si="81"/>
        <v>-1.1942700358053879E-2</v>
      </c>
      <c r="Q128" s="204">
        <f t="shared" si="81"/>
        <v>-2.1490097708011245E-4</v>
      </c>
      <c r="R128" s="204">
        <f t="shared" si="81"/>
        <v>-3.4684949290210484E-3</v>
      </c>
      <c r="S128" s="204">
        <f t="shared" si="81"/>
        <v>-4.0459616210477189E-5</v>
      </c>
      <c r="T128" s="204">
        <f t="shared" si="81"/>
        <v>-1.4065756303255328E-4</v>
      </c>
      <c r="U128" s="204">
        <f t="shared" si="81"/>
        <v>-1.5287605286793161E-3</v>
      </c>
      <c r="V128" s="204">
        <f t="shared" si="81"/>
        <v>-8.1351229987793039E-3</v>
      </c>
      <c r="W128" s="204">
        <f t="shared" si="81"/>
        <v>-6.0979372882860898E-4</v>
      </c>
      <c r="X128" s="204">
        <f t="shared" si="81"/>
        <v>-1.9003903211993938E-3</v>
      </c>
    </row>
    <row r="129" spans="1:24" x14ac:dyDescent="0.25">
      <c r="A129" s="53" t="s">
        <v>10</v>
      </c>
      <c r="B129" s="35" t="s">
        <v>15</v>
      </c>
      <c r="C129" s="202"/>
      <c r="E129" s="204">
        <f t="shared" ref="E129:X129" si="82">E41-E16</f>
        <v>-2.2333482174323894E-3</v>
      </c>
      <c r="F129" s="204">
        <f t="shared" si="82"/>
        <v>-7.0304448539918894E-4</v>
      </c>
      <c r="G129" s="204">
        <f t="shared" si="82"/>
        <v>-6.0549155595926657E-4</v>
      </c>
      <c r="H129" s="204">
        <f t="shared" si="82"/>
        <v>-5.858204934583442E-4</v>
      </c>
      <c r="I129" s="204">
        <f t="shared" si="82"/>
        <v>-2.0262359686701046E-3</v>
      </c>
      <c r="J129" s="204">
        <f t="shared" si="82"/>
        <v>-6.9131658352818777E-4</v>
      </c>
      <c r="K129" s="204">
        <f t="shared" si="82"/>
        <v>-7.6751531571141759E-4</v>
      </c>
      <c r="L129" s="204">
        <f t="shared" si="82"/>
        <v>-9.8150576537488058E-4</v>
      </c>
      <c r="M129" s="204">
        <f t="shared" si="82"/>
        <v>-0.12322039603132982</v>
      </c>
      <c r="N129" s="204">
        <f t="shared" si="82"/>
        <v>-5.8733755264740228E-2</v>
      </c>
      <c r="O129" s="204">
        <f t="shared" si="82"/>
        <v>0.87391909185033334</v>
      </c>
      <c r="P129" s="204">
        <f t="shared" si="82"/>
        <v>-8.640567547844806E-2</v>
      </c>
      <c r="Q129" s="204">
        <f t="shared" si="82"/>
        <v>-8.8023859997725688E-4</v>
      </c>
      <c r="R129" s="204">
        <f t="shared" si="82"/>
        <v>-3.1501686969481876E-4</v>
      </c>
      <c r="S129" s="204">
        <f t="shared" si="82"/>
        <v>-3.4720648173665623E-4</v>
      </c>
      <c r="T129" s="204">
        <f t="shared" si="82"/>
        <v>-3.2845902823272819E-4</v>
      </c>
      <c r="U129" s="204">
        <f t="shared" si="82"/>
        <v>-3.738880767095447E-3</v>
      </c>
      <c r="V129" s="204">
        <f t="shared" si="82"/>
        <v>-1.3192023167049336E-3</v>
      </c>
      <c r="W129" s="204">
        <f t="shared" si="82"/>
        <v>-1.4356704803028548E-3</v>
      </c>
      <c r="X129" s="204">
        <f t="shared" si="82"/>
        <v>-1.5190934049347149E-3</v>
      </c>
    </row>
    <row r="130" spans="1:24" x14ac:dyDescent="0.25">
      <c r="A130" s="53" t="s">
        <v>10</v>
      </c>
      <c r="B130" s="35" t="s">
        <v>16</v>
      </c>
      <c r="C130" s="202"/>
      <c r="E130" s="204">
        <f t="shared" ref="E130:X130" si="83">E42-E17</f>
        <v>-2.2726269863385571E-3</v>
      </c>
      <c r="F130" s="204">
        <f t="shared" si="83"/>
        <v>-1.8900715843317127E-3</v>
      </c>
      <c r="G130" s="204">
        <f t="shared" si="83"/>
        <v>-1.8074159140828367E-3</v>
      </c>
      <c r="H130" s="204">
        <f t="shared" si="83"/>
        <v>-6.0480029797945391E-3</v>
      </c>
      <c r="I130" s="204">
        <f t="shared" si="83"/>
        <v>-4.5474450257822407E-3</v>
      </c>
      <c r="J130" s="204">
        <f t="shared" si="83"/>
        <v>-3.5156110637286119E-3</v>
      </c>
      <c r="K130" s="204">
        <f t="shared" si="83"/>
        <v>-2.8659406284572485E-3</v>
      </c>
      <c r="L130" s="204">
        <f t="shared" si="83"/>
        <v>-1.2222599012850995E-2</v>
      </c>
      <c r="M130" s="204">
        <f t="shared" si="83"/>
        <v>-9.5378687105482376E-2</v>
      </c>
      <c r="N130" s="204">
        <f t="shared" si="83"/>
        <v>-0.12529879413248604</v>
      </c>
      <c r="O130" s="204">
        <f t="shared" si="83"/>
        <v>-0.15722439908826036</v>
      </c>
      <c r="P130" s="204">
        <f t="shared" si="83"/>
        <v>0.72176055925053983</v>
      </c>
      <c r="Q130" s="204">
        <f t="shared" si="83"/>
        <v>-5.726484922885922E-4</v>
      </c>
      <c r="R130" s="204">
        <f t="shared" si="83"/>
        <v>-7.8690765180964683E-4</v>
      </c>
      <c r="S130" s="204">
        <f t="shared" si="83"/>
        <v>-1.0578574931687473E-3</v>
      </c>
      <c r="T130" s="204">
        <f t="shared" si="83"/>
        <v>-1.5366852271371354E-3</v>
      </c>
      <c r="U130" s="204">
        <f t="shared" si="83"/>
        <v>-2.5540148174755979E-3</v>
      </c>
      <c r="V130" s="204">
        <f t="shared" si="83"/>
        <v>-2.6042930402800806E-3</v>
      </c>
      <c r="W130" s="204">
        <f t="shared" si="83"/>
        <v>-3.2390150350966405E-3</v>
      </c>
      <c r="X130" s="204">
        <f t="shared" si="83"/>
        <v>-7.5478619678710163E-3</v>
      </c>
    </row>
    <row r="131" spans="1:24" x14ac:dyDescent="0.25">
      <c r="A131" s="54" t="s">
        <v>11</v>
      </c>
      <c r="B131" s="25" t="s">
        <v>13</v>
      </c>
      <c r="C131" s="202"/>
      <c r="E131" s="204">
        <f t="shared" ref="E131:X131" si="84">E43-E18</f>
        <v>-1.2533369440051923E-2</v>
      </c>
      <c r="F131" s="204">
        <f t="shared" si="84"/>
        <v>-2.6948365985686208E-3</v>
      </c>
      <c r="G131" s="204">
        <f t="shared" si="84"/>
        <v>-3.0244376955506796E-3</v>
      </c>
      <c r="H131" s="204">
        <f t="shared" si="84"/>
        <v>-2.1256421398571051E-3</v>
      </c>
      <c r="I131" s="204">
        <f t="shared" si="84"/>
        <v>-1.1312281204140465E-2</v>
      </c>
      <c r="J131" s="204">
        <f t="shared" si="84"/>
        <v>-2.2469822891498211E-3</v>
      </c>
      <c r="K131" s="204">
        <f t="shared" si="84"/>
        <v>-2.6565419415557792E-3</v>
      </c>
      <c r="L131" s="204">
        <f t="shared" si="84"/>
        <v>-1.6993693045062735E-3</v>
      </c>
      <c r="M131" s="204">
        <f t="shared" si="84"/>
        <v>-1.4627940001550706E-2</v>
      </c>
      <c r="N131" s="204">
        <f t="shared" si="84"/>
        <v>-2.0114209463024104E-3</v>
      </c>
      <c r="O131" s="204">
        <f t="shared" si="84"/>
        <v>-4.0140404309752954E-3</v>
      </c>
      <c r="P131" s="204">
        <f t="shared" si="84"/>
        <v>-2.3978820239482874E-3</v>
      </c>
      <c r="Q131" s="204">
        <f t="shared" si="84"/>
        <v>0.51000595255161307</v>
      </c>
      <c r="R131" s="204">
        <f t="shared" si="84"/>
        <v>-0.12183510741645813</v>
      </c>
      <c r="S131" s="204">
        <f t="shared" si="84"/>
        <v>-0.23854112481592593</v>
      </c>
      <c r="T131" s="204">
        <f t="shared" si="84"/>
        <v>-0.13472532803771173</v>
      </c>
      <c r="U131" s="204">
        <f t="shared" si="84"/>
        <v>-2.2609400282294231E-2</v>
      </c>
      <c r="V131" s="204">
        <f t="shared" si="84"/>
        <v>-3.8597078920066118E-3</v>
      </c>
      <c r="W131" s="204">
        <f t="shared" si="84"/>
        <v>-7.9776417982867515E-3</v>
      </c>
      <c r="X131" s="204">
        <f t="shared" si="84"/>
        <v>-4.466465581651393E-3</v>
      </c>
    </row>
    <row r="132" spans="1:24" x14ac:dyDescent="0.25">
      <c r="A132" s="55" t="s">
        <v>11</v>
      </c>
      <c r="B132" s="35" t="s">
        <v>14</v>
      </c>
      <c r="C132" s="202"/>
      <c r="E132" s="204">
        <f t="shared" ref="E132:X132" si="85">E44-E19</f>
        <v>-3.0490253544818087E-5</v>
      </c>
      <c r="F132" s="204">
        <f t="shared" si="85"/>
        <v>-6.3805035009696629E-5</v>
      </c>
      <c r="G132" s="204">
        <f t="shared" si="85"/>
        <v>-1.0244694191866438E-5</v>
      </c>
      <c r="H132" s="204">
        <f t="shared" si="85"/>
        <v>-9.3340706108375344E-6</v>
      </c>
      <c r="I132" s="204">
        <f t="shared" si="85"/>
        <v>-2.3847316649149461E-5</v>
      </c>
      <c r="J132" s="204">
        <f t="shared" si="85"/>
        <v>-8.6177551851534479E-5</v>
      </c>
      <c r="K132" s="204">
        <f t="shared" si="85"/>
        <v>-8.8964751253775206E-6</v>
      </c>
      <c r="L132" s="204">
        <f t="shared" si="85"/>
        <v>-1.621595246474379E-5</v>
      </c>
      <c r="M132" s="204">
        <f t="shared" si="85"/>
        <v>-1.3172637730886129E-5</v>
      </c>
      <c r="N132" s="204">
        <f t="shared" si="85"/>
        <v>-3.642988730233874E-5</v>
      </c>
      <c r="O132" s="204">
        <f t="shared" si="85"/>
        <v>-1.4339122836293493E-5</v>
      </c>
      <c r="P132" s="204">
        <f t="shared" si="85"/>
        <v>-9.9670383840205269E-6</v>
      </c>
      <c r="Q132" s="204">
        <f t="shared" si="85"/>
        <v>-6.1422712507102697E-2</v>
      </c>
      <c r="R132" s="204">
        <f t="shared" si="85"/>
        <v>0.69301417268734411</v>
      </c>
      <c r="S132" s="204">
        <f t="shared" si="85"/>
        <v>-2.0146151675386328E-2</v>
      </c>
      <c r="T132" s="204">
        <f t="shared" si="85"/>
        <v>-4.9497808288938662E-2</v>
      </c>
      <c r="U132" s="204">
        <f t="shared" si="85"/>
        <v>-3.6461444038032767E-4</v>
      </c>
      <c r="V132" s="204">
        <f t="shared" si="85"/>
        <v>-1.0769803626320472E-3</v>
      </c>
      <c r="W132" s="204">
        <f t="shared" si="85"/>
        <v>-3.3195684524518293E-4</v>
      </c>
      <c r="X132" s="204">
        <f t="shared" si="85"/>
        <v>-7.7379861467620189E-4</v>
      </c>
    </row>
    <row r="133" spans="1:24" x14ac:dyDescent="0.25">
      <c r="A133" s="55" t="s">
        <v>11</v>
      </c>
      <c r="B133" s="35" t="s">
        <v>15</v>
      </c>
      <c r="C133" s="202"/>
      <c r="E133" s="204">
        <f t="shared" ref="E133:X133" si="86">E45-E20</f>
        <v>-7.782243016131754E-4</v>
      </c>
      <c r="F133" s="204">
        <f t="shared" si="86"/>
        <v>-1.7005469861503962E-4</v>
      </c>
      <c r="G133" s="204">
        <f t="shared" si="86"/>
        <v>-2.5974110294469288E-4</v>
      </c>
      <c r="H133" s="204">
        <f t="shared" si="86"/>
        <v>-1.7442087240481224E-4</v>
      </c>
      <c r="I133" s="204">
        <f t="shared" si="86"/>
        <v>-6.9985898001444918E-4</v>
      </c>
      <c r="J133" s="204">
        <f t="shared" si="86"/>
        <v>-1.3129564356247102E-4</v>
      </c>
      <c r="K133" s="204">
        <f t="shared" si="86"/>
        <v>-2.1360229159087302E-4</v>
      </c>
      <c r="L133" s="204">
        <f t="shared" si="86"/>
        <v>-1.2992553719138811E-4</v>
      </c>
      <c r="M133" s="204">
        <f t="shared" si="86"/>
        <v>-8.5980088631860735E-4</v>
      </c>
      <c r="N133" s="204">
        <f t="shared" si="86"/>
        <v>-9.5788587671384685E-5</v>
      </c>
      <c r="O133" s="204">
        <f t="shared" si="86"/>
        <v>-2.6730193533390728E-4</v>
      </c>
      <c r="P133" s="204">
        <f t="shared" si="86"/>
        <v>-1.4498494107368853E-4</v>
      </c>
      <c r="Q133" s="204">
        <f t="shared" si="86"/>
        <v>-5.6648301900138302E-2</v>
      </c>
      <c r="R133" s="204">
        <f t="shared" si="86"/>
        <v>-3.0786133714786685E-2</v>
      </c>
      <c r="S133" s="204">
        <f t="shared" si="86"/>
        <v>0.92193474252247343</v>
      </c>
      <c r="T133" s="204">
        <f t="shared" si="86"/>
        <v>-7.4271760351422966E-2</v>
      </c>
      <c r="U133" s="204">
        <f t="shared" si="86"/>
        <v>-1.3541788453202436E-3</v>
      </c>
      <c r="V133" s="204">
        <f t="shared" si="86"/>
        <v>-2.4802446612837099E-4</v>
      </c>
      <c r="W133" s="204">
        <f t="shared" si="86"/>
        <v>-5.3670010811260435E-4</v>
      </c>
      <c r="X133" s="204">
        <f t="shared" si="86"/>
        <v>-3.867427212726418E-4</v>
      </c>
    </row>
    <row r="134" spans="1:24" x14ac:dyDescent="0.25">
      <c r="A134" s="56" t="s">
        <v>11</v>
      </c>
      <c r="B134" s="43" t="s">
        <v>16</v>
      </c>
      <c r="C134" s="202"/>
      <c r="E134" s="204">
        <f t="shared" ref="E134:X134" si="87">E46-E21</f>
        <v>-7.1788749679975851E-4</v>
      </c>
      <c r="F134" s="204">
        <f t="shared" si="87"/>
        <v>-3.8349113126927417E-4</v>
      </c>
      <c r="G134" s="204">
        <f t="shared" si="87"/>
        <v>-6.0666102653772697E-4</v>
      </c>
      <c r="H134" s="204">
        <f t="shared" si="87"/>
        <v>-1.4531236533116918E-3</v>
      </c>
      <c r="I134" s="204">
        <f t="shared" si="87"/>
        <v>-7.6510172081757015E-4</v>
      </c>
      <c r="J134" s="204">
        <f t="shared" si="87"/>
        <v>-4.2678193314095409E-4</v>
      </c>
      <c r="K134" s="204">
        <f t="shared" si="87"/>
        <v>-5.2534239012269493E-4</v>
      </c>
      <c r="L134" s="204">
        <f t="shared" si="87"/>
        <v>-1.7413985721633685E-3</v>
      </c>
      <c r="M134" s="204">
        <f t="shared" si="87"/>
        <v>-5.6723311867453244E-4</v>
      </c>
      <c r="N134" s="204">
        <f t="shared" si="87"/>
        <v>-2.3275472387314949E-4</v>
      </c>
      <c r="O134" s="204">
        <f t="shared" si="87"/>
        <v>-3.7850969334063899E-4</v>
      </c>
      <c r="P134" s="204">
        <f t="shared" si="87"/>
        <v>-5.6250193378762402E-4</v>
      </c>
      <c r="Q134" s="204">
        <f t="shared" si="87"/>
        <v>-6.6415418147181285E-2</v>
      </c>
      <c r="R134" s="204">
        <f t="shared" si="87"/>
        <v>-8.178938459060614E-2</v>
      </c>
      <c r="S134" s="204">
        <f t="shared" si="87"/>
        <v>-0.10984073340447198</v>
      </c>
      <c r="T134" s="204">
        <f t="shared" si="87"/>
        <v>0.84047974035354422</v>
      </c>
      <c r="U134" s="204">
        <f t="shared" si="87"/>
        <v>-1.193115152684409E-3</v>
      </c>
      <c r="V134" s="204">
        <f t="shared" si="87"/>
        <v>-7.3197651708165024E-4</v>
      </c>
      <c r="W134" s="204">
        <f t="shared" si="87"/>
        <v>-1.2779170644993312E-3</v>
      </c>
      <c r="X134" s="204">
        <f t="shared" si="87"/>
        <v>-3.1579801998581772E-3</v>
      </c>
    </row>
    <row r="135" spans="1:24" x14ac:dyDescent="0.25">
      <c r="A135" s="57" t="s">
        <v>12</v>
      </c>
      <c r="B135" s="35" t="s">
        <v>13</v>
      </c>
      <c r="C135" s="202"/>
      <c r="E135" s="204">
        <f t="shared" ref="E135:X135" si="88">E47-E22</f>
        <v>-2.9616697541339877E-2</v>
      </c>
      <c r="F135" s="204">
        <f t="shared" si="88"/>
        <v>-5.7556790406895876E-3</v>
      </c>
      <c r="G135" s="204">
        <f t="shared" si="88"/>
        <v>-5.5105290451169216E-3</v>
      </c>
      <c r="H135" s="204">
        <f t="shared" si="88"/>
        <v>-3.1890043799598865E-3</v>
      </c>
      <c r="I135" s="204">
        <f t="shared" si="88"/>
        <v>-3.1238509538173719E-2</v>
      </c>
      <c r="J135" s="204">
        <f t="shared" si="88"/>
        <v>-4.84542195025469E-3</v>
      </c>
      <c r="K135" s="204">
        <f t="shared" si="88"/>
        <v>-5.4024400280224738E-3</v>
      </c>
      <c r="L135" s="204">
        <f t="shared" si="88"/>
        <v>-2.9438352042376768E-3</v>
      </c>
      <c r="M135" s="204">
        <f t="shared" si="88"/>
        <v>-4.9103148119519387E-2</v>
      </c>
      <c r="N135" s="204">
        <f t="shared" si="88"/>
        <v>-6.1272746210209008E-3</v>
      </c>
      <c r="O135" s="204">
        <f t="shared" si="88"/>
        <v>-7.8295948035570929E-3</v>
      </c>
      <c r="P135" s="204">
        <f t="shared" si="88"/>
        <v>-4.060255990347067E-3</v>
      </c>
      <c r="Q135" s="204">
        <f t="shared" si="88"/>
        <v>-3.1303705448003261E-2</v>
      </c>
      <c r="R135" s="204">
        <f t="shared" si="88"/>
        <v>-7.9830862144042829E-3</v>
      </c>
      <c r="S135" s="204">
        <f t="shared" si="88"/>
        <v>-7.0054662251352647E-3</v>
      </c>
      <c r="T135" s="204">
        <f t="shared" si="88"/>
        <v>-7.5964010448937441E-3</v>
      </c>
      <c r="U135" s="204">
        <f t="shared" si="88"/>
        <v>0.67395978458922157</v>
      </c>
      <c r="V135" s="204">
        <f t="shared" si="88"/>
        <v>-3.9726701342490067E-2</v>
      </c>
      <c r="W135" s="204">
        <f t="shared" si="88"/>
        <v>-0.10132350837547197</v>
      </c>
      <c r="X135" s="204">
        <f t="shared" si="88"/>
        <v>-4.5802121075623092E-2</v>
      </c>
    </row>
    <row r="136" spans="1:24" x14ac:dyDescent="0.25">
      <c r="A136" s="57" t="s">
        <v>12</v>
      </c>
      <c r="B136" s="35" t="s">
        <v>14</v>
      </c>
      <c r="C136" s="202"/>
      <c r="E136" s="204">
        <f t="shared" ref="E136:X136" si="89">E48-E23</f>
        <v>-3.804280822268735E-3</v>
      </c>
      <c r="F136" s="204">
        <f t="shared" si="89"/>
        <v>-0.14132624270609215</v>
      </c>
      <c r="G136" s="204">
        <f t="shared" si="89"/>
        <v>-7.7960095833149909E-4</v>
      </c>
      <c r="H136" s="204">
        <f t="shared" si="89"/>
        <v>-1.5402861187835011E-3</v>
      </c>
      <c r="I136" s="204">
        <f t="shared" si="89"/>
        <v>-6.7418548938350496E-3</v>
      </c>
      <c r="J136" s="204">
        <f t="shared" si="89"/>
        <v>-0.14464922833825561</v>
      </c>
      <c r="K136" s="204">
        <f t="shared" si="89"/>
        <v>-1.9566467698234795E-3</v>
      </c>
      <c r="L136" s="204">
        <f t="shared" si="89"/>
        <v>-2.3948897212245131E-3</v>
      </c>
      <c r="M136" s="204">
        <f t="shared" si="89"/>
        <v>-1.5341244255449567E-3</v>
      </c>
      <c r="N136" s="204">
        <f t="shared" si="89"/>
        <v>-9.3531773757328726E-2</v>
      </c>
      <c r="O136" s="204">
        <f t="shared" si="89"/>
        <v>-1.6168135125675413E-3</v>
      </c>
      <c r="P136" s="204">
        <f t="shared" si="89"/>
        <v>-6.7185162450751081E-4</v>
      </c>
      <c r="Q136" s="204">
        <f t="shared" si="89"/>
        <v>-7.6321605397514612E-3</v>
      </c>
      <c r="R136" s="204">
        <f t="shared" si="89"/>
        <v>-0.10113082018898008</v>
      </c>
      <c r="S136" s="204">
        <f t="shared" si="89"/>
        <v>-8.5802800427842586E-4</v>
      </c>
      <c r="T136" s="204">
        <f t="shared" si="89"/>
        <v>-2.1592776389869005E-3</v>
      </c>
      <c r="U136" s="204">
        <f t="shared" si="89"/>
        <v>-6.0916556051533823E-2</v>
      </c>
      <c r="V136" s="204">
        <f t="shared" si="89"/>
        <v>0.70145080954662586</v>
      </c>
      <c r="W136" s="204">
        <f t="shared" si="89"/>
        <v>-3.2375888782101674E-2</v>
      </c>
      <c r="X136" s="204">
        <f t="shared" si="89"/>
        <v>-4.5313028137469083E-2</v>
      </c>
    </row>
    <row r="137" spans="1:24" x14ac:dyDescent="0.25">
      <c r="A137" s="57" t="s">
        <v>12</v>
      </c>
      <c r="B137" s="35" t="s">
        <v>15</v>
      </c>
      <c r="C137" s="202"/>
      <c r="E137" s="204">
        <f t="shared" ref="E137:X137" si="90">E49-E24</f>
        <v>-5.5317476730073391E-3</v>
      </c>
      <c r="F137" s="204">
        <f t="shared" si="90"/>
        <v>-1.0506126717510297E-2</v>
      </c>
      <c r="G137" s="204">
        <f t="shared" si="90"/>
        <v>-2.7833978292734168E-3</v>
      </c>
      <c r="H137" s="204">
        <f t="shared" si="90"/>
        <v>-2.1584026667706988E-3</v>
      </c>
      <c r="I137" s="204">
        <f t="shared" si="90"/>
        <v>-5.8872470771075894E-3</v>
      </c>
      <c r="J137" s="204">
        <f t="shared" si="90"/>
        <v>-1.1251201804662367E-2</v>
      </c>
      <c r="K137" s="204">
        <f t="shared" si="90"/>
        <v>-2.3156545790352584E-3</v>
      </c>
      <c r="L137" s="204">
        <f t="shared" si="90"/>
        <v>-2.0032045988198511E-3</v>
      </c>
      <c r="M137" s="204">
        <f t="shared" si="90"/>
        <v>-5.7474014832592461E-3</v>
      </c>
      <c r="N137" s="204">
        <f t="shared" si="90"/>
        <v>-2.7943379264137643E-3</v>
      </c>
      <c r="O137" s="204">
        <f t="shared" si="90"/>
        <v>-1.3907511786482364E-3</v>
      </c>
      <c r="P137" s="204">
        <f t="shared" si="90"/>
        <v>-7.3764829673343387E-4</v>
      </c>
      <c r="Q137" s="204">
        <f t="shared" si="90"/>
        <v>-3.815268051413028E-3</v>
      </c>
      <c r="R137" s="204">
        <f t="shared" si="90"/>
        <v>-5.4404037941791408E-3</v>
      </c>
      <c r="S137" s="204">
        <f t="shared" si="90"/>
        <v>-1.3159408779533908E-3</v>
      </c>
      <c r="T137" s="204">
        <f t="shared" si="90"/>
        <v>-1.3716072016018203E-3</v>
      </c>
      <c r="U137" s="204">
        <f t="shared" si="90"/>
        <v>-8.9274749539617643E-2</v>
      </c>
      <c r="V137" s="204">
        <f t="shared" si="90"/>
        <v>-5.3957438698023663E-2</v>
      </c>
      <c r="W137" s="204">
        <f t="shared" si="90"/>
        <v>0.89225890524441698</v>
      </c>
      <c r="X137" s="204">
        <f t="shared" si="90"/>
        <v>-8.2087478779699602E-2</v>
      </c>
    </row>
    <row r="138" spans="1:24" x14ac:dyDescent="0.25">
      <c r="A138" s="58" t="s">
        <v>12</v>
      </c>
      <c r="B138" s="43" t="s">
        <v>16</v>
      </c>
      <c r="C138" s="202"/>
      <c r="E138" s="204">
        <f t="shared" ref="E138:X138" si="91">E50-E25</f>
        <v>-4.0532105896837253E-3</v>
      </c>
      <c r="F138" s="204">
        <f t="shared" si="91"/>
        <v>-5.0601953505374671E-3</v>
      </c>
      <c r="G138" s="204">
        <f t="shared" si="91"/>
        <v>-3.8929331847418367E-3</v>
      </c>
      <c r="H138" s="204">
        <f t="shared" si="91"/>
        <v>-1.0632680879690956E-2</v>
      </c>
      <c r="I138" s="204">
        <f t="shared" si="91"/>
        <v>-5.6177256679081555E-3</v>
      </c>
      <c r="J138" s="204">
        <f t="shared" si="91"/>
        <v>-6.9514936815550637E-3</v>
      </c>
      <c r="K138" s="204">
        <f t="shared" si="91"/>
        <v>-4.6801688305278663E-3</v>
      </c>
      <c r="L138" s="204">
        <f t="shared" si="91"/>
        <v>-1.802546437604689E-2</v>
      </c>
      <c r="M138" s="204">
        <f t="shared" si="91"/>
        <v>-3.232803965030498E-3</v>
      </c>
      <c r="N138" s="204">
        <f t="shared" si="91"/>
        <v>-7.335747299036288E-3</v>
      </c>
      <c r="O138" s="204">
        <f t="shared" si="91"/>
        <v>-2.9548391871614351E-3</v>
      </c>
      <c r="P138" s="204">
        <f t="shared" si="91"/>
        <v>-5.1138180404791886E-3</v>
      </c>
      <c r="Q138" s="204">
        <f t="shared" si="91"/>
        <v>-2.7410824300401083E-3</v>
      </c>
      <c r="R138" s="204">
        <f t="shared" si="91"/>
        <v>-3.4703935034508834E-3</v>
      </c>
      <c r="S138" s="204">
        <f t="shared" si="91"/>
        <v>-3.3250521137928196E-3</v>
      </c>
      <c r="T138" s="204">
        <f t="shared" si="91"/>
        <v>-5.4862022459365905E-3</v>
      </c>
      <c r="U138" s="204">
        <f t="shared" si="91"/>
        <v>-6.8215891971041873E-2</v>
      </c>
      <c r="V138" s="204">
        <f t="shared" si="91"/>
        <v>-7.0744722126373963E-2</v>
      </c>
      <c r="W138" s="204">
        <f t="shared" si="91"/>
        <v>-9.9155031930256737E-2</v>
      </c>
      <c r="X138" s="204">
        <f t="shared" si="91"/>
        <v>0.78795551731428604</v>
      </c>
    </row>
    <row r="140" spans="1:24" ht="17.25" x14ac:dyDescent="0.3">
      <c r="A140" s="17"/>
      <c r="B140" s="17"/>
      <c r="C140" s="197" t="s">
        <v>75</v>
      </c>
    </row>
    <row r="141" spans="1:24" x14ac:dyDescent="0.25">
      <c r="A141" s="24" t="s">
        <v>8</v>
      </c>
      <c r="B141" s="25" t="s">
        <v>13</v>
      </c>
      <c r="C141" s="202"/>
      <c r="E141" s="204">
        <f t="array" ref="E141:X160">MINVERSE(E119:X138)</f>
        <v>1.2451649918547298</v>
      </c>
      <c r="F141" s="204">
        <v>5.478676511121304E-2</v>
      </c>
      <c r="G141" s="204">
        <v>6.4070556694664285E-2</v>
      </c>
      <c r="H141" s="204">
        <v>3.9732079608209132E-2</v>
      </c>
      <c r="I141" s="204">
        <v>2.3563053821219575E-2</v>
      </c>
      <c r="J141" s="204">
        <v>6.3441400025830517E-3</v>
      </c>
      <c r="K141" s="204">
        <v>5.6527594180581005E-3</v>
      </c>
      <c r="L141" s="204">
        <v>4.6346002308947087E-3</v>
      </c>
      <c r="M141" s="204">
        <v>4.0530482000303847E-3</v>
      </c>
      <c r="N141" s="204">
        <v>1.1250578577082589E-3</v>
      </c>
      <c r="O141" s="204">
        <v>1.0280684997289586E-3</v>
      </c>
      <c r="P141" s="204">
        <v>6.2410795907760796E-4</v>
      </c>
      <c r="Q141" s="204">
        <v>3.2314709714339226E-3</v>
      </c>
      <c r="R141" s="204">
        <v>1.78494773902076E-3</v>
      </c>
      <c r="S141" s="204">
        <v>1.7227137722688904E-3</v>
      </c>
      <c r="T141" s="204">
        <v>1.5126433350981913E-3</v>
      </c>
      <c r="U141" s="204">
        <v>5.5102257980533375E-3</v>
      </c>
      <c r="V141" s="204">
        <v>1.7834751871501275E-3</v>
      </c>
      <c r="W141" s="204">
        <v>2.2590063080579078E-3</v>
      </c>
      <c r="X141" s="204">
        <v>1.816832242357271E-3</v>
      </c>
    </row>
    <row r="142" spans="1:24" x14ac:dyDescent="0.25">
      <c r="A142" s="34" t="s">
        <v>8</v>
      </c>
      <c r="B142" s="35" t="s">
        <v>14</v>
      </c>
      <c r="C142" s="202"/>
      <c r="E142" s="204">
        <v>5.9571389765326645E-2</v>
      </c>
      <c r="F142" s="204">
        <v>1.3565278843292266</v>
      </c>
      <c r="G142" s="204">
        <v>2.7137123504198807E-2</v>
      </c>
      <c r="H142" s="204">
        <v>3.1929294295725566E-2</v>
      </c>
      <c r="I142" s="204">
        <v>1.9640037603610968E-3</v>
      </c>
      <c r="J142" s="204">
        <v>2.1445737353039244E-3</v>
      </c>
      <c r="K142" s="204">
        <v>7.3989454638274672E-4</v>
      </c>
      <c r="L142" s="204">
        <v>1.0353320367711852E-3</v>
      </c>
      <c r="M142" s="204">
        <v>3.051135226565209E-4</v>
      </c>
      <c r="N142" s="204">
        <v>2.5660922710132682E-4</v>
      </c>
      <c r="O142" s="204">
        <v>1.2775140435756453E-4</v>
      </c>
      <c r="P142" s="204">
        <v>9.8823260253895663E-5</v>
      </c>
      <c r="Q142" s="204">
        <v>2.6850408666860456E-4</v>
      </c>
      <c r="R142" s="204">
        <v>2.7540122968532018E-4</v>
      </c>
      <c r="S142" s="204">
        <v>1.4874771968527393E-4</v>
      </c>
      <c r="T142" s="204">
        <v>1.5254004794045781E-4</v>
      </c>
      <c r="U142" s="204">
        <v>5.273244831074344E-4</v>
      </c>
      <c r="V142" s="204">
        <v>5.2415942578390115E-4</v>
      </c>
      <c r="W142" s="204">
        <v>2.8465028576093966E-4</v>
      </c>
      <c r="X142" s="204">
        <v>3.5771935067972256E-4</v>
      </c>
    </row>
    <row r="143" spans="1:24" x14ac:dyDescent="0.25">
      <c r="A143" s="34" t="s">
        <v>8</v>
      </c>
      <c r="B143" s="35" t="s">
        <v>15</v>
      </c>
      <c r="C143" s="202"/>
      <c r="E143" s="204">
        <v>0.19395448505020882</v>
      </c>
      <c r="F143" s="204">
        <v>0.13673432524261231</v>
      </c>
      <c r="G143" s="204">
        <v>1.1760520729932331</v>
      </c>
      <c r="H143" s="204">
        <v>0.15085864891394901</v>
      </c>
      <c r="I143" s="204">
        <v>8.852160421754969E-3</v>
      </c>
      <c r="J143" s="204">
        <v>3.1387319028324395E-3</v>
      </c>
      <c r="K143" s="204">
        <v>2.9452044792520971E-3</v>
      </c>
      <c r="L143" s="204">
        <v>3.2675219843604931E-3</v>
      </c>
      <c r="M143" s="204">
        <v>1.3477568595309654E-3</v>
      </c>
      <c r="N143" s="204">
        <v>4.6985206787596146E-4</v>
      </c>
      <c r="O143" s="204">
        <v>4.0439280317458131E-4</v>
      </c>
      <c r="P143" s="204">
        <v>2.8998762955414228E-4</v>
      </c>
      <c r="Q143" s="204">
        <v>1.2114576536524273E-3</v>
      </c>
      <c r="R143" s="204">
        <v>7.2350436349941333E-4</v>
      </c>
      <c r="S143" s="204">
        <v>7.1147233484686475E-4</v>
      </c>
      <c r="T143" s="204">
        <v>6.1757970076339419E-4</v>
      </c>
      <c r="U143" s="204">
        <v>2.0569593965478494E-3</v>
      </c>
      <c r="V143" s="204">
        <v>8.1712099191661054E-4</v>
      </c>
      <c r="W143" s="204">
        <v>1.0031994366296506E-3</v>
      </c>
      <c r="X143" s="204">
        <v>9.3276333985069834E-4</v>
      </c>
    </row>
    <row r="144" spans="1:24" x14ac:dyDescent="0.25">
      <c r="A144" s="42" t="s">
        <v>8</v>
      </c>
      <c r="B144" s="43" t="s">
        <v>16</v>
      </c>
      <c r="C144" s="202"/>
      <c r="E144" s="204">
        <v>0.257387332964781</v>
      </c>
      <c r="F144" s="204">
        <v>0.19028955068803349</v>
      </c>
      <c r="G144" s="204">
        <v>0.21181226326712721</v>
      </c>
      <c r="H144" s="204">
        <v>1.476970673022828</v>
      </c>
      <c r="I144" s="204">
        <v>1.3556899196720195E-2</v>
      </c>
      <c r="J144" s="204">
        <v>7.6092795268398062E-3</v>
      </c>
      <c r="K144" s="204">
        <v>6.736316694741575E-3</v>
      </c>
      <c r="L144" s="204">
        <v>1.3529424747202654E-2</v>
      </c>
      <c r="M144" s="204">
        <v>1.836310715330845E-3</v>
      </c>
      <c r="N144" s="204">
        <v>9.7612909107377564E-4</v>
      </c>
      <c r="O144" s="204">
        <v>8.0005452464750331E-4</v>
      </c>
      <c r="P144" s="204">
        <v>8.8171924340835618E-4</v>
      </c>
      <c r="Q144" s="204">
        <v>1.970346740760018E-3</v>
      </c>
      <c r="R144" s="204">
        <v>1.4705050321061905E-3</v>
      </c>
      <c r="S144" s="204">
        <v>1.3781282783430074E-3</v>
      </c>
      <c r="T144" s="204">
        <v>1.4129901520207701E-3</v>
      </c>
      <c r="U144" s="204">
        <v>3.0877696340082948E-3</v>
      </c>
      <c r="V144" s="204">
        <v>1.990691565087977E-3</v>
      </c>
      <c r="W144" s="204">
        <v>2.0942521922188329E-3</v>
      </c>
      <c r="X144" s="204">
        <v>3.0000321300018657E-3</v>
      </c>
    </row>
    <row r="145" spans="1:24" x14ac:dyDescent="0.25">
      <c r="A145" s="49" t="s">
        <v>9</v>
      </c>
      <c r="B145" s="25" t="s">
        <v>13</v>
      </c>
      <c r="C145" s="202"/>
      <c r="E145" s="204">
        <v>0.19703585964433715</v>
      </c>
      <c r="F145" s="204">
        <v>6.7407047464767209E-2</v>
      </c>
      <c r="G145" s="204">
        <v>4.7775147334424485E-2</v>
      </c>
      <c r="H145" s="204">
        <v>3.7866475119483121E-2</v>
      </c>
      <c r="I145" s="204">
        <v>1.4677814850090096</v>
      </c>
      <c r="J145" s="204">
        <v>0.13710630002688706</v>
      </c>
      <c r="K145" s="204">
        <v>0.13137772568509565</v>
      </c>
      <c r="L145" s="204">
        <v>0.10331173875886936</v>
      </c>
      <c r="M145" s="204">
        <v>3.5326042384677424E-2</v>
      </c>
      <c r="N145" s="204">
        <v>1.0744608776540659E-2</v>
      </c>
      <c r="O145" s="204">
        <v>8.8269918395425563E-3</v>
      </c>
      <c r="P145" s="204">
        <v>5.8358016673940348E-3</v>
      </c>
      <c r="Q145" s="204">
        <v>2.5332704043373264E-2</v>
      </c>
      <c r="R145" s="204">
        <v>1.4534796665183687E-2</v>
      </c>
      <c r="S145" s="204">
        <v>1.2635771150554937E-2</v>
      </c>
      <c r="T145" s="204">
        <v>1.1060986545623049E-2</v>
      </c>
      <c r="U145" s="204">
        <v>4.3679697915040804E-2</v>
      </c>
      <c r="V145" s="204">
        <v>1.5081813104104924E-2</v>
      </c>
      <c r="W145" s="204">
        <v>1.8912908825478688E-2</v>
      </c>
      <c r="X145" s="204">
        <v>1.4407973455636235E-2</v>
      </c>
    </row>
    <row r="146" spans="1:24" x14ac:dyDescent="0.25">
      <c r="A146" s="50" t="s">
        <v>9</v>
      </c>
      <c r="B146" s="35" t="s">
        <v>14</v>
      </c>
      <c r="C146" s="202"/>
      <c r="E146" s="204">
        <v>1.7846975341476633E-2</v>
      </c>
      <c r="F146" s="204">
        <v>1.8052395140907632E-2</v>
      </c>
      <c r="G146" s="204">
        <v>6.0859252802827786E-3</v>
      </c>
      <c r="H146" s="204">
        <v>7.8292238950806239E-3</v>
      </c>
      <c r="I146" s="204">
        <v>7.5490048980452418E-2</v>
      </c>
      <c r="J146" s="204">
        <v>1.2924921296143337</v>
      </c>
      <c r="K146" s="204">
        <v>4.3674094255181865E-2</v>
      </c>
      <c r="L146" s="204">
        <v>4.5831168640163185E-2</v>
      </c>
      <c r="M146" s="204">
        <v>3.2256215476955405E-3</v>
      </c>
      <c r="N146" s="204">
        <v>4.5938938977443562E-3</v>
      </c>
      <c r="O146" s="204">
        <v>1.4316066256100492E-3</v>
      </c>
      <c r="P146" s="204">
        <v>1.1732713985404056E-3</v>
      </c>
      <c r="Q146" s="204">
        <v>3.2578695488014865E-3</v>
      </c>
      <c r="R146" s="204">
        <v>6.2894676135034711E-3</v>
      </c>
      <c r="S146" s="204">
        <v>1.6309913483446279E-3</v>
      </c>
      <c r="T146" s="204">
        <v>1.6541303640008216E-3</v>
      </c>
      <c r="U146" s="204">
        <v>5.8675801819375647E-3</v>
      </c>
      <c r="V146" s="204">
        <v>7.2661641737586258E-3</v>
      </c>
      <c r="W146" s="204">
        <v>3.2819225591149072E-3</v>
      </c>
      <c r="X146" s="204">
        <v>4.5822043125148077E-3</v>
      </c>
    </row>
    <row r="147" spans="1:24" x14ac:dyDescent="0.25">
      <c r="A147" s="50" t="s">
        <v>9</v>
      </c>
      <c r="B147" s="35" t="s">
        <v>15</v>
      </c>
      <c r="C147" s="202"/>
      <c r="E147" s="204">
        <v>6.0468838745983383E-2</v>
      </c>
      <c r="F147" s="204">
        <v>2.7961549735089825E-2</v>
      </c>
      <c r="G147" s="204">
        <v>2.0855360643386611E-2</v>
      </c>
      <c r="H147" s="204">
        <v>2.2499149311604752E-2</v>
      </c>
      <c r="I147" s="204">
        <v>0.23449564629171374</v>
      </c>
      <c r="J147" s="204">
        <v>0.17317409531597178</v>
      </c>
      <c r="K147" s="204">
        <v>1.2192611509892022</v>
      </c>
      <c r="L147" s="204">
        <v>0.1723214113566745</v>
      </c>
      <c r="M147" s="204">
        <v>1.0261557107105889E-2</v>
      </c>
      <c r="N147" s="204">
        <v>4.9515542411622546E-3</v>
      </c>
      <c r="O147" s="204">
        <v>3.4262423229138427E-3</v>
      </c>
      <c r="P147" s="204">
        <v>2.8838478694122177E-3</v>
      </c>
      <c r="Q147" s="204">
        <v>7.8617730659231323E-3</v>
      </c>
      <c r="R147" s="204">
        <v>5.6731639838065095E-3</v>
      </c>
      <c r="S147" s="204">
        <v>4.4780029860882501E-3</v>
      </c>
      <c r="T147" s="204">
        <v>4.0246321408015486E-3</v>
      </c>
      <c r="U147" s="204">
        <v>1.4398407923449087E-2</v>
      </c>
      <c r="V147" s="204">
        <v>6.7987712015093226E-3</v>
      </c>
      <c r="W147" s="204">
        <v>7.6102985653794131E-3</v>
      </c>
      <c r="X147" s="204">
        <v>8.0817726615115461E-3</v>
      </c>
    </row>
    <row r="148" spans="1:24" x14ac:dyDescent="0.25">
      <c r="A148" s="51" t="s">
        <v>9</v>
      </c>
      <c r="B148" s="43" t="s">
        <v>16</v>
      </c>
      <c r="C148" s="202"/>
      <c r="E148" s="204">
        <v>8.338840151495526E-2</v>
      </c>
      <c r="F148" s="204">
        <v>4.9404221941858312E-2</v>
      </c>
      <c r="G148" s="204">
        <v>4.3020636328834044E-2</v>
      </c>
      <c r="H148" s="204">
        <v>7.6080095794371416E-2</v>
      </c>
      <c r="I148" s="204">
        <v>0.27575778246794114</v>
      </c>
      <c r="J148" s="204">
        <v>0.23210949275262813</v>
      </c>
      <c r="K148" s="204">
        <v>0.2219621892475592</v>
      </c>
      <c r="L148" s="204">
        <v>1.4447253122778574</v>
      </c>
      <c r="M148" s="204">
        <v>1.5040537289948841E-2</v>
      </c>
      <c r="N148" s="204">
        <v>1.0034458871514865E-2</v>
      </c>
      <c r="O148" s="204">
        <v>8.4494158099922868E-3</v>
      </c>
      <c r="P148" s="204">
        <v>1.0545477539067177E-2</v>
      </c>
      <c r="Q148" s="204">
        <v>1.189170369304684E-2</v>
      </c>
      <c r="R148" s="204">
        <v>9.9015657795651687E-3</v>
      </c>
      <c r="S148" s="204">
        <v>8.0704635995895186E-3</v>
      </c>
      <c r="T148" s="204">
        <v>8.2860932683255471E-3</v>
      </c>
      <c r="U148" s="204">
        <v>2.237872425675989E-2</v>
      </c>
      <c r="V148" s="204">
        <v>1.5604273540332359E-2</v>
      </c>
      <c r="W148" s="204">
        <v>1.6589754201530405E-2</v>
      </c>
      <c r="X148" s="204">
        <v>2.690021664294983E-2</v>
      </c>
    </row>
    <row r="149" spans="1:24" x14ac:dyDescent="0.25">
      <c r="A149" s="53" t="s">
        <v>10</v>
      </c>
      <c r="B149" s="35" t="s">
        <v>13</v>
      </c>
      <c r="C149" s="202"/>
      <c r="E149" s="204">
        <v>2.547521235524677E-2</v>
      </c>
      <c r="F149" s="204">
        <v>8.5676659394496521E-3</v>
      </c>
      <c r="G149" s="204">
        <v>4.9544072376211295E-3</v>
      </c>
      <c r="H149" s="204">
        <v>4.2650158213804095E-3</v>
      </c>
      <c r="I149" s="204">
        <v>1.7277660768120786E-2</v>
      </c>
      <c r="J149" s="204">
        <v>7.2253086238966467E-3</v>
      </c>
      <c r="K149" s="204">
        <v>4.8992214133042698E-3</v>
      </c>
      <c r="L149" s="204">
        <v>5.0522212920155333E-3</v>
      </c>
      <c r="M149" s="204">
        <v>1.4002164942313726</v>
      </c>
      <c r="N149" s="204">
        <v>7.2760309597922013E-2</v>
      </c>
      <c r="O149" s="204">
        <v>9.2834980872434664E-2</v>
      </c>
      <c r="P149" s="204">
        <v>5.5375168492593843E-2</v>
      </c>
      <c r="Q149" s="204">
        <v>1.3731382139015466E-2</v>
      </c>
      <c r="R149" s="204">
        <v>7.2027367790862161E-3</v>
      </c>
      <c r="S149" s="204">
        <v>6.271629293538708E-3</v>
      </c>
      <c r="T149" s="204">
        <v>5.5085573672619863E-3</v>
      </c>
      <c r="U149" s="204">
        <v>3.0946072562730183E-2</v>
      </c>
      <c r="V149" s="204">
        <v>8.9162269688523067E-3</v>
      </c>
      <c r="W149" s="204">
        <v>1.0697816958773769E-2</v>
      </c>
      <c r="X149" s="204">
        <v>8.7001175989067561E-3</v>
      </c>
    </row>
    <row r="150" spans="1:24" x14ac:dyDescent="0.25">
      <c r="A150" s="53" t="s">
        <v>10</v>
      </c>
      <c r="B150" s="35" t="s">
        <v>14</v>
      </c>
      <c r="C150" s="202"/>
      <c r="E150" s="204">
        <v>3.4313040107838014E-3</v>
      </c>
      <c r="F150" s="204">
        <v>1.4897050593301354E-2</v>
      </c>
      <c r="G150" s="204">
        <v>1.2413832027026114E-3</v>
      </c>
      <c r="H150" s="204">
        <v>1.6814731169550242E-3</v>
      </c>
      <c r="I150" s="204">
        <v>3.4265270605472104E-3</v>
      </c>
      <c r="J150" s="204">
        <v>1.5803553341342379E-2</v>
      </c>
      <c r="K150" s="204">
        <v>1.4169814698139426E-3</v>
      </c>
      <c r="L150" s="204">
        <v>1.990922290961651E-3</v>
      </c>
      <c r="M150" s="204">
        <v>4.6866501278477676E-2</v>
      </c>
      <c r="N150" s="204">
        <v>1.2364192511544163</v>
      </c>
      <c r="O150" s="204">
        <v>4.3138366971266114E-2</v>
      </c>
      <c r="P150" s="204">
        <v>2.7179283242817823E-2</v>
      </c>
      <c r="Q150" s="204">
        <v>3.2276065339102828E-3</v>
      </c>
      <c r="R150" s="204">
        <v>9.6435952836645602E-3</v>
      </c>
      <c r="S150" s="204">
        <v>1.5041566257342528E-3</v>
      </c>
      <c r="T150" s="204">
        <v>1.7092279162999094E-3</v>
      </c>
      <c r="U150" s="204">
        <v>6.6579185333197231E-3</v>
      </c>
      <c r="V150" s="204">
        <v>1.5940824317525255E-2</v>
      </c>
      <c r="W150" s="204">
        <v>3.1888652664970678E-3</v>
      </c>
      <c r="X150" s="204">
        <v>5.2141803689123561E-3</v>
      </c>
    </row>
    <row r="151" spans="1:24" x14ac:dyDescent="0.25">
      <c r="A151" s="53" t="s">
        <v>10</v>
      </c>
      <c r="B151" s="35" t="s">
        <v>15</v>
      </c>
      <c r="C151" s="202"/>
      <c r="E151" s="204">
        <v>1.0186946259901129E-2</v>
      </c>
      <c r="F151" s="204">
        <v>6.1516191676179739E-3</v>
      </c>
      <c r="G151" s="204">
        <v>3.0677852458428764E-3</v>
      </c>
      <c r="H151" s="204">
        <v>3.986343126162451E-3</v>
      </c>
      <c r="I151" s="204">
        <v>9.4276396677344977E-3</v>
      </c>
      <c r="J151" s="204">
        <v>6.5573168109933017E-3</v>
      </c>
      <c r="K151" s="204">
        <v>3.8322278865519635E-3</v>
      </c>
      <c r="L151" s="204">
        <v>6.029643358647226E-3</v>
      </c>
      <c r="M151" s="204">
        <v>0.22550600567414714</v>
      </c>
      <c r="N151" s="204">
        <v>0.1188263449284995</v>
      </c>
      <c r="O151" s="204">
        <v>1.1880818456732738</v>
      </c>
      <c r="P151" s="204">
        <v>0.1512910965182441</v>
      </c>
      <c r="Q151" s="204">
        <v>6.1303947536942016E-3</v>
      </c>
      <c r="R151" s="204">
        <v>4.4195720715840955E-3</v>
      </c>
      <c r="S151" s="204">
        <v>3.0664408919111575E-3</v>
      </c>
      <c r="T151" s="204">
        <v>2.8038346819716322E-3</v>
      </c>
      <c r="U151" s="204">
        <v>1.4273259497350308E-2</v>
      </c>
      <c r="V151" s="204">
        <v>6.9482233545903917E-3</v>
      </c>
      <c r="W151" s="204">
        <v>6.183020766435344E-3</v>
      </c>
      <c r="X151" s="204">
        <v>6.7682621666253721E-3</v>
      </c>
    </row>
    <row r="152" spans="1:24" x14ac:dyDescent="0.25">
      <c r="A152" s="53" t="s">
        <v>10</v>
      </c>
      <c r="B152" s="35" t="s">
        <v>16</v>
      </c>
      <c r="C152" s="202"/>
      <c r="E152" s="204">
        <v>1.6787009729720838E-2</v>
      </c>
      <c r="F152" s="204">
        <v>1.4171088380953914E-2</v>
      </c>
      <c r="G152" s="204">
        <v>8.0190799356459827E-3</v>
      </c>
      <c r="H152" s="204">
        <v>1.6832858008056499E-2</v>
      </c>
      <c r="I152" s="204">
        <v>2.1375450062767802E-2</v>
      </c>
      <c r="J152" s="204">
        <v>1.8990351698236166E-2</v>
      </c>
      <c r="K152" s="204">
        <v>1.1867588302554001E-2</v>
      </c>
      <c r="L152" s="204">
        <v>2.9149865910579359E-2</v>
      </c>
      <c r="M152" s="204">
        <v>0.24383316913548103</v>
      </c>
      <c r="N152" s="204">
        <v>0.25169423203632063</v>
      </c>
      <c r="O152" s="204">
        <v>0.27911881651744486</v>
      </c>
      <c r="P152" s="204">
        <v>1.4310205392154061</v>
      </c>
      <c r="Q152" s="204">
        <v>7.9054198415164662E-3</v>
      </c>
      <c r="R152" s="204">
        <v>8.1649187606726605E-3</v>
      </c>
      <c r="S152" s="204">
        <v>5.2833856543088031E-3</v>
      </c>
      <c r="T152" s="204">
        <v>5.7806802999462734E-3</v>
      </c>
      <c r="U152" s="204">
        <v>1.7905369086412829E-2</v>
      </c>
      <c r="V152" s="204">
        <v>1.3764045102787569E-2</v>
      </c>
      <c r="W152" s="204">
        <v>1.1843469926843802E-2</v>
      </c>
      <c r="X152" s="204">
        <v>1.9307730257834804E-2</v>
      </c>
    </row>
    <row r="153" spans="1:24" x14ac:dyDescent="0.25">
      <c r="A153" s="54" t="s">
        <v>11</v>
      </c>
      <c r="B153" s="25" t="s">
        <v>13</v>
      </c>
      <c r="C153" s="202"/>
      <c r="E153" s="204">
        <v>4.9336586795961382E-2</v>
      </c>
      <c r="F153" s="204">
        <v>2.0848832408517842E-2</v>
      </c>
      <c r="G153" s="204">
        <v>1.4438299990607988E-2</v>
      </c>
      <c r="H153" s="204">
        <v>1.3433470766965485E-2</v>
      </c>
      <c r="I153" s="204">
        <v>4.6799859298496067E-2</v>
      </c>
      <c r="J153" s="204">
        <v>1.9221875861100735E-2</v>
      </c>
      <c r="K153" s="204">
        <v>1.4042972378588554E-2</v>
      </c>
      <c r="L153" s="204">
        <v>1.2817912708853017E-2</v>
      </c>
      <c r="M153" s="204">
        <v>5.6517432202752196E-2</v>
      </c>
      <c r="N153" s="204">
        <v>1.4969308641771211E-2</v>
      </c>
      <c r="O153" s="204">
        <v>1.7341304843341482E-2</v>
      </c>
      <c r="P153" s="204">
        <v>1.2539224701996806E-2</v>
      </c>
      <c r="Q153" s="204">
        <v>2.1476496541289092</v>
      </c>
      <c r="R153" s="204">
        <v>0.4607769546215657</v>
      </c>
      <c r="S153" s="204">
        <v>0.61773939730472649</v>
      </c>
      <c r="T153" s="204">
        <v>0.42734862680450569</v>
      </c>
      <c r="U153" s="204">
        <v>8.6307070651286205E-2</v>
      </c>
      <c r="V153" s="204">
        <v>2.4189122484834152E-2</v>
      </c>
      <c r="W153" s="204">
        <v>3.4651032532676207E-2</v>
      </c>
      <c r="X153" s="204">
        <v>2.5517484740780201E-2</v>
      </c>
    </row>
    <row r="154" spans="1:24" x14ac:dyDescent="0.25">
      <c r="A154" s="55" t="s">
        <v>11</v>
      </c>
      <c r="B154" s="35" t="s">
        <v>14</v>
      </c>
      <c r="C154" s="202"/>
      <c r="E154" s="204">
        <v>5.2894017530909845E-3</v>
      </c>
      <c r="F154" s="204">
        <v>2.9072368088375196E-3</v>
      </c>
      <c r="G154" s="204">
        <v>1.632406329402338E-3</v>
      </c>
      <c r="H154" s="204">
        <v>1.6692037240520177E-3</v>
      </c>
      <c r="I154" s="204">
        <v>5.0587319818034375E-3</v>
      </c>
      <c r="J154" s="204">
        <v>2.7792423876294766E-3</v>
      </c>
      <c r="K154" s="204">
        <v>1.606828413671172E-3</v>
      </c>
      <c r="L154" s="204">
        <v>1.6758270532025174E-3</v>
      </c>
      <c r="M154" s="204">
        <v>5.896359782686756E-3</v>
      </c>
      <c r="N154" s="204">
        <v>1.9741869561064065E-3</v>
      </c>
      <c r="O154" s="204">
        <v>1.8723340030151647E-3</v>
      </c>
      <c r="P154" s="204">
        <v>1.3988736820239158E-3</v>
      </c>
      <c r="Q154" s="204">
        <v>0.21019020785247391</v>
      </c>
      <c r="R154" s="204">
        <v>1.500977981705842</v>
      </c>
      <c r="S154" s="204">
        <v>0.10296830226650827</v>
      </c>
      <c r="T154" s="204">
        <v>0.13136422248648522</v>
      </c>
      <c r="U154" s="204">
        <v>1.0145245281818125E-2</v>
      </c>
      <c r="V154" s="204">
        <v>5.143655955960621E-3</v>
      </c>
      <c r="W154" s="204">
        <v>4.6361572184301161E-3</v>
      </c>
      <c r="X154" s="204">
        <v>4.7101950090345998E-3</v>
      </c>
    </row>
    <row r="155" spans="1:24" x14ac:dyDescent="0.25">
      <c r="A155" s="55" t="s">
        <v>11</v>
      </c>
      <c r="B155" s="35" t="s">
        <v>15</v>
      </c>
      <c r="C155" s="202"/>
      <c r="E155" s="204">
        <v>5.3418518016801449E-3</v>
      </c>
      <c r="F155" s="204">
        <v>2.3606448867563392E-3</v>
      </c>
      <c r="G155" s="204">
        <v>1.7212830132501292E-3</v>
      </c>
      <c r="H155" s="204">
        <v>1.7120557567177051E-3</v>
      </c>
      <c r="I155" s="204">
        <v>5.0715868845112658E-3</v>
      </c>
      <c r="J155" s="204">
        <v>2.1794757499148587E-3</v>
      </c>
      <c r="K155" s="204">
        <v>1.6460437994747234E-3</v>
      </c>
      <c r="L155" s="204">
        <v>1.6447104108621071E-3</v>
      </c>
      <c r="M155" s="204">
        <v>5.9267122091149075E-3</v>
      </c>
      <c r="N155" s="204">
        <v>1.6083162943885264E-3</v>
      </c>
      <c r="O155" s="204">
        <v>1.8900806575368454E-3</v>
      </c>
      <c r="P155" s="204">
        <v>1.3877740717636224E-3</v>
      </c>
      <c r="Q155" s="204">
        <v>0.15625304843726606</v>
      </c>
      <c r="R155" s="204">
        <v>9.4401343917725658E-2</v>
      </c>
      <c r="S155" s="204">
        <v>1.1429832551971706</v>
      </c>
      <c r="T155" s="204">
        <v>0.13176090305801055</v>
      </c>
      <c r="U155" s="204">
        <v>9.2092708438065995E-3</v>
      </c>
      <c r="V155" s="204">
        <v>2.7938008797885549E-3</v>
      </c>
      <c r="W155" s="204">
        <v>3.9043125292299889E-3</v>
      </c>
      <c r="X155" s="204">
        <v>3.2671988848919781E-3</v>
      </c>
    </row>
    <row r="156" spans="1:24" x14ac:dyDescent="0.25">
      <c r="A156" s="56" t="s">
        <v>11</v>
      </c>
      <c r="B156" s="43" t="s">
        <v>16</v>
      </c>
      <c r="C156" s="202"/>
      <c r="E156" s="204">
        <v>7.5146878548420157E-3</v>
      </c>
      <c r="F156" s="204">
        <v>4.1278385513999431E-3</v>
      </c>
      <c r="G156" s="204">
        <v>3.0788625141515901E-3</v>
      </c>
      <c r="H156" s="204">
        <v>4.5475519758787679E-3</v>
      </c>
      <c r="I156" s="204">
        <v>7.3589918725845112E-3</v>
      </c>
      <c r="J156" s="204">
        <v>4.0777291280606701E-3</v>
      </c>
      <c r="K156" s="204">
        <v>3.0129396044168691E-3</v>
      </c>
      <c r="L156" s="204">
        <v>4.8865608139746957E-3</v>
      </c>
      <c r="M156" s="204">
        <v>7.4428234538812116E-3</v>
      </c>
      <c r="N156" s="204">
        <v>2.6110164370783816E-3</v>
      </c>
      <c r="O156" s="204">
        <v>2.7330440654602974E-3</v>
      </c>
      <c r="P156" s="204">
        <v>2.5046860657761821E-3</v>
      </c>
      <c r="Q156" s="204">
        <v>0.21105996197815091</v>
      </c>
      <c r="R156" s="204">
        <v>0.19538506805491648</v>
      </c>
      <c r="S156" s="204">
        <v>0.2084428902375827</v>
      </c>
      <c r="T156" s="204">
        <v>1.2538008308327682</v>
      </c>
      <c r="U156" s="204">
        <v>1.2411060294428705E-2</v>
      </c>
      <c r="V156" s="204">
        <v>5.0557137070828297E-3</v>
      </c>
      <c r="W156" s="204">
        <v>6.5444722780867073E-3</v>
      </c>
      <c r="X156" s="204">
        <v>8.3931277409733402E-3</v>
      </c>
    </row>
    <row r="157" spans="1:24" x14ac:dyDescent="0.25">
      <c r="A157" s="57" t="s">
        <v>12</v>
      </c>
      <c r="B157" s="35" t="s">
        <v>13</v>
      </c>
      <c r="C157" s="202"/>
      <c r="E157" s="204">
        <v>8.068765031087366E-2</v>
      </c>
      <c r="F157" s="204">
        <v>4.9139392975651126E-2</v>
      </c>
      <c r="G157" s="204">
        <v>2.076804053832269E-2</v>
      </c>
      <c r="H157" s="204">
        <v>1.8276037843916897E-2</v>
      </c>
      <c r="I157" s="204">
        <v>8.5772457617624434E-2</v>
      </c>
      <c r="J157" s="204">
        <v>4.7405701112612733E-2</v>
      </c>
      <c r="K157" s="204">
        <v>2.2636992622497024E-2</v>
      </c>
      <c r="L157" s="204">
        <v>2.0361230419464846E-2</v>
      </c>
      <c r="M157" s="204">
        <v>0.11857575370793506</v>
      </c>
      <c r="N157" s="204">
        <v>3.6949572593287405E-2</v>
      </c>
      <c r="O157" s="204">
        <v>2.679515280579095E-2</v>
      </c>
      <c r="P157" s="204">
        <v>1.7993259113143402E-2</v>
      </c>
      <c r="Q157" s="204">
        <v>0.11974220894163347</v>
      </c>
      <c r="R157" s="204">
        <v>6.6201676243186486E-2</v>
      </c>
      <c r="S157" s="204">
        <v>5.0593910214094373E-2</v>
      </c>
      <c r="T157" s="204">
        <v>4.3435321734948948E-2</v>
      </c>
      <c r="U157" s="204">
        <v>1.54154607823824</v>
      </c>
      <c r="V157" s="204">
        <v>0.11690580840358325</v>
      </c>
      <c r="W157" s="204">
        <v>0.19516439557923004</v>
      </c>
      <c r="X157" s="204">
        <v>0.11914255268171671</v>
      </c>
    </row>
    <row r="158" spans="1:24" x14ac:dyDescent="0.25">
      <c r="A158" s="57" t="s">
        <v>12</v>
      </c>
      <c r="B158" s="35" t="s">
        <v>14</v>
      </c>
      <c r="C158" s="202"/>
      <c r="E158" s="204">
        <v>3.7486393810929747E-2</v>
      </c>
      <c r="F158" s="204">
        <v>0.29112980359764135</v>
      </c>
      <c r="G158" s="204">
        <v>1.3334040784572669E-2</v>
      </c>
      <c r="H158" s="204">
        <v>1.6917173651230209E-2</v>
      </c>
      <c r="I158" s="204">
        <v>4.4561795272811885E-2</v>
      </c>
      <c r="J158" s="204">
        <v>0.28211808377514447</v>
      </c>
      <c r="K158" s="204">
        <v>1.8913319780060049E-2</v>
      </c>
      <c r="L158" s="204">
        <v>2.1829945669441759E-2</v>
      </c>
      <c r="M158" s="204">
        <v>2.5888334569375029E-2</v>
      </c>
      <c r="N158" s="204">
        <v>0.17372895911693995</v>
      </c>
      <c r="O158" s="204">
        <v>1.3330881868861907E-2</v>
      </c>
      <c r="P158" s="204">
        <v>8.893599474911482E-3</v>
      </c>
      <c r="Q158" s="204">
        <v>6.9909742469290687E-2</v>
      </c>
      <c r="R158" s="204">
        <v>0.23516309480561221</v>
      </c>
      <c r="S158" s="204">
        <v>3.0593077515196222E-2</v>
      </c>
      <c r="T158" s="204">
        <v>3.4081863006238347E-2</v>
      </c>
      <c r="U158" s="204">
        <v>0.15870543285661684</v>
      </c>
      <c r="V158" s="204">
        <v>1.4561976050557537</v>
      </c>
      <c r="W158" s="204">
        <v>8.4212924190222291E-2</v>
      </c>
      <c r="X158" s="204">
        <v>0.10425319879614098</v>
      </c>
    </row>
    <row r="159" spans="1:24" x14ac:dyDescent="0.25">
      <c r="A159" s="57" t="s">
        <v>12</v>
      </c>
      <c r="B159" s="35" t="s">
        <v>15</v>
      </c>
      <c r="C159" s="202"/>
      <c r="E159" s="204">
        <v>2.5002442423945288E-2</v>
      </c>
      <c r="F159" s="204">
        <v>4.548163433494129E-2</v>
      </c>
      <c r="G159" s="204">
        <v>9.8391970270357565E-3</v>
      </c>
      <c r="H159" s="204">
        <v>1.0801937467632725E-2</v>
      </c>
      <c r="I159" s="204">
        <v>2.6952820073983176E-2</v>
      </c>
      <c r="J159" s="204">
        <v>4.5310515617063653E-2</v>
      </c>
      <c r="K159" s="204">
        <v>1.0431117462109899E-2</v>
      </c>
      <c r="L159" s="204">
        <v>1.2316302213873389E-2</v>
      </c>
      <c r="M159" s="204">
        <v>2.6166975103290527E-2</v>
      </c>
      <c r="N159" s="204">
        <v>2.2509676262955435E-2</v>
      </c>
      <c r="O159" s="204">
        <v>7.6078869786911354E-3</v>
      </c>
      <c r="P159" s="204">
        <v>5.6289844409443367E-3</v>
      </c>
      <c r="Q159" s="204">
        <v>3.0551182130923758E-2</v>
      </c>
      <c r="R159" s="204">
        <v>3.6599117650007805E-2</v>
      </c>
      <c r="S159" s="204">
        <v>1.4068605639914009E-2</v>
      </c>
      <c r="T159" s="204">
        <v>1.3210051890343012E-2</v>
      </c>
      <c r="U159" s="204">
        <v>0.18091693433877679</v>
      </c>
      <c r="V159" s="204">
        <v>0.1146871954767035</v>
      </c>
      <c r="W159" s="204">
        <v>1.1617021850486582</v>
      </c>
      <c r="X159" s="204">
        <v>0.13903436316930645</v>
      </c>
    </row>
    <row r="160" spans="1:24" x14ac:dyDescent="0.25">
      <c r="A160" s="58" t="s">
        <v>12</v>
      </c>
      <c r="B160" s="43" t="s">
        <v>16</v>
      </c>
      <c r="C160" s="202"/>
      <c r="E160" s="204">
        <v>2.9098750709297627E-2</v>
      </c>
      <c r="F160" s="204">
        <v>5.0701571254744435E-2</v>
      </c>
      <c r="G160" s="204">
        <v>1.5089537177227066E-2</v>
      </c>
      <c r="H160" s="204">
        <v>2.8008815243874805E-2</v>
      </c>
      <c r="I160" s="204">
        <v>3.4544909728688948E-2</v>
      </c>
      <c r="J160" s="204">
        <v>5.4459567829279534E-2</v>
      </c>
      <c r="K160" s="204">
        <v>1.895988422412485E-2</v>
      </c>
      <c r="L160" s="204">
        <v>4.1060051633321597E-2</v>
      </c>
      <c r="M160" s="204">
        <v>2.5530829145236272E-2</v>
      </c>
      <c r="N160" s="204">
        <v>3.6002514145865437E-2</v>
      </c>
      <c r="O160" s="204">
        <v>1.1926957999784124E-2</v>
      </c>
      <c r="P160" s="204">
        <v>1.3800016859838329E-2</v>
      </c>
      <c r="Q160" s="204">
        <v>3.1753066324689216E-2</v>
      </c>
      <c r="R160" s="204">
        <v>4.2065434059837883E-2</v>
      </c>
      <c r="S160" s="204">
        <v>1.8207289841495663E-2</v>
      </c>
      <c r="T160" s="204">
        <v>2.0257858170167127E-2</v>
      </c>
      <c r="U160" s="204">
        <v>0.17234505653569557</v>
      </c>
      <c r="V160" s="204">
        <v>0.15636080744370359</v>
      </c>
      <c r="W160" s="204">
        <v>0.17165538301579075</v>
      </c>
      <c r="X160" s="204">
        <v>1.3075576423052657</v>
      </c>
    </row>
    <row r="162" spans="1:24" ht="17.25" x14ac:dyDescent="0.3">
      <c r="A162" s="17"/>
      <c r="B162" s="17"/>
      <c r="C162" s="197" t="s">
        <v>63</v>
      </c>
    </row>
    <row r="163" spans="1:24" x14ac:dyDescent="0.25">
      <c r="A163" s="24" t="s">
        <v>8</v>
      </c>
      <c r="B163" s="25" t="s">
        <v>13</v>
      </c>
      <c r="C163" s="202">
        <f t="shared" ref="C163:C182" si="92">AH94</f>
        <v>0</v>
      </c>
      <c r="E163" s="203">
        <f t="shared" ref="E163:X163" si="93">IF(E31=1,E$28,0)</f>
        <v>377.62279382049081</v>
      </c>
      <c r="F163" s="203">
        <f t="shared" si="93"/>
        <v>0</v>
      </c>
      <c r="G163" s="203">
        <f t="shared" si="93"/>
        <v>0</v>
      </c>
      <c r="H163" s="203">
        <f t="shared" si="93"/>
        <v>0</v>
      </c>
      <c r="I163" s="203">
        <f t="shared" si="93"/>
        <v>0</v>
      </c>
      <c r="J163" s="203">
        <f t="shared" si="93"/>
        <v>0</v>
      </c>
      <c r="K163" s="203">
        <f t="shared" si="93"/>
        <v>0</v>
      </c>
      <c r="L163" s="203">
        <f t="shared" si="93"/>
        <v>0</v>
      </c>
      <c r="M163" s="203">
        <f t="shared" si="93"/>
        <v>0</v>
      </c>
      <c r="N163" s="203">
        <f t="shared" si="93"/>
        <v>0</v>
      </c>
      <c r="O163" s="203">
        <f t="shared" si="93"/>
        <v>0</v>
      </c>
      <c r="P163" s="203">
        <f t="shared" si="93"/>
        <v>0</v>
      </c>
      <c r="Q163" s="203">
        <f t="shared" si="93"/>
        <v>0</v>
      </c>
      <c r="R163" s="203">
        <f t="shared" si="93"/>
        <v>0</v>
      </c>
      <c r="S163" s="203">
        <f t="shared" si="93"/>
        <v>0</v>
      </c>
      <c r="T163" s="203">
        <f t="shared" si="93"/>
        <v>0</v>
      </c>
      <c r="U163" s="203">
        <f t="shared" si="93"/>
        <v>0</v>
      </c>
      <c r="V163" s="203">
        <f t="shared" si="93"/>
        <v>0</v>
      </c>
      <c r="W163" s="203">
        <f t="shared" si="93"/>
        <v>0</v>
      </c>
      <c r="X163" s="203">
        <f t="shared" si="93"/>
        <v>0</v>
      </c>
    </row>
    <row r="164" spans="1:24" x14ac:dyDescent="0.25">
      <c r="A164" s="34" t="s">
        <v>8</v>
      </c>
      <c r="B164" s="35" t="s">
        <v>14</v>
      </c>
      <c r="C164" s="202">
        <f t="shared" si="92"/>
        <v>0</v>
      </c>
      <c r="E164" s="203">
        <f t="shared" ref="E164:X164" si="94">IF(E32=1,E$28,0)</f>
        <v>0</v>
      </c>
      <c r="F164" s="203">
        <f t="shared" si="94"/>
        <v>70.456987673158309</v>
      </c>
      <c r="G164" s="203">
        <f t="shared" si="94"/>
        <v>0</v>
      </c>
      <c r="H164" s="203">
        <f t="shared" si="94"/>
        <v>0</v>
      </c>
      <c r="I164" s="203">
        <f t="shared" si="94"/>
        <v>0</v>
      </c>
      <c r="J164" s="203">
        <f t="shared" si="94"/>
        <v>0</v>
      </c>
      <c r="K164" s="203">
        <f t="shared" si="94"/>
        <v>0</v>
      </c>
      <c r="L164" s="203">
        <f t="shared" si="94"/>
        <v>0</v>
      </c>
      <c r="M164" s="203">
        <f t="shared" si="94"/>
        <v>0</v>
      </c>
      <c r="N164" s="203">
        <f t="shared" si="94"/>
        <v>0</v>
      </c>
      <c r="O164" s="203">
        <f t="shared" si="94"/>
        <v>0</v>
      </c>
      <c r="P164" s="203">
        <f t="shared" si="94"/>
        <v>0</v>
      </c>
      <c r="Q164" s="203">
        <f t="shared" si="94"/>
        <v>0</v>
      </c>
      <c r="R164" s="203">
        <f t="shared" si="94"/>
        <v>0</v>
      </c>
      <c r="S164" s="203">
        <f t="shared" si="94"/>
        <v>0</v>
      </c>
      <c r="T164" s="203">
        <f t="shared" si="94"/>
        <v>0</v>
      </c>
      <c r="U164" s="203">
        <f t="shared" si="94"/>
        <v>0</v>
      </c>
      <c r="V164" s="203">
        <f t="shared" si="94"/>
        <v>0</v>
      </c>
      <c r="W164" s="203">
        <f t="shared" si="94"/>
        <v>0</v>
      </c>
      <c r="X164" s="203">
        <f t="shared" si="94"/>
        <v>0</v>
      </c>
    </row>
    <row r="165" spans="1:24" x14ac:dyDescent="0.25">
      <c r="A165" s="34" t="s">
        <v>8</v>
      </c>
      <c r="B165" s="35" t="s">
        <v>15</v>
      </c>
      <c r="C165" s="202">
        <f t="shared" si="92"/>
        <v>0</v>
      </c>
      <c r="E165" s="203">
        <f t="shared" ref="E165:X165" si="95">IF(E33=1,E$28,0)</f>
        <v>0</v>
      </c>
      <c r="F165" s="203">
        <f t="shared" si="95"/>
        <v>0</v>
      </c>
      <c r="G165" s="203">
        <f t="shared" si="95"/>
        <v>1418.0446851710428</v>
      </c>
      <c r="H165" s="203">
        <f t="shared" si="95"/>
        <v>0</v>
      </c>
      <c r="I165" s="203">
        <f t="shared" si="95"/>
        <v>0</v>
      </c>
      <c r="J165" s="203">
        <f t="shared" si="95"/>
        <v>0</v>
      </c>
      <c r="K165" s="203">
        <f t="shared" si="95"/>
        <v>0</v>
      </c>
      <c r="L165" s="203">
        <f t="shared" si="95"/>
        <v>0</v>
      </c>
      <c r="M165" s="203">
        <f t="shared" si="95"/>
        <v>0</v>
      </c>
      <c r="N165" s="203">
        <f t="shared" si="95"/>
        <v>0</v>
      </c>
      <c r="O165" s="203">
        <f t="shared" si="95"/>
        <v>0</v>
      </c>
      <c r="P165" s="203">
        <f t="shared" si="95"/>
        <v>0</v>
      </c>
      <c r="Q165" s="203">
        <f t="shared" si="95"/>
        <v>0</v>
      </c>
      <c r="R165" s="203">
        <f t="shared" si="95"/>
        <v>0</v>
      </c>
      <c r="S165" s="203">
        <f t="shared" si="95"/>
        <v>0</v>
      </c>
      <c r="T165" s="203">
        <f t="shared" si="95"/>
        <v>0</v>
      </c>
      <c r="U165" s="203">
        <f t="shared" si="95"/>
        <v>0</v>
      </c>
      <c r="V165" s="203">
        <f t="shared" si="95"/>
        <v>0</v>
      </c>
      <c r="W165" s="203">
        <f t="shared" si="95"/>
        <v>0</v>
      </c>
      <c r="X165" s="203">
        <f t="shared" si="95"/>
        <v>0</v>
      </c>
    </row>
    <row r="166" spans="1:24" x14ac:dyDescent="0.25">
      <c r="A166" s="42" t="s">
        <v>8</v>
      </c>
      <c r="B166" s="43" t="s">
        <v>16</v>
      </c>
      <c r="C166" s="202">
        <f t="shared" si="92"/>
        <v>0</v>
      </c>
      <c r="E166" s="203">
        <f t="shared" ref="E166:X166" si="96">IF(E34=1,E$28,0)</f>
        <v>0</v>
      </c>
      <c r="F166" s="203">
        <f t="shared" si="96"/>
        <v>0</v>
      </c>
      <c r="G166" s="203">
        <f t="shared" si="96"/>
        <v>0</v>
      </c>
      <c r="H166" s="203">
        <f t="shared" si="96"/>
        <v>397.11923374597785</v>
      </c>
      <c r="I166" s="203">
        <f t="shared" si="96"/>
        <v>0</v>
      </c>
      <c r="J166" s="203">
        <f t="shared" si="96"/>
        <v>0</v>
      </c>
      <c r="K166" s="203">
        <f t="shared" si="96"/>
        <v>0</v>
      </c>
      <c r="L166" s="203">
        <f t="shared" si="96"/>
        <v>0</v>
      </c>
      <c r="M166" s="203">
        <f t="shared" si="96"/>
        <v>0</v>
      </c>
      <c r="N166" s="203">
        <f t="shared" si="96"/>
        <v>0</v>
      </c>
      <c r="O166" s="203">
        <f t="shared" si="96"/>
        <v>0</v>
      </c>
      <c r="P166" s="203">
        <f t="shared" si="96"/>
        <v>0</v>
      </c>
      <c r="Q166" s="203">
        <f t="shared" si="96"/>
        <v>0</v>
      </c>
      <c r="R166" s="203">
        <f t="shared" si="96"/>
        <v>0</v>
      </c>
      <c r="S166" s="203">
        <f t="shared" si="96"/>
        <v>0</v>
      </c>
      <c r="T166" s="203">
        <f t="shared" si="96"/>
        <v>0</v>
      </c>
      <c r="U166" s="203">
        <f t="shared" si="96"/>
        <v>0</v>
      </c>
      <c r="V166" s="203">
        <f t="shared" si="96"/>
        <v>0</v>
      </c>
      <c r="W166" s="203">
        <f t="shared" si="96"/>
        <v>0</v>
      </c>
      <c r="X166" s="203">
        <f t="shared" si="96"/>
        <v>0</v>
      </c>
    </row>
    <row r="167" spans="1:24" x14ac:dyDescent="0.25">
      <c r="A167" s="49" t="s">
        <v>9</v>
      </c>
      <c r="B167" s="25" t="s">
        <v>13</v>
      </c>
      <c r="C167" s="202">
        <f t="shared" si="92"/>
        <v>0</v>
      </c>
      <c r="E167" s="203">
        <f t="shared" ref="E167:X167" si="97">IF(E35=1,E$28,0)</f>
        <v>0</v>
      </c>
      <c r="F167" s="203">
        <f t="shared" si="97"/>
        <v>0</v>
      </c>
      <c r="G167" s="203">
        <f t="shared" si="97"/>
        <v>0</v>
      </c>
      <c r="H167" s="203">
        <f t="shared" si="97"/>
        <v>0</v>
      </c>
      <c r="I167" s="203">
        <f t="shared" si="97"/>
        <v>2874.2596459805204</v>
      </c>
      <c r="J167" s="203">
        <f t="shared" si="97"/>
        <v>0</v>
      </c>
      <c r="K167" s="203">
        <f t="shared" si="97"/>
        <v>0</v>
      </c>
      <c r="L167" s="203">
        <f t="shared" si="97"/>
        <v>0</v>
      </c>
      <c r="M167" s="203">
        <f t="shared" si="97"/>
        <v>0</v>
      </c>
      <c r="N167" s="203">
        <f t="shared" si="97"/>
        <v>0</v>
      </c>
      <c r="O167" s="203">
        <f t="shared" si="97"/>
        <v>0</v>
      </c>
      <c r="P167" s="203">
        <f t="shared" si="97"/>
        <v>0</v>
      </c>
      <c r="Q167" s="203">
        <f t="shared" si="97"/>
        <v>0</v>
      </c>
      <c r="R167" s="203">
        <f t="shared" si="97"/>
        <v>0</v>
      </c>
      <c r="S167" s="203">
        <f t="shared" si="97"/>
        <v>0</v>
      </c>
      <c r="T167" s="203">
        <f t="shared" si="97"/>
        <v>0</v>
      </c>
      <c r="U167" s="203">
        <f t="shared" si="97"/>
        <v>0</v>
      </c>
      <c r="V167" s="203">
        <f t="shared" si="97"/>
        <v>0</v>
      </c>
      <c r="W167" s="203">
        <f t="shared" si="97"/>
        <v>0</v>
      </c>
      <c r="X167" s="203">
        <f t="shared" si="97"/>
        <v>0</v>
      </c>
    </row>
    <row r="168" spans="1:24" x14ac:dyDescent="0.25">
      <c r="A168" s="50" t="s">
        <v>9</v>
      </c>
      <c r="B168" s="35" t="s">
        <v>14</v>
      </c>
      <c r="C168" s="202">
        <f t="shared" si="92"/>
        <v>0</v>
      </c>
      <c r="E168" s="203">
        <f t="shared" ref="E168:X168" si="98">IF(E36=1,E$28,0)</f>
        <v>0</v>
      </c>
      <c r="F168" s="203">
        <f t="shared" si="98"/>
        <v>0</v>
      </c>
      <c r="G168" s="203">
        <f t="shared" si="98"/>
        <v>0</v>
      </c>
      <c r="H168" s="203">
        <f t="shared" si="98"/>
        <v>0</v>
      </c>
      <c r="I168" s="203">
        <f t="shared" si="98"/>
        <v>0</v>
      </c>
      <c r="J168" s="203">
        <f t="shared" si="98"/>
        <v>464.30958424724827</v>
      </c>
      <c r="K168" s="203">
        <f t="shared" si="98"/>
        <v>0</v>
      </c>
      <c r="L168" s="203">
        <f t="shared" si="98"/>
        <v>0</v>
      </c>
      <c r="M168" s="203">
        <f t="shared" si="98"/>
        <v>0</v>
      </c>
      <c r="N168" s="203">
        <f t="shared" si="98"/>
        <v>0</v>
      </c>
      <c r="O168" s="203">
        <f t="shared" si="98"/>
        <v>0</v>
      </c>
      <c r="P168" s="203">
        <f t="shared" si="98"/>
        <v>0</v>
      </c>
      <c r="Q168" s="203">
        <f t="shared" si="98"/>
        <v>0</v>
      </c>
      <c r="R168" s="203">
        <f t="shared" si="98"/>
        <v>0</v>
      </c>
      <c r="S168" s="203">
        <f t="shared" si="98"/>
        <v>0</v>
      </c>
      <c r="T168" s="203">
        <f t="shared" si="98"/>
        <v>0</v>
      </c>
      <c r="U168" s="203">
        <f t="shared" si="98"/>
        <v>0</v>
      </c>
      <c r="V168" s="203">
        <f t="shared" si="98"/>
        <v>0</v>
      </c>
      <c r="W168" s="203">
        <f t="shared" si="98"/>
        <v>0</v>
      </c>
      <c r="X168" s="203">
        <f t="shared" si="98"/>
        <v>0</v>
      </c>
    </row>
    <row r="169" spans="1:24" x14ac:dyDescent="0.25">
      <c r="A169" s="50" t="s">
        <v>9</v>
      </c>
      <c r="B169" s="35" t="s">
        <v>15</v>
      </c>
      <c r="C169" s="202">
        <f t="shared" si="92"/>
        <v>0</v>
      </c>
      <c r="E169" s="203">
        <f t="shared" ref="E169:X169" si="99">IF(E37=1,E$28,0)</f>
        <v>0</v>
      </c>
      <c r="F169" s="203">
        <f t="shared" si="99"/>
        <v>0</v>
      </c>
      <c r="G169" s="203">
        <f t="shared" si="99"/>
        <v>0</v>
      </c>
      <c r="H169" s="203">
        <f t="shared" si="99"/>
        <v>0</v>
      </c>
      <c r="I169" s="203">
        <f t="shared" si="99"/>
        <v>0</v>
      </c>
      <c r="J169" s="203">
        <f t="shared" si="99"/>
        <v>0</v>
      </c>
      <c r="K169" s="203">
        <f t="shared" si="99"/>
        <v>7409.732338453854</v>
      </c>
      <c r="L169" s="203">
        <f t="shared" si="99"/>
        <v>0</v>
      </c>
      <c r="M169" s="203">
        <f t="shared" si="99"/>
        <v>0</v>
      </c>
      <c r="N169" s="203">
        <f t="shared" si="99"/>
        <v>0</v>
      </c>
      <c r="O169" s="203">
        <f t="shared" si="99"/>
        <v>0</v>
      </c>
      <c r="P169" s="203">
        <f t="shared" si="99"/>
        <v>0</v>
      </c>
      <c r="Q169" s="203">
        <f t="shared" si="99"/>
        <v>0</v>
      </c>
      <c r="R169" s="203">
        <f t="shared" si="99"/>
        <v>0</v>
      </c>
      <c r="S169" s="203">
        <f t="shared" si="99"/>
        <v>0</v>
      </c>
      <c r="T169" s="203">
        <f t="shared" si="99"/>
        <v>0</v>
      </c>
      <c r="U169" s="203">
        <f t="shared" si="99"/>
        <v>0</v>
      </c>
      <c r="V169" s="203">
        <f t="shared" si="99"/>
        <v>0</v>
      </c>
      <c r="W169" s="203">
        <f t="shared" si="99"/>
        <v>0</v>
      </c>
      <c r="X169" s="203">
        <f t="shared" si="99"/>
        <v>0</v>
      </c>
    </row>
    <row r="170" spans="1:24" x14ac:dyDescent="0.25">
      <c r="A170" s="51" t="s">
        <v>9</v>
      </c>
      <c r="B170" s="43" t="s">
        <v>16</v>
      </c>
      <c r="C170" s="202">
        <f t="shared" si="92"/>
        <v>0</v>
      </c>
      <c r="E170" s="203">
        <f t="shared" ref="E170:X170" si="100">IF(E38=1,E$28,0)</f>
        <v>0</v>
      </c>
      <c r="F170" s="203">
        <f t="shared" si="100"/>
        <v>0</v>
      </c>
      <c r="G170" s="203">
        <f t="shared" si="100"/>
        <v>0</v>
      </c>
      <c r="H170" s="203">
        <f t="shared" si="100"/>
        <v>0</v>
      </c>
      <c r="I170" s="203">
        <f t="shared" si="100"/>
        <v>0</v>
      </c>
      <c r="J170" s="203">
        <f t="shared" si="100"/>
        <v>0</v>
      </c>
      <c r="K170" s="203">
        <f t="shared" si="100"/>
        <v>0</v>
      </c>
      <c r="L170" s="203">
        <f t="shared" si="100"/>
        <v>2022.8597061464841</v>
      </c>
      <c r="M170" s="203">
        <f t="shared" si="100"/>
        <v>0</v>
      </c>
      <c r="N170" s="203">
        <f t="shared" si="100"/>
        <v>0</v>
      </c>
      <c r="O170" s="203">
        <f t="shared" si="100"/>
        <v>0</v>
      </c>
      <c r="P170" s="203">
        <f t="shared" si="100"/>
        <v>0</v>
      </c>
      <c r="Q170" s="203">
        <f t="shared" si="100"/>
        <v>0</v>
      </c>
      <c r="R170" s="203">
        <f t="shared" si="100"/>
        <v>0</v>
      </c>
      <c r="S170" s="203">
        <f t="shared" si="100"/>
        <v>0</v>
      </c>
      <c r="T170" s="203">
        <f t="shared" si="100"/>
        <v>0</v>
      </c>
      <c r="U170" s="203">
        <f t="shared" si="100"/>
        <v>0</v>
      </c>
      <c r="V170" s="203">
        <f t="shared" si="100"/>
        <v>0</v>
      </c>
      <c r="W170" s="203">
        <f t="shared" si="100"/>
        <v>0</v>
      </c>
      <c r="X170" s="203">
        <f t="shared" si="100"/>
        <v>0</v>
      </c>
    </row>
    <row r="171" spans="1:24" x14ac:dyDescent="0.25">
      <c r="A171" s="53" t="s">
        <v>10</v>
      </c>
      <c r="B171" s="35" t="s">
        <v>13</v>
      </c>
      <c r="C171" s="202">
        <f t="shared" si="92"/>
        <v>0</v>
      </c>
      <c r="E171" s="203">
        <f t="shared" ref="E171:X171" si="101">IF(E39=1,E$28,0)</f>
        <v>0</v>
      </c>
      <c r="F171" s="203">
        <f t="shared" si="101"/>
        <v>0</v>
      </c>
      <c r="G171" s="203">
        <f t="shared" si="101"/>
        <v>0</v>
      </c>
      <c r="H171" s="203">
        <f t="shared" si="101"/>
        <v>0</v>
      </c>
      <c r="I171" s="203">
        <f t="shared" si="101"/>
        <v>0</v>
      </c>
      <c r="J171" s="203">
        <f t="shared" si="101"/>
        <v>0</v>
      </c>
      <c r="K171" s="203">
        <f t="shared" si="101"/>
        <v>0</v>
      </c>
      <c r="L171" s="203">
        <f t="shared" si="101"/>
        <v>0</v>
      </c>
      <c r="M171" s="203">
        <f t="shared" si="101"/>
        <v>2322.324837053347</v>
      </c>
      <c r="N171" s="203">
        <f t="shared" si="101"/>
        <v>0</v>
      </c>
      <c r="O171" s="203">
        <f t="shared" si="101"/>
        <v>0</v>
      </c>
      <c r="P171" s="203">
        <f t="shared" si="101"/>
        <v>0</v>
      </c>
      <c r="Q171" s="203">
        <f t="shared" si="101"/>
        <v>0</v>
      </c>
      <c r="R171" s="203">
        <f t="shared" si="101"/>
        <v>0</v>
      </c>
      <c r="S171" s="203">
        <f t="shared" si="101"/>
        <v>0</v>
      </c>
      <c r="T171" s="203">
        <f t="shared" si="101"/>
        <v>0</v>
      </c>
      <c r="U171" s="203">
        <f t="shared" si="101"/>
        <v>0</v>
      </c>
      <c r="V171" s="203">
        <f t="shared" si="101"/>
        <v>0</v>
      </c>
      <c r="W171" s="203">
        <f t="shared" si="101"/>
        <v>0</v>
      </c>
      <c r="X171" s="203">
        <f t="shared" si="101"/>
        <v>0</v>
      </c>
    </row>
    <row r="172" spans="1:24" x14ac:dyDescent="0.25">
      <c r="A172" s="53" t="s">
        <v>10</v>
      </c>
      <c r="B172" s="35" t="s">
        <v>14</v>
      </c>
      <c r="C172" s="202">
        <f t="shared" si="92"/>
        <v>0</v>
      </c>
      <c r="E172" s="203">
        <f t="shared" ref="E172:X172" si="102">IF(E40=1,E$28,0)</f>
        <v>0</v>
      </c>
      <c r="F172" s="203">
        <f t="shared" si="102"/>
        <v>0</v>
      </c>
      <c r="G172" s="203">
        <f t="shared" si="102"/>
        <v>0</v>
      </c>
      <c r="H172" s="203">
        <f t="shared" si="102"/>
        <v>0</v>
      </c>
      <c r="I172" s="203">
        <f t="shared" si="102"/>
        <v>0</v>
      </c>
      <c r="J172" s="203">
        <f t="shared" si="102"/>
        <v>0</v>
      </c>
      <c r="K172" s="203">
        <f t="shared" si="102"/>
        <v>0</v>
      </c>
      <c r="L172" s="203">
        <f t="shared" si="102"/>
        <v>0</v>
      </c>
      <c r="M172" s="203">
        <f t="shared" si="102"/>
        <v>0</v>
      </c>
      <c r="N172" s="203">
        <f t="shared" si="102"/>
        <v>540.39241043437778</v>
      </c>
      <c r="O172" s="203">
        <f t="shared" si="102"/>
        <v>0</v>
      </c>
      <c r="P172" s="203">
        <f t="shared" si="102"/>
        <v>0</v>
      </c>
      <c r="Q172" s="203">
        <f t="shared" si="102"/>
        <v>0</v>
      </c>
      <c r="R172" s="203">
        <f t="shared" si="102"/>
        <v>0</v>
      </c>
      <c r="S172" s="203">
        <f t="shared" si="102"/>
        <v>0</v>
      </c>
      <c r="T172" s="203">
        <f t="shared" si="102"/>
        <v>0</v>
      </c>
      <c r="U172" s="203">
        <f t="shared" si="102"/>
        <v>0</v>
      </c>
      <c r="V172" s="203">
        <f t="shared" si="102"/>
        <v>0</v>
      </c>
      <c r="W172" s="203">
        <f t="shared" si="102"/>
        <v>0</v>
      </c>
      <c r="X172" s="203">
        <f t="shared" si="102"/>
        <v>0</v>
      </c>
    </row>
    <row r="173" spans="1:24" x14ac:dyDescent="0.25">
      <c r="A173" s="53" t="s">
        <v>10</v>
      </c>
      <c r="B173" s="35" t="s">
        <v>15</v>
      </c>
      <c r="C173" s="202">
        <f t="shared" si="92"/>
        <v>0</v>
      </c>
      <c r="E173" s="203">
        <f t="shared" ref="E173:X173" si="103">IF(E41=1,E$28,0)</f>
        <v>0</v>
      </c>
      <c r="F173" s="203">
        <f t="shared" si="103"/>
        <v>0</v>
      </c>
      <c r="G173" s="203">
        <f t="shared" si="103"/>
        <v>0</v>
      </c>
      <c r="H173" s="203">
        <f t="shared" si="103"/>
        <v>0</v>
      </c>
      <c r="I173" s="203">
        <f t="shared" si="103"/>
        <v>0</v>
      </c>
      <c r="J173" s="203">
        <f t="shared" si="103"/>
        <v>0</v>
      </c>
      <c r="K173" s="203">
        <f t="shared" si="103"/>
        <v>0</v>
      </c>
      <c r="L173" s="203">
        <f t="shared" si="103"/>
        <v>0</v>
      </c>
      <c r="M173" s="203">
        <f t="shared" si="103"/>
        <v>0</v>
      </c>
      <c r="N173" s="203">
        <f t="shared" si="103"/>
        <v>0</v>
      </c>
      <c r="O173" s="203">
        <f t="shared" si="103"/>
        <v>11486.520102830664</v>
      </c>
      <c r="P173" s="203">
        <f t="shared" si="103"/>
        <v>0</v>
      </c>
      <c r="Q173" s="203">
        <f t="shared" si="103"/>
        <v>0</v>
      </c>
      <c r="R173" s="203">
        <f t="shared" si="103"/>
        <v>0</v>
      </c>
      <c r="S173" s="203">
        <f t="shared" si="103"/>
        <v>0</v>
      </c>
      <c r="T173" s="203">
        <f t="shared" si="103"/>
        <v>0</v>
      </c>
      <c r="U173" s="203">
        <f t="shared" si="103"/>
        <v>0</v>
      </c>
      <c r="V173" s="203">
        <f t="shared" si="103"/>
        <v>0</v>
      </c>
      <c r="W173" s="203">
        <f t="shared" si="103"/>
        <v>0</v>
      </c>
      <c r="X173" s="203">
        <f t="shared" si="103"/>
        <v>0</v>
      </c>
    </row>
    <row r="174" spans="1:24" x14ac:dyDescent="0.25">
      <c r="A174" s="53" t="s">
        <v>10</v>
      </c>
      <c r="B174" s="35" t="s">
        <v>16</v>
      </c>
      <c r="C174" s="202">
        <f t="shared" si="92"/>
        <v>0</v>
      </c>
      <c r="E174" s="203">
        <f t="shared" ref="E174:X174" si="104">IF(E42=1,E$28,0)</f>
        <v>0</v>
      </c>
      <c r="F174" s="203">
        <f t="shared" si="104"/>
        <v>0</v>
      </c>
      <c r="G174" s="203">
        <f t="shared" si="104"/>
        <v>0</v>
      </c>
      <c r="H174" s="203">
        <f t="shared" si="104"/>
        <v>0</v>
      </c>
      <c r="I174" s="203">
        <f t="shared" si="104"/>
        <v>0</v>
      </c>
      <c r="J174" s="203">
        <f t="shared" si="104"/>
        <v>0</v>
      </c>
      <c r="K174" s="203">
        <f t="shared" si="104"/>
        <v>0</v>
      </c>
      <c r="L174" s="203">
        <f t="shared" si="104"/>
        <v>0</v>
      </c>
      <c r="M174" s="203">
        <f t="shared" si="104"/>
        <v>0</v>
      </c>
      <c r="N174" s="203">
        <f t="shared" si="104"/>
        <v>0</v>
      </c>
      <c r="O174" s="203">
        <f t="shared" si="104"/>
        <v>0</v>
      </c>
      <c r="P174" s="203">
        <f t="shared" si="104"/>
        <v>2857.6468463259935</v>
      </c>
      <c r="Q174" s="203">
        <f t="shared" si="104"/>
        <v>0</v>
      </c>
      <c r="R174" s="203">
        <f t="shared" si="104"/>
        <v>0</v>
      </c>
      <c r="S174" s="203">
        <f t="shared" si="104"/>
        <v>0</v>
      </c>
      <c r="T174" s="203">
        <f t="shared" si="104"/>
        <v>0</v>
      </c>
      <c r="U174" s="203">
        <f t="shared" si="104"/>
        <v>0</v>
      </c>
      <c r="V174" s="203">
        <f t="shared" si="104"/>
        <v>0</v>
      </c>
      <c r="W174" s="203">
        <f t="shared" si="104"/>
        <v>0</v>
      </c>
      <c r="X174" s="203">
        <f t="shared" si="104"/>
        <v>0</v>
      </c>
    </row>
    <row r="175" spans="1:24" x14ac:dyDescent="0.25">
      <c r="A175" s="54" t="s">
        <v>11</v>
      </c>
      <c r="B175" s="25" t="s">
        <v>13</v>
      </c>
      <c r="C175" s="202">
        <f t="shared" si="92"/>
        <v>0</v>
      </c>
      <c r="E175" s="203">
        <f t="shared" ref="E175:X175" si="105">IF(E43=1,E$28,0)</f>
        <v>0</v>
      </c>
      <c r="F175" s="203">
        <f t="shared" si="105"/>
        <v>0</v>
      </c>
      <c r="G175" s="203">
        <f t="shared" si="105"/>
        <v>0</v>
      </c>
      <c r="H175" s="203">
        <f t="shared" si="105"/>
        <v>0</v>
      </c>
      <c r="I175" s="203">
        <f t="shared" si="105"/>
        <v>0</v>
      </c>
      <c r="J175" s="203">
        <f t="shared" si="105"/>
        <v>0</v>
      </c>
      <c r="K175" s="203">
        <f t="shared" si="105"/>
        <v>0</v>
      </c>
      <c r="L175" s="203">
        <f t="shared" si="105"/>
        <v>0</v>
      </c>
      <c r="M175" s="203">
        <f t="shared" si="105"/>
        <v>0</v>
      </c>
      <c r="N175" s="203">
        <f t="shared" si="105"/>
        <v>0</v>
      </c>
      <c r="O175" s="203">
        <f t="shared" si="105"/>
        <v>0</v>
      </c>
      <c r="P175" s="203">
        <f t="shared" si="105"/>
        <v>0</v>
      </c>
      <c r="Q175" s="203">
        <f t="shared" si="105"/>
        <v>3974.6605936325122</v>
      </c>
      <c r="R175" s="203">
        <f t="shared" si="105"/>
        <v>0</v>
      </c>
      <c r="S175" s="203">
        <f t="shared" si="105"/>
        <v>0</v>
      </c>
      <c r="T175" s="203">
        <f t="shared" si="105"/>
        <v>0</v>
      </c>
      <c r="U175" s="203">
        <f t="shared" si="105"/>
        <v>0</v>
      </c>
      <c r="V175" s="203">
        <f t="shared" si="105"/>
        <v>0</v>
      </c>
      <c r="W175" s="203">
        <f t="shared" si="105"/>
        <v>0</v>
      </c>
      <c r="X175" s="203">
        <f t="shared" si="105"/>
        <v>0</v>
      </c>
    </row>
    <row r="176" spans="1:24" x14ac:dyDescent="0.25">
      <c r="A176" s="55" t="s">
        <v>11</v>
      </c>
      <c r="B176" s="35" t="s">
        <v>14</v>
      </c>
      <c r="C176" s="202">
        <f t="shared" si="92"/>
        <v>0</v>
      </c>
      <c r="E176" s="203">
        <f t="shared" ref="E176:X176" si="106">IF(E44=1,E$28,0)</f>
        <v>0</v>
      </c>
      <c r="F176" s="203">
        <f t="shared" si="106"/>
        <v>0</v>
      </c>
      <c r="G176" s="203">
        <f t="shared" si="106"/>
        <v>0</v>
      </c>
      <c r="H176" s="203">
        <f t="shared" si="106"/>
        <v>0</v>
      </c>
      <c r="I176" s="203">
        <f t="shared" si="106"/>
        <v>0</v>
      </c>
      <c r="J176" s="203">
        <f t="shared" si="106"/>
        <v>0</v>
      </c>
      <c r="K176" s="203">
        <f t="shared" si="106"/>
        <v>0</v>
      </c>
      <c r="L176" s="203">
        <f t="shared" si="106"/>
        <v>0</v>
      </c>
      <c r="M176" s="203">
        <f t="shared" si="106"/>
        <v>0</v>
      </c>
      <c r="N176" s="203">
        <f t="shared" si="106"/>
        <v>0</v>
      </c>
      <c r="O176" s="203">
        <f t="shared" si="106"/>
        <v>0</v>
      </c>
      <c r="P176" s="203">
        <f t="shared" si="106"/>
        <v>0</v>
      </c>
      <c r="Q176" s="203">
        <f t="shared" si="106"/>
        <v>0</v>
      </c>
      <c r="R176" s="203">
        <f t="shared" si="106"/>
        <v>343.73637694919546</v>
      </c>
      <c r="S176" s="203">
        <f t="shared" si="106"/>
        <v>0</v>
      </c>
      <c r="T176" s="203">
        <f t="shared" si="106"/>
        <v>0</v>
      </c>
      <c r="U176" s="203">
        <f t="shared" si="106"/>
        <v>0</v>
      </c>
      <c r="V176" s="203">
        <f t="shared" si="106"/>
        <v>0</v>
      </c>
      <c r="W176" s="203">
        <f t="shared" si="106"/>
        <v>0</v>
      </c>
      <c r="X176" s="203">
        <f t="shared" si="106"/>
        <v>0</v>
      </c>
    </row>
    <row r="177" spans="1:24" x14ac:dyDescent="0.25">
      <c r="A177" s="55" t="s">
        <v>11</v>
      </c>
      <c r="B177" s="35" t="s">
        <v>15</v>
      </c>
      <c r="C177" s="202">
        <f t="shared" si="92"/>
        <v>0</v>
      </c>
      <c r="E177" s="203">
        <f t="shared" ref="E177:X177" si="107">IF(E45=1,E$28,0)</f>
        <v>0</v>
      </c>
      <c r="F177" s="203">
        <f t="shared" si="107"/>
        <v>0</v>
      </c>
      <c r="G177" s="203">
        <f t="shared" si="107"/>
        <v>0</v>
      </c>
      <c r="H177" s="203">
        <f t="shared" si="107"/>
        <v>0</v>
      </c>
      <c r="I177" s="203">
        <f t="shared" si="107"/>
        <v>0</v>
      </c>
      <c r="J177" s="203">
        <f t="shared" si="107"/>
        <v>0</v>
      </c>
      <c r="K177" s="203">
        <f t="shared" si="107"/>
        <v>0</v>
      </c>
      <c r="L177" s="203">
        <f t="shared" si="107"/>
        <v>0</v>
      </c>
      <c r="M177" s="203">
        <f t="shared" si="107"/>
        <v>0</v>
      </c>
      <c r="N177" s="203">
        <f t="shared" si="107"/>
        <v>0</v>
      </c>
      <c r="O177" s="203">
        <f t="shared" si="107"/>
        <v>0</v>
      </c>
      <c r="P177" s="203">
        <f t="shared" si="107"/>
        <v>0</v>
      </c>
      <c r="Q177" s="203">
        <f t="shared" si="107"/>
        <v>0</v>
      </c>
      <c r="R177" s="203">
        <f t="shared" si="107"/>
        <v>0</v>
      </c>
      <c r="S177" s="203">
        <f t="shared" si="107"/>
        <v>6238.4910701075323</v>
      </c>
      <c r="T177" s="203">
        <f t="shared" si="107"/>
        <v>0</v>
      </c>
      <c r="U177" s="203">
        <f t="shared" si="107"/>
        <v>0</v>
      </c>
      <c r="V177" s="203">
        <f t="shared" si="107"/>
        <v>0</v>
      </c>
      <c r="W177" s="203">
        <f t="shared" si="107"/>
        <v>0</v>
      </c>
      <c r="X177" s="203">
        <f t="shared" si="107"/>
        <v>0</v>
      </c>
    </row>
    <row r="178" spans="1:24" x14ac:dyDescent="0.25">
      <c r="A178" s="56" t="s">
        <v>11</v>
      </c>
      <c r="B178" s="43" t="s">
        <v>16</v>
      </c>
      <c r="C178" s="202">
        <f t="shared" si="92"/>
        <v>0</v>
      </c>
      <c r="E178" s="203">
        <f t="shared" ref="E178:X178" si="108">IF(E46=1,E$28,0)</f>
        <v>0</v>
      </c>
      <c r="F178" s="203">
        <f t="shared" si="108"/>
        <v>0</v>
      </c>
      <c r="G178" s="203">
        <f t="shared" si="108"/>
        <v>0</v>
      </c>
      <c r="H178" s="203">
        <f t="shared" si="108"/>
        <v>0</v>
      </c>
      <c r="I178" s="203">
        <f t="shared" si="108"/>
        <v>0</v>
      </c>
      <c r="J178" s="203">
        <f t="shared" si="108"/>
        <v>0</v>
      </c>
      <c r="K178" s="203">
        <f t="shared" si="108"/>
        <v>0</v>
      </c>
      <c r="L178" s="203">
        <f t="shared" si="108"/>
        <v>0</v>
      </c>
      <c r="M178" s="203">
        <f t="shared" si="108"/>
        <v>0</v>
      </c>
      <c r="N178" s="203">
        <f t="shared" si="108"/>
        <v>0</v>
      </c>
      <c r="O178" s="203">
        <f t="shared" si="108"/>
        <v>0</v>
      </c>
      <c r="P178" s="203">
        <f t="shared" si="108"/>
        <v>0</v>
      </c>
      <c r="Q178" s="203">
        <f t="shared" si="108"/>
        <v>0</v>
      </c>
      <c r="R178" s="203">
        <f t="shared" si="108"/>
        <v>0</v>
      </c>
      <c r="S178" s="203">
        <f t="shared" si="108"/>
        <v>0</v>
      </c>
      <c r="T178" s="203">
        <f t="shared" si="108"/>
        <v>1249.793432268418</v>
      </c>
      <c r="U178" s="203">
        <f t="shared" si="108"/>
        <v>0</v>
      </c>
      <c r="V178" s="203">
        <f t="shared" si="108"/>
        <v>0</v>
      </c>
      <c r="W178" s="203">
        <f t="shared" si="108"/>
        <v>0</v>
      </c>
      <c r="X178" s="203">
        <f t="shared" si="108"/>
        <v>0</v>
      </c>
    </row>
    <row r="179" spans="1:24" x14ac:dyDescent="0.25">
      <c r="A179" s="57" t="s">
        <v>12</v>
      </c>
      <c r="B179" s="35" t="s">
        <v>13</v>
      </c>
      <c r="C179" s="202">
        <f t="shared" si="92"/>
        <v>0</v>
      </c>
      <c r="E179" s="203">
        <f t="shared" ref="E179:X179" si="109">IF(E47=1,E$28,0)</f>
        <v>0</v>
      </c>
      <c r="F179" s="203">
        <f t="shared" si="109"/>
        <v>0</v>
      </c>
      <c r="G179" s="203">
        <f t="shared" si="109"/>
        <v>0</v>
      </c>
      <c r="H179" s="203">
        <f t="shared" si="109"/>
        <v>0</v>
      </c>
      <c r="I179" s="203">
        <f t="shared" si="109"/>
        <v>0</v>
      </c>
      <c r="J179" s="203">
        <f t="shared" si="109"/>
        <v>0</v>
      </c>
      <c r="K179" s="203">
        <f t="shared" si="109"/>
        <v>0</v>
      </c>
      <c r="L179" s="203">
        <f t="shared" si="109"/>
        <v>0</v>
      </c>
      <c r="M179" s="203">
        <f t="shared" si="109"/>
        <v>0</v>
      </c>
      <c r="N179" s="203">
        <f t="shared" si="109"/>
        <v>0</v>
      </c>
      <c r="O179" s="203">
        <f t="shared" si="109"/>
        <v>0</v>
      </c>
      <c r="P179" s="203">
        <f t="shared" si="109"/>
        <v>0</v>
      </c>
      <c r="Q179" s="203">
        <f t="shared" si="109"/>
        <v>0</v>
      </c>
      <c r="R179" s="203">
        <f t="shared" si="109"/>
        <v>0</v>
      </c>
      <c r="S179" s="203">
        <f t="shared" si="109"/>
        <v>0</v>
      </c>
      <c r="T179" s="203">
        <f t="shared" si="109"/>
        <v>0</v>
      </c>
      <c r="U179" s="203">
        <f t="shared" si="109"/>
        <v>6701.1679810076239</v>
      </c>
      <c r="V179" s="203">
        <f t="shared" si="109"/>
        <v>0</v>
      </c>
      <c r="W179" s="203">
        <f t="shared" si="109"/>
        <v>0</v>
      </c>
      <c r="X179" s="203">
        <f t="shared" si="109"/>
        <v>0</v>
      </c>
    </row>
    <row r="180" spans="1:24" x14ac:dyDescent="0.25">
      <c r="A180" s="57" t="s">
        <v>12</v>
      </c>
      <c r="B180" s="35" t="s">
        <v>14</v>
      </c>
      <c r="C180" s="202">
        <f t="shared" si="92"/>
        <v>0</v>
      </c>
      <c r="E180" s="203">
        <f t="shared" ref="E180:X180" si="110">IF(E48=1,E$28,0)</f>
        <v>0</v>
      </c>
      <c r="F180" s="203">
        <f t="shared" si="110"/>
        <v>0</v>
      </c>
      <c r="G180" s="203">
        <f t="shared" si="110"/>
        <v>0</v>
      </c>
      <c r="H180" s="203">
        <f t="shared" si="110"/>
        <v>0</v>
      </c>
      <c r="I180" s="203">
        <f t="shared" si="110"/>
        <v>0</v>
      </c>
      <c r="J180" s="203">
        <f t="shared" si="110"/>
        <v>0</v>
      </c>
      <c r="K180" s="203">
        <f t="shared" si="110"/>
        <v>0</v>
      </c>
      <c r="L180" s="203">
        <f t="shared" si="110"/>
        <v>0</v>
      </c>
      <c r="M180" s="203">
        <f t="shared" si="110"/>
        <v>0</v>
      </c>
      <c r="N180" s="203">
        <f t="shared" si="110"/>
        <v>0</v>
      </c>
      <c r="O180" s="203">
        <f t="shared" si="110"/>
        <v>0</v>
      </c>
      <c r="P180" s="203">
        <f t="shared" si="110"/>
        <v>0</v>
      </c>
      <c r="Q180" s="203">
        <f t="shared" si="110"/>
        <v>0</v>
      </c>
      <c r="R180" s="203">
        <f t="shared" si="110"/>
        <v>0</v>
      </c>
      <c r="S180" s="203">
        <f t="shared" si="110"/>
        <v>0</v>
      </c>
      <c r="T180" s="203">
        <f t="shared" si="110"/>
        <v>0</v>
      </c>
      <c r="U180" s="203">
        <f t="shared" si="110"/>
        <v>0</v>
      </c>
      <c r="V180" s="203">
        <f t="shared" si="110"/>
        <v>1049.88291757663</v>
      </c>
      <c r="W180" s="203">
        <f t="shared" si="110"/>
        <v>0</v>
      </c>
      <c r="X180" s="203">
        <f t="shared" si="110"/>
        <v>0</v>
      </c>
    </row>
    <row r="181" spans="1:24" x14ac:dyDescent="0.25">
      <c r="A181" s="57" t="s">
        <v>12</v>
      </c>
      <c r="B181" s="35" t="s">
        <v>15</v>
      </c>
      <c r="C181" s="202">
        <f t="shared" si="92"/>
        <v>0</v>
      </c>
      <c r="E181" s="203">
        <f t="shared" ref="E181:X181" si="111">IF(E49=1,E$28,0)</f>
        <v>0</v>
      </c>
      <c r="F181" s="203">
        <f t="shared" si="111"/>
        <v>0</v>
      </c>
      <c r="G181" s="203">
        <f t="shared" si="111"/>
        <v>0</v>
      </c>
      <c r="H181" s="203">
        <f t="shared" si="111"/>
        <v>0</v>
      </c>
      <c r="I181" s="203">
        <f t="shared" si="111"/>
        <v>0</v>
      </c>
      <c r="J181" s="203">
        <f t="shared" si="111"/>
        <v>0</v>
      </c>
      <c r="K181" s="203">
        <f t="shared" si="111"/>
        <v>0</v>
      </c>
      <c r="L181" s="203">
        <f t="shared" si="111"/>
        <v>0</v>
      </c>
      <c r="M181" s="203">
        <f t="shared" si="111"/>
        <v>0</v>
      </c>
      <c r="N181" s="203">
        <f t="shared" si="111"/>
        <v>0</v>
      </c>
      <c r="O181" s="203">
        <f t="shared" si="111"/>
        <v>0</v>
      </c>
      <c r="P181" s="203">
        <f t="shared" si="111"/>
        <v>0</v>
      </c>
      <c r="Q181" s="203">
        <f t="shared" si="111"/>
        <v>0</v>
      </c>
      <c r="R181" s="203">
        <f t="shared" si="111"/>
        <v>0</v>
      </c>
      <c r="S181" s="203">
        <f t="shared" si="111"/>
        <v>0</v>
      </c>
      <c r="T181" s="203">
        <f t="shared" si="111"/>
        <v>0</v>
      </c>
      <c r="U181" s="203">
        <f t="shared" si="111"/>
        <v>0</v>
      </c>
      <c r="V181" s="203">
        <f t="shared" si="111"/>
        <v>0</v>
      </c>
      <c r="W181" s="203">
        <f t="shared" si="111"/>
        <v>14836.161010766311</v>
      </c>
      <c r="X181" s="203">
        <f t="shared" si="111"/>
        <v>0</v>
      </c>
    </row>
    <row r="182" spans="1:24" x14ac:dyDescent="0.25">
      <c r="A182" s="58" t="s">
        <v>12</v>
      </c>
      <c r="B182" s="43" t="s">
        <v>16</v>
      </c>
      <c r="C182" s="202">
        <f t="shared" si="92"/>
        <v>0</v>
      </c>
      <c r="E182" s="203">
        <f t="shared" ref="E182:X182" si="112">IF(E50=1,E$28,0)</f>
        <v>0</v>
      </c>
      <c r="F182" s="203">
        <f t="shared" si="112"/>
        <v>0</v>
      </c>
      <c r="G182" s="203">
        <f t="shared" si="112"/>
        <v>0</v>
      </c>
      <c r="H182" s="203">
        <f t="shared" si="112"/>
        <v>0</v>
      </c>
      <c r="I182" s="203">
        <f t="shared" si="112"/>
        <v>0</v>
      </c>
      <c r="J182" s="203">
        <f t="shared" si="112"/>
        <v>0</v>
      </c>
      <c r="K182" s="203">
        <f t="shared" si="112"/>
        <v>0</v>
      </c>
      <c r="L182" s="203">
        <f t="shared" si="112"/>
        <v>0</v>
      </c>
      <c r="M182" s="203">
        <f t="shared" si="112"/>
        <v>0</v>
      </c>
      <c r="N182" s="203">
        <f t="shared" si="112"/>
        <v>0</v>
      </c>
      <c r="O182" s="203">
        <f t="shared" si="112"/>
        <v>0</v>
      </c>
      <c r="P182" s="203">
        <f t="shared" si="112"/>
        <v>0</v>
      </c>
      <c r="Q182" s="203">
        <f t="shared" si="112"/>
        <v>0</v>
      </c>
      <c r="R182" s="203">
        <f t="shared" si="112"/>
        <v>0</v>
      </c>
      <c r="S182" s="203">
        <f t="shared" si="112"/>
        <v>0</v>
      </c>
      <c r="T182" s="203">
        <f t="shared" si="112"/>
        <v>0</v>
      </c>
      <c r="U182" s="203">
        <f t="shared" si="112"/>
        <v>0</v>
      </c>
      <c r="V182" s="203">
        <f t="shared" si="112"/>
        <v>0</v>
      </c>
      <c r="W182" s="203">
        <f t="shared" si="112"/>
        <v>0</v>
      </c>
      <c r="X182" s="203">
        <f t="shared" si="112"/>
        <v>3578.5135684784054</v>
      </c>
    </row>
    <row r="184" spans="1:24" ht="17.25" x14ac:dyDescent="0.3">
      <c r="A184" s="17"/>
      <c r="B184" s="17"/>
      <c r="C184" s="197" t="s">
        <v>65</v>
      </c>
    </row>
    <row r="185" spans="1:24" x14ac:dyDescent="0.25">
      <c r="A185" s="24" t="s">
        <v>8</v>
      </c>
      <c r="B185" s="25" t="s">
        <v>13</v>
      </c>
      <c r="C185" s="202">
        <f t="shared" ref="C185:C204" si="113">AH116</f>
        <v>0</v>
      </c>
      <c r="E185" s="203">
        <f t="shared" ref="E185:X185" si="114">IF(E31=1,E$29,0)</f>
        <v>207.26654250719702</v>
      </c>
      <c r="F185" s="203">
        <f t="shared" si="114"/>
        <v>0</v>
      </c>
      <c r="G185" s="203">
        <f t="shared" si="114"/>
        <v>0</v>
      </c>
      <c r="H185" s="203">
        <f t="shared" si="114"/>
        <v>0</v>
      </c>
      <c r="I185" s="203">
        <f t="shared" si="114"/>
        <v>0</v>
      </c>
      <c r="J185" s="203">
        <f t="shared" si="114"/>
        <v>0</v>
      </c>
      <c r="K185" s="203">
        <f t="shared" si="114"/>
        <v>0</v>
      </c>
      <c r="L185" s="203">
        <f t="shared" si="114"/>
        <v>0</v>
      </c>
      <c r="M185" s="203">
        <f t="shared" si="114"/>
        <v>0</v>
      </c>
      <c r="N185" s="203">
        <f t="shared" si="114"/>
        <v>0</v>
      </c>
      <c r="O185" s="203">
        <f t="shared" si="114"/>
        <v>0</v>
      </c>
      <c r="P185" s="203">
        <f t="shared" si="114"/>
        <v>0</v>
      </c>
      <c r="Q185" s="203">
        <f t="shared" si="114"/>
        <v>0</v>
      </c>
      <c r="R185" s="203">
        <f t="shared" si="114"/>
        <v>0</v>
      </c>
      <c r="S185" s="203">
        <f t="shared" si="114"/>
        <v>0</v>
      </c>
      <c r="T185" s="203">
        <f t="shared" si="114"/>
        <v>0</v>
      </c>
      <c r="U185" s="203">
        <f t="shared" si="114"/>
        <v>0</v>
      </c>
      <c r="V185" s="203">
        <f t="shared" si="114"/>
        <v>0</v>
      </c>
      <c r="W185" s="203">
        <f t="shared" si="114"/>
        <v>0</v>
      </c>
      <c r="X185" s="203">
        <f t="shared" si="114"/>
        <v>0</v>
      </c>
    </row>
    <row r="186" spans="1:24" x14ac:dyDescent="0.25">
      <c r="A186" s="34" t="s">
        <v>8</v>
      </c>
      <c r="B186" s="35" t="s">
        <v>14</v>
      </c>
      <c r="C186" s="202">
        <f t="shared" si="113"/>
        <v>0</v>
      </c>
      <c r="E186" s="203">
        <f t="shared" ref="E186:X186" si="115">IF(E32=1,E$29,0)</f>
        <v>0</v>
      </c>
      <c r="F186" s="203">
        <f t="shared" si="115"/>
        <v>64.445803229466506</v>
      </c>
      <c r="G186" s="203">
        <f t="shared" si="115"/>
        <v>0</v>
      </c>
      <c r="H186" s="203">
        <f t="shared" si="115"/>
        <v>0</v>
      </c>
      <c r="I186" s="203">
        <f t="shared" si="115"/>
        <v>0</v>
      </c>
      <c r="J186" s="203">
        <f t="shared" si="115"/>
        <v>0</v>
      </c>
      <c r="K186" s="203">
        <f t="shared" si="115"/>
        <v>0</v>
      </c>
      <c r="L186" s="203">
        <f t="shared" si="115"/>
        <v>0</v>
      </c>
      <c r="M186" s="203">
        <f t="shared" si="115"/>
        <v>0</v>
      </c>
      <c r="N186" s="203">
        <f t="shared" si="115"/>
        <v>0</v>
      </c>
      <c r="O186" s="203">
        <f t="shared" si="115"/>
        <v>0</v>
      </c>
      <c r="P186" s="203">
        <f t="shared" si="115"/>
        <v>0</v>
      </c>
      <c r="Q186" s="203">
        <f t="shared" si="115"/>
        <v>0</v>
      </c>
      <c r="R186" s="203">
        <f t="shared" si="115"/>
        <v>0</v>
      </c>
      <c r="S186" s="203">
        <f t="shared" si="115"/>
        <v>0</v>
      </c>
      <c r="T186" s="203">
        <f t="shared" si="115"/>
        <v>0</v>
      </c>
      <c r="U186" s="203">
        <f t="shared" si="115"/>
        <v>0</v>
      </c>
      <c r="V186" s="203">
        <f t="shared" si="115"/>
        <v>0</v>
      </c>
      <c r="W186" s="203">
        <f t="shared" si="115"/>
        <v>0</v>
      </c>
      <c r="X186" s="203">
        <f t="shared" si="115"/>
        <v>0</v>
      </c>
    </row>
    <row r="187" spans="1:24" x14ac:dyDescent="0.25">
      <c r="A187" s="34" t="s">
        <v>8</v>
      </c>
      <c r="B187" s="35" t="s">
        <v>15</v>
      </c>
      <c r="C187" s="202">
        <f t="shared" si="113"/>
        <v>0</v>
      </c>
      <c r="E187" s="203">
        <f t="shared" ref="E187:X187" si="116">IF(E33=1,E$29,0)</f>
        <v>0</v>
      </c>
      <c r="F187" s="203">
        <f t="shared" si="116"/>
        <v>0</v>
      </c>
      <c r="G187" s="203">
        <f t="shared" si="116"/>
        <v>1343.8820159458098</v>
      </c>
      <c r="H187" s="203">
        <f t="shared" si="116"/>
        <v>0</v>
      </c>
      <c r="I187" s="203">
        <f t="shared" si="116"/>
        <v>0</v>
      </c>
      <c r="J187" s="203">
        <f t="shared" si="116"/>
        <v>0</v>
      </c>
      <c r="K187" s="203">
        <f t="shared" si="116"/>
        <v>0</v>
      </c>
      <c r="L187" s="203">
        <f t="shared" si="116"/>
        <v>0</v>
      </c>
      <c r="M187" s="203">
        <f t="shared" si="116"/>
        <v>0</v>
      </c>
      <c r="N187" s="203">
        <f t="shared" si="116"/>
        <v>0</v>
      </c>
      <c r="O187" s="203">
        <f t="shared" si="116"/>
        <v>0</v>
      </c>
      <c r="P187" s="203">
        <f t="shared" si="116"/>
        <v>0</v>
      </c>
      <c r="Q187" s="203">
        <f t="shared" si="116"/>
        <v>0</v>
      </c>
      <c r="R187" s="203">
        <f t="shared" si="116"/>
        <v>0</v>
      </c>
      <c r="S187" s="203">
        <f t="shared" si="116"/>
        <v>0</v>
      </c>
      <c r="T187" s="203">
        <f t="shared" si="116"/>
        <v>0</v>
      </c>
      <c r="U187" s="203">
        <f t="shared" si="116"/>
        <v>0</v>
      </c>
      <c r="V187" s="203">
        <f t="shared" si="116"/>
        <v>0</v>
      </c>
      <c r="W187" s="203">
        <f t="shared" si="116"/>
        <v>0</v>
      </c>
      <c r="X187" s="203">
        <f t="shared" si="116"/>
        <v>0</v>
      </c>
    </row>
    <row r="188" spans="1:24" x14ac:dyDescent="0.25">
      <c r="A188" s="42" t="s">
        <v>8</v>
      </c>
      <c r="B188" s="43" t="s">
        <v>16</v>
      </c>
      <c r="C188" s="202">
        <f t="shared" si="113"/>
        <v>0</v>
      </c>
      <c r="E188" s="203">
        <f t="shared" ref="E188:X188" si="117">IF(E34=1,E$29,0)</f>
        <v>0</v>
      </c>
      <c r="F188" s="203">
        <f t="shared" si="117"/>
        <v>0</v>
      </c>
      <c r="G188" s="203">
        <f t="shared" si="117"/>
        <v>0</v>
      </c>
      <c r="H188" s="203">
        <f t="shared" si="117"/>
        <v>332.04500707112601</v>
      </c>
      <c r="I188" s="203">
        <f t="shared" si="117"/>
        <v>0</v>
      </c>
      <c r="J188" s="203">
        <f t="shared" si="117"/>
        <v>0</v>
      </c>
      <c r="K188" s="203">
        <f t="shared" si="117"/>
        <v>0</v>
      </c>
      <c r="L188" s="203">
        <f t="shared" si="117"/>
        <v>0</v>
      </c>
      <c r="M188" s="203">
        <f t="shared" si="117"/>
        <v>0</v>
      </c>
      <c r="N188" s="203">
        <f t="shared" si="117"/>
        <v>0</v>
      </c>
      <c r="O188" s="203">
        <f t="shared" si="117"/>
        <v>0</v>
      </c>
      <c r="P188" s="203">
        <f t="shared" si="117"/>
        <v>0</v>
      </c>
      <c r="Q188" s="203">
        <f t="shared" si="117"/>
        <v>0</v>
      </c>
      <c r="R188" s="203">
        <f t="shared" si="117"/>
        <v>0</v>
      </c>
      <c r="S188" s="203">
        <f t="shared" si="117"/>
        <v>0</v>
      </c>
      <c r="T188" s="203">
        <f t="shared" si="117"/>
        <v>0</v>
      </c>
      <c r="U188" s="203">
        <f t="shared" si="117"/>
        <v>0</v>
      </c>
      <c r="V188" s="203">
        <f t="shared" si="117"/>
        <v>0</v>
      </c>
      <c r="W188" s="203">
        <f t="shared" si="117"/>
        <v>0</v>
      </c>
      <c r="X188" s="203">
        <f t="shared" si="117"/>
        <v>0</v>
      </c>
    </row>
    <row r="189" spans="1:24" x14ac:dyDescent="0.25">
      <c r="A189" s="49" t="s">
        <v>9</v>
      </c>
      <c r="B189" s="25" t="s">
        <v>13</v>
      </c>
      <c r="C189" s="202">
        <f t="shared" si="113"/>
        <v>0</v>
      </c>
      <c r="E189" s="203">
        <f t="shared" ref="E189:X189" si="118">IF(E35=1,E$29,0)</f>
        <v>0</v>
      </c>
      <c r="F189" s="203">
        <f t="shared" si="118"/>
        <v>0</v>
      </c>
      <c r="G189" s="203">
        <f t="shared" si="118"/>
        <v>0</v>
      </c>
      <c r="H189" s="203">
        <f t="shared" si="118"/>
        <v>0</v>
      </c>
      <c r="I189" s="203">
        <f t="shared" si="118"/>
        <v>107.58657149618999</v>
      </c>
      <c r="J189" s="203">
        <f t="shared" si="118"/>
        <v>0</v>
      </c>
      <c r="K189" s="203">
        <f t="shared" si="118"/>
        <v>0</v>
      </c>
      <c r="L189" s="203">
        <f t="shared" si="118"/>
        <v>0</v>
      </c>
      <c r="M189" s="203">
        <f t="shared" si="118"/>
        <v>0</v>
      </c>
      <c r="N189" s="203">
        <f t="shared" si="118"/>
        <v>0</v>
      </c>
      <c r="O189" s="203">
        <f t="shared" si="118"/>
        <v>0</v>
      </c>
      <c r="P189" s="203">
        <f t="shared" si="118"/>
        <v>0</v>
      </c>
      <c r="Q189" s="203">
        <f t="shared" si="118"/>
        <v>0</v>
      </c>
      <c r="R189" s="203">
        <f t="shared" si="118"/>
        <v>0</v>
      </c>
      <c r="S189" s="203">
        <f t="shared" si="118"/>
        <v>0</v>
      </c>
      <c r="T189" s="203">
        <f t="shared" si="118"/>
        <v>0</v>
      </c>
      <c r="U189" s="203">
        <f t="shared" si="118"/>
        <v>0</v>
      </c>
      <c r="V189" s="203">
        <f t="shared" si="118"/>
        <v>0</v>
      </c>
      <c r="W189" s="203">
        <f t="shared" si="118"/>
        <v>0</v>
      </c>
      <c r="X189" s="203">
        <f t="shared" si="118"/>
        <v>0</v>
      </c>
    </row>
    <row r="190" spans="1:24" x14ac:dyDescent="0.25">
      <c r="A190" s="50" t="s">
        <v>9</v>
      </c>
      <c r="B190" s="35" t="s">
        <v>14</v>
      </c>
      <c r="C190" s="202">
        <f t="shared" si="113"/>
        <v>0</v>
      </c>
      <c r="E190" s="203">
        <f t="shared" ref="E190:X190" si="119">IF(E36=1,E$29,0)</f>
        <v>0</v>
      </c>
      <c r="F190" s="203">
        <f t="shared" si="119"/>
        <v>0</v>
      </c>
      <c r="G190" s="203">
        <f t="shared" si="119"/>
        <v>0</v>
      </c>
      <c r="H190" s="203">
        <f t="shared" si="119"/>
        <v>0</v>
      </c>
      <c r="I190" s="203">
        <f t="shared" si="119"/>
        <v>0</v>
      </c>
      <c r="J190" s="203">
        <f t="shared" si="119"/>
        <v>5.09476330397968</v>
      </c>
      <c r="K190" s="203">
        <f t="shared" si="119"/>
        <v>0</v>
      </c>
      <c r="L190" s="203">
        <f t="shared" si="119"/>
        <v>0</v>
      </c>
      <c r="M190" s="203">
        <f t="shared" si="119"/>
        <v>0</v>
      </c>
      <c r="N190" s="203">
        <f t="shared" si="119"/>
        <v>0</v>
      </c>
      <c r="O190" s="203">
        <f t="shared" si="119"/>
        <v>0</v>
      </c>
      <c r="P190" s="203">
        <f t="shared" si="119"/>
        <v>0</v>
      </c>
      <c r="Q190" s="203">
        <f t="shared" si="119"/>
        <v>0</v>
      </c>
      <c r="R190" s="203">
        <f t="shared" si="119"/>
        <v>0</v>
      </c>
      <c r="S190" s="203">
        <f t="shared" si="119"/>
        <v>0</v>
      </c>
      <c r="T190" s="203">
        <f t="shared" si="119"/>
        <v>0</v>
      </c>
      <c r="U190" s="203">
        <f t="shared" si="119"/>
        <v>0</v>
      </c>
      <c r="V190" s="203">
        <f t="shared" si="119"/>
        <v>0</v>
      </c>
      <c r="W190" s="203">
        <f t="shared" si="119"/>
        <v>0</v>
      </c>
      <c r="X190" s="203">
        <f t="shared" si="119"/>
        <v>0</v>
      </c>
    </row>
    <row r="191" spans="1:24" x14ac:dyDescent="0.25">
      <c r="A191" s="50" t="s">
        <v>9</v>
      </c>
      <c r="B191" s="35" t="s">
        <v>15</v>
      </c>
      <c r="C191" s="202">
        <f t="shared" si="113"/>
        <v>0</v>
      </c>
      <c r="E191" s="203">
        <f t="shared" ref="E191:X191" si="120">IF(E37=1,E$29,0)</f>
        <v>0</v>
      </c>
      <c r="F191" s="203">
        <f t="shared" si="120"/>
        <v>0</v>
      </c>
      <c r="G191" s="203">
        <f t="shared" si="120"/>
        <v>0</v>
      </c>
      <c r="H191" s="203">
        <f t="shared" si="120"/>
        <v>0</v>
      </c>
      <c r="I191" s="203">
        <f t="shared" si="120"/>
        <v>0</v>
      </c>
      <c r="J191" s="203">
        <f t="shared" si="120"/>
        <v>0</v>
      </c>
      <c r="K191" s="203">
        <f t="shared" si="120"/>
        <v>34.253082891617296</v>
      </c>
      <c r="L191" s="203">
        <f t="shared" si="120"/>
        <v>0</v>
      </c>
      <c r="M191" s="203">
        <f t="shared" si="120"/>
        <v>0</v>
      </c>
      <c r="N191" s="203">
        <f t="shared" si="120"/>
        <v>0</v>
      </c>
      <c r="O191" s="203">
        <f t="shared" si="120"/>
        <v>0</v>
      </c>
      <c r="P191" s="203">
        <f t="shared" si="120"/>
        <v>0</v>
      </c>
      <c r="Q191" s="203">
        <f t="shared" si="120"/>
        <v>0</v>
      </c>
      <c r="R191" s="203">
        <f t="shared" si="120"/>
        <v>0</v>
      </c>
      <c r="S191" s="203">
        <f t="shared" si="120"/>
        <v>0</v>
      </c>
      <c r="T191" s="203">
        <f t="shared" si="120"/>
        <v>0</v>
      </c>
      <c r="U191" s="203">
        <f t="shared" si="120"/>
        <v>0</v>
      </c>
      <c r="V191" s="203">
        <f t="shared" si="120"/>
        <v>0</v>
      </c>
      <c r="W191" s="203">
        <f t="shared" si="120"/>
        <v>0</v>
      </c>
      <c r="X191" s="203">
        <f t="shared" si="120"/>
        <v>0</v>
      </c>
    </row>
    <row r="192" spans="1:24" x14ac:dyDescent="0.25">
      <c r="A192" s="51" t="s">
        <v>9</v>
      </c>
      <c r="B192" s="43" t="s">
        <v>16</v>
      </c>
      <c r="C192" s="202">
        <f t="shared" si="113"/>
        <v>0</v>
      </c>
      <c r="E192" s="203">
        <f t="shared" ref="E192:X192" si="121">IF(E38=1,E$29,0)</f>
        <v>0</v>
      </c>
      <c r="F192" s="203">
        <f t="shared" si="121"/>
        <v>0</v>
      </c>
      <c r="G192" s="203">
        <f t="shared" si="121"/>
        <v>0</v>
      </c>
      <c r="H192" s="203">
        <f t="shared" si="121"/>
        <v>0</v>
      </c>
      <c r="I192" s="203">
        <f t="shared" si="121"/>
        <v>0</v>
      </c>
      <c r="J192" s="203">
        <f t="shared" si="121"/>
        <v>0</v>
      </c>
      <c r="K192" s="203">
        <f t="shared" si="121"/>
        <v>0</v>
      </c>
      <c r="L192" s="203">
        <f t="shared" si="121"/>
        <v>38.290670485182005</v>
      </c>
      <c r="M192" s="203">
        <f t="shared" si="121"/>
        <v>0</v>
      </c>
      <c r="N192" s="203">
        <f t="shared" si="121"/>
        <v>0</v>
      </c>
      <c r="O192" s="203">
        <f t="shared" si="121"/>
        <v>0</v>
      </c>
      <c r="P192" s="203">
        <f t="shared" si="121"/>
        <v>0</v>
      </c>
      <c r="Q192" s="203">
        <f t="shared" si="121"/>
        <v>0</v>
      </c>
      <c r="R192" s="203">
        <f t="shared" si="121"/>
        <v>0</v>
      </c>
      <c r="S192" s="203">
        <f t="shared" si="121"/>
        <v>0</v>
      </c>
      <c r="T192" s="203">
        <f t="shared" si="121"/>
        <v>0</v>
      </c>
      <c r="U192" s="203">
        <f t="shared" si="121"/>
        <v>0</v>
      </c>
      <c r="V192" s="203">
        <f t="shared" si="121"/>
        <v>0</v>
      </c>
      <c r="W192" s="203">
        <f t="shared" si="121"/>
        <v>0</v>
      </c>
      <c r="X192" s="203">
        <f t="shared" si="121"/>
        <v>0</v>
      </c>
    </row>
    <row r="193" spans="1:24" x14ac:dyDescent="0.25">
      <c r="A193" s="53" t="s">
        <v>10</v>
      </c>
      <c r="B193" s="35" t="s">
        <v>13</v>
      </c>
      <c r="C193" s="202">
        <f t="shared" si="113"/>
        <v>0</v>
      </c>
      <c r="E193" s="203">
        <f t="shared" ref="E193:X193" si="122">IF(E39=1,E$29,0)</f>
        <v>0</v>
      </c>
      <c r="F193" s="203">
        <f t="shared" si="122"/>
        <v>0</v>
      </c>
      <c r="G193" s="203">
        <f t="shared" si="122"/>
        <v>0</v>
      </c>
      <c r="H193" s="203">
        <f t="shared" si="122"/>
        <v>0</v>
      </c>
      <c r="I193" s="203">
        <f t="shared" si="122"/>
        <v>0</v>
      </c>
      <c r="J193" s="203">
        <f t="shared" si="122"/>
        <v>0</v>
      </c>
      <c r="K193" s="203">
        <f t="shared" si="122"/>
        <v>0</v>
      </c>
      <c r="L193" s="203">
        <f t="shared" si="122"/>
        <v>0</v>
      </c>
      <c r="M193" s="203">
        <f t="shared" si="122"/>
        <v>9.49315489754445</v>
      </c>
      <c r="N193" s="203">
        <f t="shared" si="122"/>
        <v>0</v>
      </c>
      <c r="O193" s="203">
        <f t="shared" si="122"/>
        <v>0</v>
      </c>
      <c r="P193" s="203">
        <f t="shared" si="122"/>
        <v>0</v>
      </c>
      <c r="Q193" s="203">
        <f t="shared" si="122"/>
        <v>0</v>
      </c>
      <c r="R193" s="203">
        <f t="shared" si="122"/>
        <v>0</v>
      </c>
      <c r="S193" s="203">
        <f t="shared" si="122"/>
        <v>0</v>
      </c>
      <c r="T193" s="203">
        <f t="shared" si="122"/>
        <v>0</v>
      </c>
      <c r="U193" s="203">
        <f t="shared" si="122"/>
        <v>0</v>
      </c>
      <c r="V193" s="203">
        <f t="shared" si="122"/>
        <v>0</v>
      </c>
      <c r="W193" s="203">
        <f t="shared" si="122"/>
        <v>0</v>
      </c>
      <c r="X193" s="203">
        <f t="shared" si="122"/>
        <v>0</v>
      </c>
    </row>
    <row r="194" spans="1:24" x14ac:dyDescent="0.25">
      <c r="A194" s="53" t="s">
        <v>10</v>
      </c>
      <c r="B194" s="35" t="s">
        <v>14</v>
      </c>
      <c r="C194" s="202">
        <f t="shared" si="113"/>
        <v>0</v>
      </c>
      <c r="E194" s="203">
        <f t="shared" ref="E194:X194" si="123">IF(E40=1,E$29,0)</f>
        <v>0</v>
      </c>
      <c r="F194" s="203">
        <f t="shared" si="123"/>
        <v>0</v>
      </c>
      <c r="G194" s="203">
        <f t="shared" si="123"/>
        <v>0</v>
      </c>
      <c r="H194" s="203">
        <f t="shared" si="123"/>
        <v>0</v>
      </c>
      <c r="I194" s="203">
        <f t="shared" si="123"/>
        <v>0</v>
      </c>
      <c r="J194" s="203">
        <f t="shared" si="123"/>
        <v>0</v>
      </c>
      <c r="K194" s="203">
        <f t="shared" si="123"/>
        <v>0</v>
      </c>
      <c r="L194" s="203">
        <f t="shared" si="123"/>
        <v>0</v>
      </c>
      <c r="M194" s="203">
        <f t="shared" si="123"/>
        <v>0</v>
      </c>
      <c r="N194" s="203">
        <f t="shared" si="123"/>
        <v>0.98667526672311601</v>
      </c>
      <c r="O194" s="203">
        <f t="shared" si="123"/>
        <v>0</v>
      </c>
      <c r="P194" s="203">
        <f t="shared" si="123"/>
        <v>0</v>
      </c>
      <c r="Q194" s="203">
        <f t="shared" si="123"/>
        <v>0</v>
      </c>
      <c r="R194" s="203">
        <f t="shared" si="123"/>
        <v>0</v>
      </c>
      <c r="S194" s="203">
        <f t="shared" si="123"/>
        <v>0</v>
      </c>
      <c r="T194" s="203">
        <f t="shared" si="123"/>
        <v>0</v>
      </c>
      <c r="U194" s="203">
        <f t="shared" si="123"/>
        <v>0</v>
      </c>
      <c r="V194" s="203">
        <f t="shared" si="123"/>
        <v>0</v>
      </c>
      <c r="W194" s="203">
        <f t="shared" si="123"/>
        <v>0</v>
      </c>
      <c r="X194" s="203">
        <f t="shared" si="123"/>
        <v>0</v>
      </c>
    </row>
    <row r="195" spans="1:24" x14ac:dyDescent="0.25">
      <c r="A195" s="53" t="s">
        <v>10</v>
      </c>
      <c r="B195" s="35" t="s">
        <v>15</v>
      </c>
      <c r="C195" s="202">
        <f t="shared" si="113"/>
        <v>0</v>
      </c>
      <c r="E195" s="203">
        <f t="shared" ref="E195:X195" si="124">IF(E41=1,E$29,0)</f>
        <v>0</v>
      </c>
      <c r="F195" s="203">
        <f t="shared" si="124"/>
        <v>0</v>
      </c>
      <c r="G195" s="203">
        <f t="shared" si="124"/>
        <v>0</v>
      </c>
      <c r="H195" s="203">
        <f t="shared" si="124"/>
        <v>0</v>
      </c>
      <c r="I195" s="203">
        <f t="shared" si="124"/>
        <v>0</v>
      </c>
      <c r="J195" s="203">
        <f t="shared" si="124"/>
        <v>0</v>
      </c>
      <c r="K195" s="203">
        <f t="shared" si="124"/>
        <v>0</v>
      </c>
      <c r="L195" s="203">
        <f t="shared" si="124"/>
        <v>0</v>
      </c>
      <c r="M195" s="203">
        <f t="shared" si="124"/>
        <v>0</v>
      </c>
      <c r="N195" s="203">
        <f t="shared" si="124"/>
        <v>0</v>
      </c>
      <c r="O195" s="203">
        <f t="shared" si="124"/>
        <v>5.3648560364098206</v>
      </c>
      <c r="P195" s="203">
        <f t="shared" si="124"/>
        <v>0</v>
      </c>
      <c r="Q195" s="203">
        <f t="shared" si="124"/>
        <v>0</v>
      </c>
      <c r="R195" s="203">
        <f t="shared" si="124"/>
        <v>0</v>
      </c>
      <c r="S195" s="203">
        <f t="shared" si="124"/>
        <v>0</v>
      </c>
      <c r="T195" s="203">
        <f t="shared" si="124"/>
        <v>0</v>
      </c>
      <c r="U195" s="203">
        <f t="shared" si="124"/>
        <v>0</v>
      </c>
      <c r="V195" s="203">
        <f t="shared" si="124"/>
        <v>0</v>
      </c>
      <c r="W195" s="203">
        <f t="shared" si="124"/>
        <v>0</v>
      </c>
      <c r="X195" s="203">
        <f t="shared" si="124"/>
        <v>0</v>
      </c>
    </row>
    <row r="196" spans="1:24" x14ac:dyDescent="0.25">
      <c r="A196" s="53" t="s">
        <v>10</v>
      </c>
      <c r="B196" s="35" t="s">
        <v>16</v>
      </c>
      <c r="C196" s="202">
        <f t="shared" si="113"/>
        <v>0</v>
      </c>
      <c r="E196" s="203">
        <f t="shared" ref="E196:X196" si="125">IF(E42=1,E$29,0)</f>
        <v>0</v>
      </c>
      <c r="F196" s="203">
        <f t="shared" si="125"/>
        <v>0</v>
      </c>
      <c r="G196" s="203">
        <f t="shared" si="125"/>
        <v>0</v>
      </c>
      <c r="H196" s="203">
        <f t="shared" si="125"/>
        <v>0</v>
      </c>
      <c r="I196" s="203">
        <f t="shared" si="125"/>
        <v>0</v>
      </c>
      <c r="J196" s="203">
        <f t="shared" si="125"/>
        <v>0</v>
      </c>
      <c r="K196" s="203">
        <f t="shared" si="125"/>
        <v>0</v>
      </c>
      <c r="L196" s="203">
        <f t="shared" si="125"/>
        <v>0</v>
      </c>
      <c r="M196" s="203">
        <f t="shared" si="125"/>
        <v>0</v>
      </c>
      <c r="N196" s="203">
        <f t="shared" si="125"/>
        <v>0</v>
      </c>
      <c r="O196" s="203">
        <f t="shared" si="125"/>
        <v>0</v>
      </c>
      <c r="P196" s="203">
        <f t="shared" si="125"/>
        <v>6.2563833310753596</v>
      </c>
      <c r="Q196" s="203">
        <f t="shared" si="125"/>
        <v>0</v>
      </c>
      <c r="R196" s="203">
        <f t="shared" si="125"/>
        <v>0</v>
      </c>
      <c r="S196" s="203">
        <f t="shared" si="125"/>
        <v>0</v>
      </c>
      <c r="T196" s="203">
        <f t="shared" si="125"/>
        <v>0</v>
      </c>
      <c r="U196" s="203">
        <f t="shared" si="125"/>
        <v>0</v>
      </c>
      <c r="V196" s="203">
        <f t="shared" si="125"/>
        <v>0</v>
      </c>
      <c r="W196" s="203">
        <f t="shared" si="125"/>
        <v>0</v>
      </c>
      <c r="X196" s="203">
        <f t="shared" si="125"/>
        <v>0</v>
      </c>
    </row>
    <row r="197" spans="1:24" x14ac:dyDescent="0.25">
      <c r="A197" s="54" t="s">
        <v>11</v>
      </c>
      <c r="B197" s="25" t="s">
        <v>13</v>
      </c>
      <c r="C197" s="202">
        <f t="shared" si="113"/>
        <v>0</v>
      </c>
      <c r="E197" s="203">
        <f t="shared" ref="E197:X197" si="126">IF(E43=1,E$29,0)</f>
        <v>0</v>
      </c>
      <c r="F197" s="203">
        <f t="shared" si="126"/>
        <v>0</v>
      </c>
      <c r="G197" s="203">
        <f t="shared" si="126"/>
        <v>0</v>
      </c>
      <c r="H197" s="203">
        <f t="shared" si="126"/>
        <v>0</v>
      </c>
      <c r="I197" s="203">
        <f t="shared" si="126"/>
        <v>0</v>
      </c>
      <c r="J197" s="203">
        <f t="shared" si="126"/>
        <v>0</v>
      </c>
      <c r="K197" s="203">
        <f t="shared" si="126"/>
        <v>0</v>
      </c>
      <c r="L197" s="203">
        <f t="shared" si="126"/>
        <v>0</v>
      </c>
      <c r="M197" s="203">
        <f t="shared" si="126"/>
        <v>0</v>
      </c>
      <c r="N197" s="203">
        <f t="shared" si="126"/>
        <v>0</v>
      </c>
      <c r="O197" s="203">
        <f t="shared" si="126"/>
        <v>0</v>
      </c>
      <c r="P197" s="203">
        <f t="shared" si="126"/>
        <v>0</v>
      </c>
      <c r="Q197" s="203">
        <f t="shared" si="126"/>
        <v>19.214868130398003</v>
      </c>
      <c r="R197" s="203">
        <f t="shared" si="126"/>
        <v>0</v>
      </c>
      <c r="S197" s="203">
        <f t="shared" si="126"/>
        <v>0</v>
      </c>
      <c r="T197" s="203">
        <f t="shared" si="126"/>
        <v>0</v>
      </c>
      <c r="U197" s="203">
        <f t="shared" si="126"/>
        <v>0</v>
      </c>
      <c r="V197" s="203">
        <f t="shared" si="126"/>
        <v>0</v>
      </c>
      <c r="W197" s="203">
        <f t="shared" si="126"/>
        <v>0</v>
      </c>
      <c r="X197" s="203">
        <f t="shared" si="126"/>
        <v>0</v>
      </c>
    </row>
    <row r="198" spans="1:24" x14ac:dyDescent="0.25">
      <c r="A198" s="55" t="s">
        <v>11</v>
      </c>
      <c r="B198" s="35" t="s">
        <v>14</v>
      </c>
      <c r="C198" s="202">
        <f t="shared" si="113"/>
        <v>0</v>
      </c>
      <c r="E198" s="203">
        <f t="shared" ref="E198:X198" si="127">IF(E44=1,E$29,0)</f>
        <v>0</v>
      </c>
      <c r="F198" s="203">
        <f t="shared" si="127"/>
        <v>0</v>
      </c>
      <c r="G198" s="203">
        <f t="shared" si="127"/>
        <v>0</v>
      </c>
      <c r="H198" s="203">
        <f t="shared" si="127"/>
        <v>0</v>
      </c>
      <c r="I198" s="203">
        <f t="shared" si="127"/>
        <v>0</v>
      </c>
      <c r="J198" s="203">
        <f t="shared" si="127"/>
        <v>0</v>
      </c>
      <c r="K198" s="203">
        <f t="shared" si="127"/>
        <v>0</v>
      </c>
      <c r="L198" s="203">
        <f t="shared" si="127"/>
        <v>0</v>
      </c>
      <c r="M198" s="203">
        <f t="shared" si="127"/>
        <v>0</v>
      </c>
      <c r="N198" s="203">
        <f t="shared" si="127"/>
        <v>0</v>
      </c>
      <c r="O198" s="203">
        <f t="shared" si="127"/>
        <v>0</v>
      </c>
      <c r="P198" s="203">
        <f t="shared" si="127"/>
        <v>0</v>
      </c>
      <c r="Q198" s="203">
        <f t="shared" si="127"/>
        <v>0</v>
      </c>
      <c r="R198" s="203">
        <f t="shared" si="127"/>
        <v>3.5858771380186297E-2</v>
      </c>
      <c r="S198" s="203">
        <f t="shared" si="127"/>
        <v>0</v>
      </c>
      <c r="T198" s="203">
        <f t="shared" si="127"/>
        <v>0</v>
      </c>
      <c r="U198" s="203">
        <f t="shared" si="127"/>
        <v>0</v>
      </c>
      <c r="V198" s="203">
        <f t="shared" si="127"/>
        <v>0</v>
      </c>
      <c r="W198" s="203">
        <f t="shared" si="127"/>
        <v>0</v>
      </c>
      <c r="X198" s="203">
        <f t="shared" si="127"/>
        <v>0</v>
      </c>
    </row>
    <row r="199" spans="1:24" x14ac:dyDescent="0.25">
      <c r="A199" s="55" t="s">
        <v>11</v>
      </c>
      <c r="B199" s="35" t="s">
        <v>15</v>
      </c>
      <c r="C199" s="202">
        <f t="shared" si="113"/>
        <v>0</v>
      </c>
      <c r="E199" s="203">
        <f t="shared" ref="E199:X199" si="128">IF(E45=1,E$29,0)</f>
        <v>0</v>
      </c>
      <c r="F199" s="203">
        <f t="shared" si="128"/>
        <v>0</v>
      </c>
      <c r="G199" s="203">
        <f t="shared" si="128"/>
        <v>0</v>
      </c>
      <c r="H199" s="203">
        <f t="shared" si="128"/>
        <v>0</v>
      </c>
      <c r="I199" s="203">
        <f t="shared" si="128"/>
        <v>0</v>
      </c>
      <c r="J199" s="203">
        <f t="shared" si="128"/>
        <v>0</v>
      </c>
      <c r="K199" s="203">
        <f t="shared" si="128"/>
        <v>0</v>
      </c>
      <c r="L199" s="203">
        <f t="shared" si="128"/>
        <v>0</v>
      </c>
      <c r="M199" s="203">
        <f t="shared" si="128"/>
        <v>0</v>
      </c>
      <c r="N199" s="203">
        <f t="shared" si="128"/>
        <v>0</v>
      </c>
      <c r="O199" s="203">
        <f t="shared" si="128"/>
        <v>0</v>
      </c>
      <c r="P199" s="203">
        <f t="shared" si="128"/>
        <v>0</v>
      </c>
      <c r="Q199" s="203">
        <f t="shared" si="128"/>
        <v>0</v>
      </c>
      <c r="R199" s="203">
        <f t="shared" si="128"/>
        <v>0</v>
      </c>
      <c r="S199" s="203">
        <f t="shared" si="128"/>
        <v>2.0740892294665501</v>
      </c>
      <c r="T199" s="203">
        <f t="shared" si="128"/>
        <v>0</v>
      </c>
      <c r="U199" s="203">
        <f t="shared" si="128"/>
        <v>0</v>
      </c>
      <c r="V199" s="203">
        <f t="shared" si="128"/>
        <v>0</v>
      </c>
      <c r="W199" s="203">
        <f t="shared" si="128"/>
        <v>0</v>
      </c>
      <c r="X199" s="203">
        <f t="shared" si="128"/>
        <v>0</v>
      </c>
    </row>
    <row r="200" spans="1:24" x14ac:dyDescent="0.25">
      <c r="A200" s="56" t="s">
        <v>11</v>
      </c>
      <c r="B200" s="43" t="s">
        <v>16</v>
      </c>
      <c r="C200" s="202">
        <f t="shared" si="113"/>
        <v>0</v>
      </c>
      <c r="E200" s="203">
        <f t="shared" ref="E200:X200" si="129">IF(E46=1,E$29,0)</f>
        <v>0</v>
      </c>
      <c r="F200" s="203">
        <f t="shared" si="129"/>
        <v>0</v>
      </c>
      <c r="G200" s="203">
        <f t="shared" si="129"/>
        <v>0</v>
      </c>
      <c r="H200" s="203">
        <f t="shared" si="129"/>
        <v>0</v>
      </c>
      <c r="I200" s="203">
        <f t="shared" si="129"/>
        <v>0</v>
      </c>
      <c r="J200" s="203">
        <f t="shared" si="129"/>
        <v>0</v>
      </c>
      <c r="K200" s="203">
        <f t="shared" si="129"/>
        <v>0</v>
      </c>
      <c r="L200" s="203">
        <f t="shared" si="129"/>
        <v>0</v>
      </c>
      <c r="M200" s="203">
        <f t="shared" si="129"/>
        <v>0</v>
      </c>
      <c r="N200" s="203">
        <f t="shared" si="129"/>
        <v>0</v>
      </c>
      <c r="O200" s="203">
        <f t="shared" si="129"/>
        <v>0</v>
      </c>
      <c r="P200" s="203">
        <f t="shared" si="129"/>
        <v>0</v>
      </c>
      <c r="Q200" s="203">
        <f t="shared" si="129"/>
        <v>0</v>
      </c>
      <c r="R200" s="203">
        <f t="shared" si="129"/>
        <v>0</v>
      </c>
      <c r="S200" s="203">
        <f t="shared" si="129"/>
        <v>0</v>
      </c>
      <c r="T200" s="203">
        <f t="shared" si="129"/>
        <v>2.6253634987298899</v>
      </c>
      <c r="U200" s="203">
        <f t="shared" si="129"/>
        <v>0</v>
      </c>
      <c r="V200" s="203">
        <f t="shared" si="129"/>
        <v>0</v>
      </c>
      <c r="W200" s="203">
        <f t="shared" si="129"/>
        <v>0</v>
      </c>
      <c r="X200" s="203">
        <f t="shared" si="129"/>
        <v>0</v>
      </c>
    </row>
    <row r="201" spans="1:24" x14ac:dyDescent="0.25">
      <c r="A201" s="57" t="s">
        <v>12</v>
      </c>
      <c r="B201" s="35" t="s">
        <v>13</v>
      </c>
      <c r="C201" s="202">
        <f t="shared" si="113"/>
        <v>0</v>
      </c>
      <c r="E201" s="203">
        <f t="shared" ref="E201:X201" si="130">IF(E47=1,E$29,0)</f>
        <v>0</v>
      </c>
      <c r="F201" s="203">
        <f t="shared" si="130"/>
        <v>0</v>
      </c>
      <c r="G201" s="203">
        <f t="shared" si="130"/>
        <v>0</v>
      </c>
      <c r="H201" s="203">
        <f t="shared" si="130"/>
        <v>0</v>
      </c>
      <c r="I201" s="203">
        <f t="shared" si="130"/>
        <v>0</v>
      </c>
      <c r="J201" s="203">
        <f t="shared" si="130"/>
        <v>0</v>
      </c>
      <c r="K201" s="203">
        <f t="shared" si="130"/>
        <v>0</v>
      </c>
      <c r="L201" s="203">
        <f t="shared" si="130"/>
        <v>0</v>
      </c>
      <c r="M201" s="203">
        <f t="shared" si="130"/>
        <v>0</v>
      </c>
      <c r="N201" s="203">
        <f t="shared" si="130"/>
        <v>0</v>
      </c>
      <c r="O201" s="203">
        <f t="shared" si="130"/>
        <v>0</v>
      </c>
      <c r="P201" s="203">
        <f t="shared" si="130"/>
        <v>0</v>
      </c>
      <c r="Q201" s="203">
        <f t="shared" si="130"/>
        <v>0</v>
      </c>
      <c r="R201" s="203">
        <f t="shared" si="130"/>
        <v>0</v>
      </c>
      <c r="S201" s="203">
        <f t="shared" si="130"/>
        <v>0</v>
      </c>
      <c r="T201" s="203">
        <f t="shared" si="130"/>
        <v>0</v>
      </c>
      <c r="U201" s="203">
        <f t="shared" si="130"/>
        <v>40.186873929720598</v>
      </c>
      <c r="V201" s="203">
        <f t="shared" si="130"/>
        <v>0</v>
      </c>
      <c r="W201" s="203">
        <f t="shared" si="130"/>
        <v>0</v>
      </c>
      <c r="X201" s="203">
        <f t="shared" si="130"/>
        <v>0</v>
      </c>
    </row>
    <row r="202" spans="1:24" x14ac:dyDescent="0.25">
      <c r="A202" s="57" t="s">
        <v>12</v>
      </c>
      <c r="B202" s="35" t="s">
        <v>14</v>
      </c>
      <c r="C202" s="202">
        <f t="shared" si="113"/>
        <v>0</v>
      </c>
      <c r="E202" s="203">
        <f t="shared" ref="E202:X202" si="131">IF(E48=1,E$29,0)</f>
        <v>0</v>
      </c>
      <c r="F202" s="203">
        <f t="shared" si="131"/>
        <v>0</v>
      </c>
      <c r="G202" s="203">
        <f t="shared" si="131"/>
        <v>0</v>
      </c>
      <c r="H202" s="203">
        <f t="shared" si="131"/>
        <v>0</v>
      </c>
      <c r="I202" s="203">
        <f t="shared" si="131"/>
        <v>0</v>
      </c>
      <c r="J202" s="203">
        <f t="shared" si="131"/>
        <v>0</v>
      </c>
      <c r="K202" s="203">
        <f t="shared" si="131"/>
        <v>0</v>
      </c>
      <c r="L202" s="203">
        <f t="shared" si="131"/>
        <v>0</v>
      </c>
      <c r="M202" s="203">
        <f t="shared" si="131"/>
        <v>0</v>
      </c>
      <c r="N202" s="203">
        <f t="shared" si="131"/>
        <v>0</v>
      </c>
      <c r="O202" s="203">
        <f t="shared" si="131"/>
        <v>0</v>
      </c>
      <c r="P202" s="203">
        <f t="shared" si="131"/>
        <v>0</v>
      </c>
      <c r="Q202" s="203">
        <f t="shared" si="131"/>
        <v>0</v>
      </c>
      <c r="R202" s="203">
        <f t="shared" si="131"/>
        <v>0</v>
      </c>
      <c r="S202" s="203">
        <f t="shared" si="131"/>
        <v>0</v>
      </c>
      <c r="T202" s="203">
        <f t="shared" si="131"/>
        <v>0</v>
      </c>
      <c r="U202" s="203">
        <f t="shared" si="131"/>
        <v>0</v>
      </c>
      <c r="V202" s="203">
        <f t="shared" si="131"/>
        <v>6.9184747722269302</v>
      </c>
      <c r="W202" s="203">
        <f t="shared" si="131"/>
        <v>0</v>
      </c>
      <c r="X202" s="203">
        <f t="shared" si="131"/>
        <v>0</v>
      </c>
    </row>
    <row r="203" spans="1:24" x14ac:dyDescent="0.25">
      <c r="A203" s="57" t="s">
        <v>12</v>
      </c>
      <c r="B203" s="35" t="s">
        <v>15</v>
      </c>
      <c r="C203" s="202">
        <f t="shared" si="113"/>
        <v>0</v>
      </c>
      <c r="E203" s="203">
        <f t="shared" ref="E203:X203" si="132">IF(E49=1,E$29,0)</f>
        <v>0</v>
      </c>
      <c r="F203" s="203">
        <f t="shared" si="132"/>
        <v>0</v>
      </c>
      <c r="G203" s="203">
        <f t="shared" si="132"/>
        <v>0</v>
      </c>
      <c r="H203" s="203">
        <f t="shared" si="132"/>
        <v>0</v>
      </c>
      <c r="I203" s="203">
        <f t="shared" si="132"/>
        <v>0</v>
      </c>
      <c r="J203" s="203">
        <f t="shared" si="132"/>
        <v>0</v>
      </c>
      <c r="K203" s="203">
        <f t="shared" si="132"/>
        <v>0</v>
      </c>
      <c r="L203" s="203">
        <f t="shared" si="132"/>
        <v>0</v>
      </c>
      <c r="M203" s="203">
        <f t="shared" si="132"/>
        <v>0</v>
      </c>
      <c r="N203" s="203">
        <f t="shared" si="132"/>
        <v>0</v>
      </c>
      <c r="O203" s="203">
        <f t="shared" si="132"/>
        <v>0</v>
      </c>
      <c r="P203" s="203">
        <f t="shared" si="132"/>
        <v>0</v>
      </c>
      <c r="Q203" s="203">
        <f t="shared" si="132"/>
        <v>0</v>
      </c>
      <c r="R203" s="203">
        <f t="shared" si="132"/>
        <v>0</v>
      </c>
      <c r="S203" s="203">
        <f t="shared" si="132"/>
        <v>0</v>
      </c>
      <c r="T203" s="203">
        <f t="shared" si="132"/>
        <v>0</v>
      </c>
      <c r="U203" s="203">
        <f t="shared" si="132"/>
        <v>0</v>
      </c>
      <c r="V203" s="203">
        <f t="shared" si="132"/>
        <v>0</v>
      </c>
      <c r="W203" s="203">
        <f t="shared" si="132"/>
        <v>14.9146203598645</v>
      </c>
      <c r="X203" s="203">
        <f t="shared" si="132"/>
        <v>0</v>
      </c>
    </row>
    <row r="204" spans="1:24" x14ac:dyDescent="0.25">
      <c r="A204" s="58" t="s">
        <v>12</v>
      </c>
      <c r="B204" s="43" t="s">
        <v>16</v>
      </c>
      <c r="C204" s="202">
        <f t="shared" si="113"/>
        <v>0</v>
      </c>
      <c r="E204" s="203">
        <f t="shared" ref="E204:X204" si="133">IF(E50=1,E$29,0)</f>
        <v>0</v>
      </c>
      <c r="F204" s="203">
        <f t="shared" si="133"/>
        <v>0</v>
      </c>
      <c r="G204" s="203">
        <f t="shared" si="133"/>
        <v>0</v>
      </c>
      <c r="H204" s="203">
        <f t="shared" si="133"/>
        <v>0</v>
      </c>
      <c r="I204" s="203">
        <f t="shared" si="133"/>
        <v>0</v>
      </c>
      <c r="J204" s="203">
        <f t="shared" si="133"/>
        <v>0</v>
      </c>
      <c r="K204" s="203">
        <f t="shared" si="133"/>
        <v>0</v>
      </c>
      <c r="L204" s="203">
        <f t="shared" si="133"/>
        <v>0</v>
      </c>
      <c r="M204" s="203">
        <f t="shared" si="133"/>
        <v>0</v>
      </c>
      <c r="N204" s="203">
        <f t="shared" si="133"/>
        <v>0</v>
      </c>
      <c r="O204" s="203">
        <f t="shared" si="133"/>
        <v>0</v>
      </c>
      <c r="P204" s="203">
        <f t="shared" si="133"/>
        <v>0</v>
      </c>
      <c r="Q204" s="203">
        <f t="shared" si="133"/>
        <v>0</v>
      </c>
      <c r="R204" s="203">
        <f t="shared" si="133"/>
        <v>0</v>
      </c>
      <c r="S204" s="203">
        <f t="shared" si="133"/>
        <v>0</v>
      </c>
      <c r="T204" s="203">
        <f t="shared" si="133"/>
        <v>0</v>
      </c>
      <c r="U204" s="203">
        <f t="shared" si="133"/>
        <v>0</v>
      </c>
      <c r="V204" s="203">
        <f t="shared" si="133"/>
        <v>0</v>
      </c>
      <c r="W204" s="203">
        <f t="shared" si="133"/>
        <v>0</v>
      </c>
      <c r="X204" s="203">
        <f t="shared" si="133"/>
        <v>15.624411045724001</v>
      </c>
    </row>
    <row r="206" spans="1:24" ht="17.25" x14ac:dyDescent="0.3">
      <c r="A206" s="17"/>
      <c r="B206" s="17"/>
      <c r="C206" s="197" t="s">
        <v>76</v>
      </c>
    </row>
    <row r="207" spans="1:24" x14ac:dyDescent="0.25">
      <c r="A207" s="24" t="s">
        <v>8</v>
      </c>
      <c r="B207" s="25" t="s">
        <v>13</v>
      </c>
      <c r="C207" s="202">
        <f t="shared" ref="C207:C226" si="134">AH138</f>
        <v>0</v>
      </c>
      <c r="E207" s="205">
        <f t="shared" ref="E207:X207" si="135">IF(E163&lt;&gt;0,E185/E163,0)</f>
        <v>0.54887190577199263</v>
      </c>
      <c r="F207" s="205">
        <f t="shared" si="135"/>
        <v>0</v>
      </c>
      <c r="G207" s="205">
        <f t="shared" si="135"/>
        <v>0</v>
      </c>
      <c r="H207" s="205">
        <f t="shared" si="135"/>
        <v>0</v>
      </c>
      <c r="I207" s="205">
        <f t="shared" si="135"/>
        <v>0</v>
      </c>
      <c r="J207" s="205">
        <f t="shared" si="135"/>
        <v>0</v>
      </c>
      <c r="K207" s="205">
        <f t="shared" si="135"/>
        <v>0</v>
      </c>
      <c r="L207" s="205">
        <f t="shared" si="135"/>
        <v>0</v>
      </c>
      <c r="M207" s="205">
        <f t="shared" si="135"/>
        <v>0</v>
      </c>
      <c r="N207" s="205">
        <f t="shared" si="135"/>
        <v>0</v>
      </c>
      <c r="O207" s="205">
        <f t="shared" si="135"/>
        <v>0</v>
      </c>
      <c r="P207" s="205">
        <f t="shared" si="135"/>
        <v>0</v>
      </c>
      <c r="Q207" s="205">
        <f t="shared" si="135"/>
        <v>0</v>
      </c>
      <c r="R207" s="205">
        <f t="shared" si="135"/>
        <v>0</v>
      </c>
      <c r="S207" s="205">
        <f t="shared" si="135"/>
        <v>0</v>
      </c>
      <c r="T207" s="205">
        <f t="shared" si="135"/>
        <v>0</v>
      </c>
      <c r="U207" s="205">
        <f t="shared" si="135"/>
        <v>0</v>
      </c>
      <c r="V207" s="205">
        <f t="shared" si="135"/>
        <v>0</v>
      </c>
      <c r="W207" s="205">
        <f t="shared" si="135"/>
        <v>0</v>
      </c>
      <c r="X207" s="205">
        <f t="shared" si="135"/>
        <v>0</v>
      </c>
    </row>
    <row r="208" spans="1:24" x14ac:dyDescent="0.25">
      <c r="A208" s="34" t="s">
        <v>8</v>
      </c>
      <c r="B208" s="35" t="s">
        <v>14</v>
      </c>
      <c r="C208" s="202">
        <f t="shared" si="134"/>
        <v>0</v>
      </c>
      <c r="E208" s="205">
        <f t="shared" ref="E208:X208" si="136">IF(E164&lt;&gt;0,E186/E164,0)</f>
        <v>0</v>
      </c>
      <c r="F208" s="205">
        <f t="shared" si="136"/>
        <v>0.91468292014445773</v>
      </c>
      <c r="G208" s="205">
        <f t="shared" si="136"/>
        <v>0</v>
      </c>
      <c r="H208" s="205">
        <f t="shared" si="136"/>
        <v>0</v>
      </c>
      <c r="I208" s="205">
        <f t="shared" si="136"/>
        <v>0</v>
      </c>
      <c r="J208" s="205">
        <f t="shared" si="136"/>
        <v>0</v>
      </c>
      <c r="K208" s="205">
        <f t="shared" si="136"/>
        <v>0</v>
      </c>
      <c r="L208" s="205">
        <f t="shared" si="136"/>
        <v>0</v>
      </c>
      <c r="M208" s="205">
        <f t="shared" si="136"/>
        <v>0</v>
      </c>
      <c r="N208" s="205">
        <f t="shared" si="136"/>
        <v>0</v>
      </c>
      <c r="O208" s="205">
        <f t="shared" si="136"/>
        <v>0</v>
      </c>
      <c r="P208" s="205">
        <f t="shared" si="136"/>
        <v>0</v>
      </c>
      <c r="Q208" s="205">
        <f t="shared" si="136"/>
        <v>0</v>
      </c>
      <c r="R208" s="205">
        <f t="shared" si="136"/>
        <v>0</v>
      </c>
      <c r="S208" s="205">
        <f t="shared" si="136"/>
        <v>0</v>
      </c>
      <c r="T208" s="205">
        <f t="shared" si="136"/>
        <v>0</v>
      </c>
      <c r="U208" s="205">
        <f t="shared" si="136"/>
        <v>0</v>
      </c>
      <c r="V208" s="205">
        <f t="shared" si="136"/>
        <v>0</v>
      </c>
      <c r="W208" s="205">
        <f t="shared" si="136"/>
        <v>0</v>
      </c>
      <c r="X208" s="205">
        <f t="shared" si="136"/>
        <v>0</v>
      </c>
    </row>
    <row r="209" spans="1:24" x14ac:dyDescent="0.25">
      <c r="A209" s="34" t="s">
        <v>8</v>
      </c>
      <c r="B209" s="35" t="s">
        <v>15</v>
      </c>
      <c r="C209" s="202">
        <f t="shared" si="134"/>
        <v>0</v>
      </c>
      <c r="E209" s="205">
        <f t="shared" ref="E209:X209" si="137">IF(E165&lt;&gt;0,E187/E165,0)</f>
        <v>0</v>
      </c>
      <c r="F209" s="205">
        <f t="shared" si="137"/>
        <v>0</v>
      </c>
      <c r="G209" s="205">
        <f t="shared" si="137"/>
        <v>0.94770075301520729</v>
      </c>
      <c r="H209" s="205">
        <f t="shared" si="137"/>
        <v>0</v>
      </c>
      <c r="I209" s="205">
        <f t="shared" si="137"/>
        <v>0</v>
      </c>
      <c r="J209" s="205">
        <f t="shared" si="137"/>
        <v>0</v>
      </c>
      <c r="K209" s="205">
        <f t="shared" si="137"/>
        <v>0</v>
      </c>
      <c r="L209" s="205">
        <f t="shared" si="137"/>
        <v>0</v>
      </c>
      <c r="M209" s="205">
        <f t="shared" si="137"/>
        <v>0</v>
      </c>
      <c r="N209" s="205">
        <f t="shared" si="137"/>
        <v>0</v>
      </c>
      <c r="O209" s="205">
        <f t="shared" si="137"/>
        <v>0</v>
      </c>
      <c r="P209" s="205">
        <f t="shared" si="137"/>
        <v>0</v>
      </c>
      <c r="Q209" s="205">
        <f t="shared" si="137"/>
        <v>0</v>
      </c>
      <c r="R209" s="205">
        <f t="shared" si="137"/>
        <v>0</v>
      </c>
      <c r="S209" s="205">
        <f t="shared" si="137"/>
        <v>0</v>
      </c>
      <c r="T209" s="205">
        <f t="shared" si="137"/>
        <v>0</v>
      </c>
      <c r="U209" s="205">
        <f t="shared" si="137"/>
        <v>0</v>
      </c>
      <c r="V209" s="205">
        <f t="shared" si="137"/>
        <v>0</v>
      </c>
      <c r="W209" s="205">
        <f t="shared" si="137"/>
        <v>0</v>
      </c>
      <c r="X209" s="205">
        <f t="shared" si="137"/>
        <v>0</v>
      </c>
    </row>
    <row r="210" spans="1:24" x14ac:dyDescent="0.25">
      <c r="A210" s="42" t="s">
        <v>8</v>
      </c>
      <c r="B210" s="43" t="s">
        <v>16</v>
      </c>
      <c r="C210" s="202">
        <f t="shared" si="134"/>
        <v>0</v>
      </c>
      <c r="E210" s="205">
        <f t="shared" ref="E210:X210" si="138">IF(E166&lt;&gt;0,E188/E166,0)</f>
        <v>0</v>
      </c>
      <c r="F210" s="205">
        <f t="shared" si="138"/>
        <v>0</v>
      </c>
      <c r="G210" s="205">
        <f t="shared" si="138"/>
        <v>0</v>
      </c>
      <c r="H210" s="205">
        <f t="shared" si="138"/>
        <v>0.83613428626708786</v>
      </c>
      <c r="I210" s="205">
        <f t="shared" si="138"/>
        <v>0</v>
      </c>
      <c r="J210" s="205">
        <f t="shared" si="138"/>
        <v>0</v>
      </c>
      <c r="K210" s="205">
        <f t="shared" si="138"/>
        <v>0</v>
      </c>
      <c r="L210" s="205">
        <f t="shared" si="138"/>
        <v>0</v>
      </c>
      <c r="M210" s="205">
        <f t="shared" si="138"/>
        <v>0</v>
      </c>
      <c r="N210" s="205">
        <f t="shared" si="138"/>
        <v>0</v>
      </c>
      <c r="O210" s="205">
        <f t="shared" si="138"/>
        <v>0</v>
      </c>
      <c r="P210" s="205">
        <f t="shared" si="138"/>
        <v>0</v>
      </c>
      <c r="Q210" s="205">
        <f t="shared" si="138"/>
        <v>0</v>
      </c>
      <c r="R210" s="205">
        <f t="shared" si="138"/>
        <v>0</v>
      </c>
      <c r="S210" s="205">
        <f t="shared" si="138"/>
        <v>0</v>
      </c>
      <c r="T210" s="205">
        <f t="shared" si="138"/>
        <v>0</v>
      </c>
      <c r="U210" s="205">
        <f t="shared" si="138"/>
        <v>0</v>
      </c>
      <c r="V210" s="205">
        <f t="shared" si="138"/>
        <v>0</v>
      </c>
      <c r="W210" s="205">
        <f t="shared" si="138"/>
        <v>0</v>
      </c>
      <c r="X210" s="205">
        <f t="shared" si="138"/>
        <v>0</v>
      </c>
    </row>
    <row r="211" spans="1:24" x14ac:dyDescent="0.25">
      <c r="A211" s="49" t="s">
        <v>9</v>
      </c>
      <c r="B211" s="25" t="s">
        <v>13</v>
      </c>
      <c r="C211" s="202">
        <f t="shared" si="134"/>
        <v>0</v>
      </c>
      <c r="E211" s="205">
        <f t="shared" ref="E211:X211" si="139">IF(E167&lt;&gt;0,E189/E167,0)</f>
        <v>0</v>
      </c>
      <c r="F211" s="205">
        <f t="shared" si="139"/>
        <v>0</v>
      </c>
      <c r="G211" s="205">
        <f t="shared" si="139"/>
        <v>0</v>
      </c>
      <c r="H211" s="205">
        <f t="shared" si="139"/>
        <v>0</v>
      </c>
      <c r="I211" s="205">
        <f t="shared" si="139"/>
        <v>3.7431055209867121E-2</v>
      </c>
      <c r="J211" s="205">
        <f t="shared" si="139"/>
        <v>0</v>
      </c>
      <c r="K211" s="205">
        <f t="shared" si="139"/>
        <v>0</v>
      </c>
      <c r="L211" s="205">
        <f t="shared" si="139"/>
        <v>0</v>
      </c>
      <c r="M211" s="205">
        <f t="shared" si="139"/>
        <v>0</v>
      </c>
      <c r="N211" s="205">
        <f t="shared" si="139"/>
        <v>0</v>
      </c>
      <c r="O211" s="205">
        <f t="shared" si="139"/>
        <v>0</v>
      </c>
      <c r="P211" s="205">
        <f t="shared" si="139"/>
        <v>0</v>
      </c>
      <c r="Q211" s="205">
        <f t="shared" si="139"/>
        <v>0</v>
      </c>
      <c r="R211" s="205">
        <f t="shared" si="139"/>
        <v>0</v>
      </c>
      <c r="S211" s="205">
        <f t="shared" si="139"/>
        <v>0</v>
      </c>
      <c r="T211" s="205">
        <f t="shared" si="139"/>
        <v>0</v>
      </c>
      <c r="U211" s="205">
        <f t="shared" si="139"/>
        <v>0</v>
      </c>
      <c r="V211" s="205">
        <f t="shared" si="139"/>
        <v>0</v>
      </c>
      <c r="W211" s="205">
        <f t="shared" si="139"/>
        <v>0</v>
      </c>
      <c r="X211" s="205">
        <f t="shared" si="139"/>
        <v>0</v>
      </c>
    </row>
    <row r="212" spans="1:24" x14ac:dyDescent="0.25">
      <c r="A212" s="50" t="s">
        <v>9</v>
      </c>
      <c r="B212" s="35" t="s">
        <v>14</v>
      </c>
      <c r="C212" s="202">
        <f t="shared" si="134"/>
        <v>0</v>
      </c>
      <c r="E212" s="205">
        <f t="shared" ref="E212:X212" si="140">IF(E168&lt;&gt;0,E190/E168,0)</f>
        <v>0</v>
      </c>
      <c r="F212" s="205">
        <f t="shared" si="140"/>
        <v>0</v>
      </c>
      <c r="G212" s="205">
        <f t="shared" si="140"/>
        <v>0</v>
      </c>
      <c r="H212" s="205">
        <f t="shared" si="140"/>
        <v>0</v>
      </c>
      <c r="I212" s="205">
        <f t="shared" si="140"/>
        <v>0</v>
      </c>
      <c r="J212" s="205">
        <f t="shared" si="140"/>
        <v>1.0972772212401028E-2</v>
      </c>
      <c r="K212" s="205">
        <f t="shared" si="140"/>
        <v>0</v>
      </c>
      <c r="L212" s="205">
        <f t="shared" si="140"/>
        <v>0</v>
      </c>
      <c r="M212" s="205">
        <f t="shared" si="140"/>
        <v>0</v>
      </c>
      <c r="N212" s="205">
        <f t="shared" si="140"/>
        <v>0</v>
      </c>
      <c r="O212" s="205">
        <f t="shared" si="140"/>
        <v>0</v>
      </c>
      <c r="P212" s="205">
        <f t="shared" si="140"/>
        <v>0</v>
      </c>
      <c r="Q212" s="205">
        <f t="shared" si="140"/>
        <v>0</v>
      </c>
      <c r="R212" s="205">
        <f t="shared" si="140"/>
        <v>0</v>
      </c>
      <c r="S212" s="205">
        <f t="shared" si="140"/>
        <v>0</v>
      </c>
      <c r="T212" s="205">
        <f t="shared" si="140"/>
        <v>0</v>
      </c>
      <c r="U212" s="205">
        <f t="shared" si="140"/>
        <v>0</v>
      </c>
      <c r="V212" s="205">
        <f t="shared" si="140"/>
        <v>0</v>
      </c>
      <c r="W212" s="205">
        <f t="shared" si="140"/>
        <v>0</v>
      </c>
      <c r="X212" s="205">
        <f t="shared" si="140"/>
        <v>0</v>
      </c>
    </row>
    <row r="213" spans="1:24" x14ac:dyDescent="0.25">
      <c r="A213" s="50" t="s">
        <v>9</v>
      </c>
      <c r="B213" s="35" t="s">
        <v>15</v>
      </c>
      <c r="C213" s="202">
        <f t="shared" si="134"/>
        <v>0</v>
      </c>
      <c r="E213" s="205">
        <f t="shared" ref="E213:X213" si="141">IF(E169&lt;&gt;0,E191/E169,0)</f>
        <v>0</v>
      </c>
      <c r="F213" s="205">
        <f t="shared" si="141"/>
        <v>0</v>
      </c>
      <c r="G213" s="205">
        <f t="shared" si="141"/>
        <v>0</v>
      </c>
      <c r="H213" s="205">
        <f t="shared" si="141"/>
        <v>0</v>
      </c>
      <c r="I213" s="205">
        <f t="shared" si="141"/>
        <v>0</v>
      </c>
      <c r="J213" s="205">
        <f t="shared" si="141"/>
        <v>0</v>
      </c>
      <c r="K213" s="205">
        <f t="shared" si="141"/>
        <v>4.6227152786418582E-3</v>
      </c>
      <c r="L213" s="205">
        <f t="shared" si="141"/>
        <v>0</v>
      </c>
      <c r="M213" s="205">
        <f t="shared" si="141"/>
        <v>0</v>
      </c>
      <c r="N213" s="205">
        <f t="shared" si="141"/>
        <v>0</v>
      </c>
      <c r="O213" s="205">
        <f t="shared" si="141"/>
        <v>0</v>
      </c>
      <c r="P213" s="205">
        <f t="shared" si="141"/>
        <v>0</v>
      </c>
      <c r="Q213" s="205">
        <f t="shared" si="141"/>
        <v>0</v>
      </c>
      <c r="R213" s="205">
        <f t="shared" si="141"/>
        <v>0</v>
      </c>
      <c r="S213" s="205">
        <f t="shared" si="141"/>
        <v>0</v>
      </c>
      <c r="T213" s="205">
        <f t="shared" si="141"/>
        <v>0</v>
      </c>
      <c r="U213" s="205">
        <f t="shared" si="141"/>
        <v>0</v>
      </c>
      <c r="V213" s="205">
        <f t="shared" si="141"/>
        <v>0</v>
      </c>
      <c r="W213" s="205">
        <f t="shared" si="141"/>
        <v>0</v>
      </c>
      <c r="X213" s="205">
        <f t="shared" si="141"/>
        <v>0</v>
      </c>
    </row>
    <row r="214" spans="1:24" x14ac:dyDescent="0.25">
      <c r="A214" s="51" t="s">
        <v>9</v>
      </c>
      <c r="B214" s="43" t="s">
        <v>16</v>
      </c>
      <c r="C214" s="202">
        <f t="shared" si="134"/>
        <v>0</v>
      </c>
      <c r="E214" s="205">
        <f t="shared" ref="E214:X214" si="142">IF(E170&lt;&gt;0,E192/E170,0)</f>
        <v>0</v>
      </c>
      <c r="F214" s="205">
        <f t="shared" si="142"/>
        <v>0</v>
      </c>
      <c r="G214" s="205">
        <f t="shared" si="142"/>
        <v>0</v>
      </c>
      <c r="H214" s="205">
        <f t="shared" si="142"/>
        <v>0</v>
      </c>
      <c r="I214" s="205">
        <f t="shared" si="142"/>
        <v>0</v>
      </c>
      <c r="J214" s="205">
        <f t="shared" si="142"/>
        <v>0</v>
      </c>
      <c r="K214" s="205">
        <f t="shared" si="142"/>
        <v>0</v>
      </c>
      <c r="L214" s="205">
        <f t="shared" si="142"/>
        <v>1.8928979784824093E-2</v>
      </c>
      <c r="M214" s="205">
        <f t="shared" si="142"/>
        <v>0</v>
      </c>
      <c r="N214" s="205">
        <f t="shared" si="142"/>
        <v>0</v>
      </c>
      <c r="O214" s="205">
        <f t="shared" si="142"/>
        <v>0</v>
      </c>
      <c r="P214" s="205">
        <f t="shared" si="142"/>
        <v>0</v>
      </c>
      <c r="Q214" s="205">
        <f t="shared" si="142"/>
        <v>0</v>
      </c>
      <c r="R214" s="205">
        <f t="shared" si="142"/>
        <v>0</v>
      </c>
      <c r="S214" s="205">
        <f t="shared" si="142"/>
        <v>0</v>
      </c>
      <c r="T214" s="205">
        <f t="shared" si="142"/>
        <v>0</v>
      </c>
      <c r="U214" s="205">
        <f t="shared" si="142"/>
        <v>0</v>
      </c>
      <c r="V214" s="205">
        <f t="shared" si="142"/>
        <v>0</v>
      </c>
      <c r="W214" s="205">
        <f t="shared" si="142"/>
        <v>0</v>
      </c>
      <c r="X214" s="205">
        <f t="shared" si="142"/>
        <v>0</v>
      </c>
    </row>
    <row r="215" spans="1:24" x14ac:dyDescent="0.25">
      <c r="A215" s="53" t="s">
        <v>10</v>
      </c>
      <c r="B215" s="35" t="s">
        <v>13</v>
      </c>
      <c r="C215" s="202">
        <f t="shared" si="134"/>
        <v>0</v>
      </c>
      <c r="E215" s="205">
        <f t="shared" ref="E215:X215" si="143">IF(E171&lt;&gt;0,E193/E171,0)</f>
        <v>0</v>
      </c>
      <c r="F215" s="205">
        <f t="shared" si="143"/>
        <v>0</v>
      </c>
      <c r="G215" s="205">
        <f t="shared" si="143"/>
        <v>0</v>
      </c>
      <c r="H215" s="205">
        <f t="shared" si="143"/>
        <v>0</v>
      </c>
      <c r="I215" s="205">
        <f t="shared" si="143"/>
        <v>0</v>
      </c>
      <c r="J215" s="205">
        <f t="shared" si="143"/>
        <v>0</v>
      </c>
      <c r="K215" s="205">
        <f t="shared" si="143"/>
        <v>0</v>
      </c>
      <c r="L215" s="205">
        <f t="shared" si="143"/>
        <v>0</v>
      </c>
      <c r="M215" s="205">
        <f t="shared" si="143"/>
        <v>4.0877808074385154E-3</v>
      </c>
      <c r="N215" s="205">
        <f t="shared" si="143"/>
        <v>0</v>
      </c>
      <c r="O215" s="205">
        <f t="shared" si="143"/>
        <v>0</v>
      </c>
      <c r="P215" s="205">
        <f t="shared" si="143"/>
        <v>0</v>
      </c>
      <c r="Q215" s="205">
        <f t="shared" si="143"/>
        <v>0</v>
      </c>
      <c r="R215" s="205">
        <f t="shared" si="143"/>
        <v>0</v>
      </c>
      <c r="S215" s="205">
        <f t="shared" si="143"/>
        <v>0</v>
      </c>
      <c r="T215" s="205">
        <f t="shared" si="143"/>
        <v>0</v>
      </c>
      <c r="U215" s="205">
        <f t="shared" si="143"/>
        <v>0</v>
      </c>
      <c r="V215" s="205">
        <f t="shared" si="143"/>
        <v>0</v>
      </c>
      <c r="W215" s="205">
        <f t="shared" si="143"/>
        <v>0</v>
      </c>
      <c r="X215" s="205">
        <f t="shared" si="143"/>
        <v>0</v>
      </c>
    </row>
    <row r="216" spans="1:24" x14ac:dyDescent="0.25">
      <c r="A216" s="53" t="s">
        <v>10</v>
      </c>
      <c r="B216" s="35" t="s">
        <v>14</v>
      </c>
      <c r="C216" s="202">
        <f t="shared" si="134"/>
        <v>0</v>
      </c>
      <c r="E216" s="205">
        <f t="shared" ref="E216:X216" si="144">IF(E172&lt;&gt;0,E194/E172,0)</f>
        <v>0</v>
      </c>
      <c r="F216" s="205">
        <f t="shared" si="144"/>
        <v>0</v>
      </c>
      <c r="G216" s="205">
        <f t="shared" si="144"/>
        <v>0</v>
      </c>
      <c r="H216" s="205">
        <f t="shared" si="144"/>
        <v>0</v>
      </c>
      <c r="I216" s="205">
        <f t="shared" si="144"/>
        <v>0</v>
      </c>
      <c r="J216" s="205">
        <f t="shared" si="144"/>
        <v>0</v>
      </c>
      <c r="K216" s="205">
        <f t="shared" si="144"/>
        <v>0</v>
      </c>
      <c r="L216" s="205">
        <f t="shared" si="144"/>
        <v>0</v>
      </c>
      <c r="M216" s="205">
        <f t="shared" si="144"/>
        <v>0</v>
      </c>
      <c r="N216" s="205">
        <f t="shared" si="144"/>
        <v>1.8258496005338187E-3</v>
      </c>
      <c r="O216" s="205">
        <f t="shared" si="144"/>
        <v>0</v>
      </c>
      <c r="P216" s="205">
        <f t="shared" si="144"/>
        <v>0</v>
      </c>
      <c r="Q216" s="205">
        <f t="shared" si="144"/>
        <v>0</v>
      </c>
      <c r="R216" s="205">
        <f t="shared" si="144"/>
        <v>0</v>
      </c>
      <c r="S216" s="205">
        <f t="shared" si="144"/>
        <v>0</v>
      </c>
      <c r="T216" s="205">
        <f t="shared" si="144"/>
        <v>0</v>
      </c>
      <c r="U216" s="205">
        <f t="shared" si="144"/>
        <v>0</v>
      </c>
      <c r="V216" s="205">
        <f t="shared" si="144"/>
        <v>0</v>
      </c>
      <c r="W216" s="205">
        <f t="shared" si="144"/>
        <v>0</v>
      </c>
      <c r="X216" s="205">
        <f t="shared" si="144"/>
        <v>0</v>
      </c>
    </row>
    <row r="217" spans="1:24" x14ac:dyDescent="0.25">
      <c r="A217" s="53" t="s">
        <v>10</v>
      </c>
      <c r="B217" s="35" t="s">
        <v>15</v>
      </c>
      <c r="C217" s="202">
        <f t="shared" si="134"/>
        <v>0</v>
      </c>
      <c r="E217" s="205">
        <f t="shared" ref="E217:X217" si="145">IF(E173&lt;&gt;0,E195/E173,0)</f>
        <v>0</v>
      </c>
      <c r="F217" s="205">
        <f t="shared" si="145"/>
        <v>0</v>
      </c>
      <c r="G217" s="205">
        <f t="shared" si="145"/>
        <v>0</v>
      </c>
      <c r="H217" s="205">
        <f t="shared" si="145"/>
        <v>0</v>
      </c>
      <c r="I217" s="205">
        <f t="shared" si="145"/>
        <v>0</v>
      </c>
      <c r="J217" s="205">
        <f t="shared" si="145"/>
        <v>0</v>
      </c>
      <c r="K217" s="205">
        <f t="shared" si="145"/>
        <v>0</v>
      </c>
      <c r="L217" s="205">
        <f t="shared" si="145"/>
        <v>0</v>
      </c>
      <c r="M217" s="205">
        <f t="shared" si="145"/>
        <v>0</v>
      </c>
      <c r="N217" s="205">
        <f t="shared" si="145"/>
        <v>0</v>
      </c>
      <c r="O217" s="205">
        <f t="shared" si="145"/>
        <v>4.6705668804669051E-4</v>
      </c>
      <c r="P217" s="205">
        <f t="shared" si="145"/>
        <v>0</v>
      </c>
      <c r="Q217" s="205">
        <f t="shared" si="145"/>
        <v>0</v>
      </c>
      <c r="R217" s="205">
        <f t="shared" si="145"/>
        <v>0</v>
      </c>
      <c r="S217" s="205">
        <f t="shared" si="145"/>
        <v>0</v>
      </c>
      <c r="T217" s="205">
        <f t="shared" si="145"/>
        <v>0</v>
      </c>
      <c r="U217" s="205">
        <f t="shared" si="145"/>
        <v>0</v>
      </c>
      <c r="V217" s="205">
        <f t="shared" si="145"/>
        <v>0</v>
      </c>
      <c r="W217" s="205">
        <f t="shared" si="145"/>
        <v>0</v>
      </c>
      <c r="X217" s="205">
        <f t="shared" si="145"/>
        <v>0</v>
      </c>
    </row>
    <row r="218" spans="1:24" x14ac:dyDescent="0.25">
      <c r="A218" s="53" t="s">
        <v>10</v>
      </c>
      <c r="B218" s="35" t="s">
        <v>16</v>
      </c>
      <c r="C218" s="202">
        <f t="shared" si="134"/>
        <v>0</v>
      </c>
      <c r="E218" s="205">
        <f t="shared" ref="E218:X218" si="146">IF(E174&lt;&gt;0,E196/E174,0)</f>
        <v>0</v>
      </c>
      <c r="F218" s="205">
        <f t="shared" si="146"/>
        <v>0</v>
      </c>
      <c r="G218" s="205">
        <f t="shared" si="146"/>
        <v>0</v>
      </c>
      <c r="H218" s="205">
        <f t="shared" si="146"/>
        <v>0</v>
      </c>
      <c r="I218" s="205">
        <f t="shared" si="146"/>
        <v>0</v>
      </c>
      <c r="J218" s="205">
        <f t="shared" si="146"/>
        <v>0</v>
      </c>
      <c r="K218" s="205">
        <f t="shared" si="146"/>
        <v>0</v>
      </c>
      <c r="L218" s="205">
        <f t="shared" si="146"/>
        <v>0</v>
      </c>
      <c r="M218" s="205">
        <f t="shared" si="146"/>
        <v>0</v>
      </c>
      <c r="N218" s="205">
        <f t="shared" si="146"/>
        <v>0</v>
      </c>
      <c r="O218" s="205">
        <f t="shared" si="146"/>
        <v>0</v>
      </c>
      <c r="P218" s="205">
        <f t="shared" si="146"/>
        <v>2.189347973182564E-3</v>
      </c>
      <c r="Q218" s="205">
        <f t="shared" si="146"/>
        <v>0</v>
      </c>
      <c r="R218" s="205">
        <f t="shared" si="146"/>
        <v>0</v>
      </c>
      <c r="S218" s="205">
        <f t="shared" si="146"/>
        <v>0</v>
      </c>
      <c r="T218" s="205">
        <f t="shared" si="146"/>
        <v>0</v>
      </c>
      <c r="U218" s="205">
        <f t="shared" si="146"/>
        <v>0</v>
      </c>
      <c r="V218" s="205">
        <f t="shared" si="146"/>
        <v>0</v>
      </c>
      <c r="W218" s="205">
        <f t="shared" si="146"/>
        <v>0</v>
      </c>
      <c r="X218" s="205">
        <f t="shared" si="146"/>
        <v>0</v>
      </c>
    </row>
    <row r="219" spans="1:24" x14ac:dyDescent="0.25">
      <c r="A219" s="54" t="s">
        <v>11</v>
      </c>
      <c r="B219" s="25" t="s">
        <v>13</v>
      </c>
      <c r="C219" s="202">
        <f t="shared" si="134"/>
        <v>0</v>
      </c>
      <c r="E219" s="205">
        <f t="shared" ref="E219:X219" si="147">IF(E175&lt;&gt;0,E197/E175,0)</f>
        <v>0</v>
      </c>
      <c r="F219" s="205">
        <f t="shared" si="147"/>
        <v>0</v>
      </c>
      <c r="G219" s="205">
        <f t="shared" si="147"/>
        <v>0</v>
      </c>
      <c r="H219" s="205">
        <f t="shared" si="147"/>
        <v>0</v>
      </c>
      <c r="I219" s="205">
        <f t="shared" si="147"/>
        <v>0</v>
      </c>
      <c r="J219" s="205">
        <f t="shared" si="147"/>
        <v>0</v>
      </c>
      <c r="K219" s="205">
        <f t="shared" si="147"/>
        <v>0</v>
      </c>
      <c r="L219" s="205">
        <f t="shared" si="147"/>
        <v>0</v>
      </c>
      <c r="M219" s="205">
        <f t="shared" si="147"/>
        <v>0</v>
      </c>
      <c r="N219" s="205">
        <f t="shared" si="147"/>
        <v>0</v>
      </c>
      <c r="O219" s="205">
        <f t="shared" si="147"/>
        <v>0</v>
      </c>
      <c r="P219" s="205">
        <f t="shared" si="147"/>
        <v>0</v>
      </c>
      <c r="Q219" s="205">
        <f t="shared" si="147"/>
        <v>4.8343418708959992E-3</v>
      </c>
      <c r="R219" s="205">
        <f t="shared" si="147"/>
        <v>0</v>
      </c>
      <c r="S219" s="205">
        <f t="shared" si="147"/>
        <v>0</v>
      </c>
      <c r="T219" s="205">
        <f t="shared" si="147"/>
        <v>0</v>
      </c>
      <c r="U219" s="205">
        <f t="shared" si="147"/>
        <v>0</v>
      </c>
      <c r="V219" s="205">
        <f t="shared" si="147"/>
        <v>0</v>
      </c>
      <c r="W219" s="205">
        <f t="shared" si="147"/>
        <v>0</v>
      </c>
      <c r="X219" s="205">
        <f t="shared" si="147"/>
        <v>0</v>
      </c>
    </row>
    <row r="220" spans="1:24" x14ac:dyDescent="0.25">
      <c r="A220" s="55" t="s">
        <v>11</v>
      </c>
      <c r="B220" s="35" t="s">
        <v>14</v>
      </c>
      <c r="C220" s="202">
        <f t="shared" si="134"/>
        <v>0</v>
      </c>
      <c r="E220" s="205">
        <f t="shared" ref="E220:X220" si="148">IF(E176&lt;&gt;0,E198/E176,0)</f>
        <v>0</v>
      </c>
      <c r="F220" s="205">
        <f t="shared" si="148"/>
        <v>0</v>
      </c>
      <c r="G220" s="205">
        <f t="shared" si="148"/>
        <v>0</v>
      </c>
      <c r="H220" s="205">
        <f t="shared" si="148"/>
        <v>0</v>
      </c>
      <c r="I220" s="205">
        <f t="shared" si="148"/>
        <v>0</v>
      </c>
      <c r="J220" s="205">
        <f t="shared" si="148"/>
        <v>0</v>
      </c>
      <c r="K220" s="205">
        <f t="shared" si="148"/>
        <v>0</v>
      </c>
      <c r="L220" s="205">
        <f t="shared" si="148"/>
        <v>0</v>
      </c>
      <c r="M220" s="205">
        <f t="shared" si="148"/>
        <v>0</v>
      </c>
      <c r="N220" s="205">
        <f t="shared" si="148"/>
        <v>0</v>
      </c>
      <c r="O220" s="205">
        <f t="shared" si="148"/>
        <v>0</v>
      </c>
      <c r="P220" s="205">
        <f t="shared" si="148"/>
        <v>0</v>
      </c>
      <c r="Q220" s="205">
        <f t="shared" si="148"/>
        <v>0</v>
      </c>
      <c r="R220" s="205">
        <f t="shared" si="148"/>
        <v>1.0432056012938733E-4</v>
      </c>
      <c r="S220" s="205">
        <f t="shared" si="148"/>
        <v>0</v>
      </c>
      <c r="T220" s="205">
        <f t="shared" si="148"/>
        <v>0</v>
      </c>
      <c r="U220" s="205">
        <f t="shared" si="148"/>
        <v>0</v>
      </c>
      <c r="V220" s="205">
        <f t="shared" si="148"/>
        <v>0</v>
      </c>
      <c r="W220" s="205">
        <f t="shared" si="148"/>
        <v>0</v>
      </c>
      <c r="X220" s="205">
        <f t="shared" si="148"/>
        <v>0</v>
      </c>
    </row>
    <row r="221" spans="1:24" x14ac:dyDescent="0.25">
      <c r="A221" s="55" t="s">
        <v>11</v>
      </c>
      <c r="B221" s="35" t="s">
        <v>15</v>
      </c>
      <c r="C221" s="202">
        <f t="shared" si="134"/>
        <v>0</v>
      </c>
      <c r="E221" s="205">
        <f t="shared" ref="E221:X221" si="149">IF(E177&lt;&gt;0,E199/E177,0)</f>
        <v>0</v>
      </c>
      <c r="F221" s="205">
        <f t="shared" si="149"/>
        <v>0</v>
      </c>
      <c r="G221" s="205">
        <f t="shared" si="149"/>
        <v>0</v>
      </c>
      <c r="H221" s="205">
        <f t="shared" si="149"/>
        <v>0</v>
      </c>
      <c r="I221" s="205">
        <f t="shared" si="149"/>
        <v>0</v>
      </c>
      <c r="J221" s="205">
        <f t="shared" si="149"/>
        <v>0</v>
      </c>
      <c r="K221" s="205">
        <f t="shared" si="149"/>
        <v>0</v>
      </c>
      <c r="L221" s="205">
        <f t="shared" si="149"/>
        <v>0</v>
      </c>
      <c r="M221" s="205">
        <f t="shared" si="149"/>
        <v>0</v>
      </c>
      <c r="N221" s="205">
        <f t="shared" si="149"/>
        <v>0</v>
      </c>
      <c r="O221" s="205">
        <f t="shared" si="149"/>
        <v>0</v>
      </c>
      <c r="P221" s="205">
        <f t="shared" si="149"/>
        <v>0</v>
      </c>
      <c r="Q221" s="205">
        <f t="shared" si="149"/>
        <v>0</v>
      </c>
      <c r="R221" s="205">
        <f t="shared" si="149"/>
        <v>0</v>
      </c>
      <c r="S221" s="205">
        <f t="shared" si="149"/>
        <v>3.3246649007879386E-4</v>
      </c>
      <c r="T221" s="205">
        <f t="shared" si="149"/>
        <v>0</v>
      </c>
      <c r="U221" s="205">
        <f t="shared" si="149"/>
        <v>0</v>
      </c>
      <c r="V221" s="205">
        <f t="shared" si="149"/>
        <v>0</v>
      </c>
      <c r="W221" s="205">
        <f t="shared" si="149"/>
        <v>0</v>
      </c>
      <c r="X221" s="205">
        <f t="shared" si="149"/>
        <v>0</v>
      </c>
    </row>
    <row r="222" spans="1:24" x14ac:dyDescent="0.25">
      <c r="A222" s="56" t="s">
        <v>11</v>
      </c>
      <c r="B222" s="43" t="s">
        <v>16</v>
      </c>
      <c r="C222" s="202">
        <f t="shared" si="134"/>
        <v>0</v>
      </c>
      <c r="E222" s="205">
        <f t="shared" ref="E222:X222" si="150">IF(E178&lt;&gt;0,E200/E178,0)</f>
        <v>0</v>
      </c>
      <c r="F222" s="205">
        <f t="shared" si="150"/>
        <v>0</v>
      </c>
      <c r="G222" s="205">
        <f t="shared" si="150"/>
        <v>0</v>
      </c>
      <c r="H222" s="205">
        <f t="shared" si="150"/>
        <v>0</v>
      </c>
      <c r="I222" s="205">
        <f t="shared" si="150"/>
        <v>0</v>
      </c>
      <c r="J222" s="205">
        <f t="shared" si="150"/>
        <v>0</v>
      </c>
      <c r="K222" s="205">
        <f t="shared" si="150"/>
        <v>0</v>
      </c>
      <c r="L222" s="205">
        <f t="shared" si="150"/>
        <v>0</v>
      </c>
      <c r="M222" s="205">
        <f t="shared" si="150"/>
        <v>0</v>
      </c>
      <c r="N222" s="205">
        <f t="shared" si="150"/>
        <v>0</v>
      </c>
      <c r="O222" s="205">
        <f t="shared" si="150"/>
        <v>0</v>
      </c>
      <c r="P222" s="205">
        <f t="shared" si="150"/>
        <v>0</v>
      </c>
      <c r="Q222" s="205">
        <f t="shared" si="150"/>
        <v>0</v>
      </c>
      <c r="R222" s="205">
        <f t="shared" si="150"/>
        <v>0</v>
      </c>
      <c r="S222" s="205">
        <f t="shared" si="150"/>
        <v>0</v>
      </c>
      <c r="T222" s="205">
        <f t="shared" si="150"/>
        <v>2.1006379381949265E-3</v>
      </c>
      <c r="U222" s="205">
        <f t="shared" si="150"/>
        <v>0</v>
      </c>
      <c r="V222" s="205">
        <f t="shared" si="150"/>
        <v>0</v>
      </c>
      <c r="W222" s="205">
        <f t="shared" si="150"/>
        <v>0</v>
      </c>
      <c r="X222" s="205">
        <f t="shared" si="150"/>
        <v>0</v>
      </c>
    </row>
    <row r="223" spans="1:24" x14ac:dyDescent="0.25">
      <c r="A223" s="57" t="s">
        <v>12</v>
      </c>
      <c r="B223" s="35" t="s">
        <v>13</v>
      </c>
      <c r="C223" s="202">
        <f t="shared" si="134"/>
        <v>0</v>
      </c>
      <c r="E223" s="205">
        <f t="shared" ref="E223:X223" si="151">IF(E179&lt;&gt;0,E201/E179,0)</f>
        <v>0</v>
      </c>
      <c r="F223" s="205">
        <f t="shared" si="151"/>
        <v>0</v>
      </c>
      <c r="G223" s="205">
        <f t="shared" si="151"/>
        <v>0</v>
      </c>
      <c r="H223" s="205">
        <f t="shared" si="151"/>
        <v>0</v>
      </c>
      <c r="I223" s="205">
        <f t="shared" si="151"/>
        <v>0</v>
      </c>
      <c r="J223" s="205">
        <f t="shared" si="151"/>
        <v>0</v>
      </c>
      <c r="K223" s="205">
        <f t="shared" si="151"/>
        <v>0</v>
      </c>
      <c r="L223" s="205">
        <f t="shared" si="151"/>
        <v>0</v>
      </c>
      <c r="M223" s="205">
        <f t="shared" si="151"/>
        <v>0</v>
      </c>
      <c r="N223" s="205">
        <f t="shared" si="151"/>
        <v>0</v>
      </c>
      <c r="O223" s="205">
        <f t="shared" si="151"/>
        <v>0</v>
      </c>
      <c r="P223" s="205">
        <f t="shared" si="151"/>
        <v>0</v>
      </c>
      <c r="Q223" s="205">
        <f t="shared" si="151"/>
        <v>0</v>
      </c>
      <c r="R223" s="205">
        <f t="shared" si="151"/>
        <v>0</v>
      </c>
      <c r="S223" s="205">
        <f t="shared" si="151"/>
        <v>0</v>
      </c>
      <c r="T223" s="205">
        <f t="shared" si="151"/>
        <v>0</v>
      </c>
      <c r="U223" s="205">
        <f t="shared" si="151"/>
        <v>5.9969954556605342E-3</v>
      </c>
      <c r="V223" s="205">
        <f t="shared" si="151"/>
        <v>0</v>
      </c>
      <c r="W223" s="205">
        <f t="shared" si="151"/>
        <v>0</v>
      </c>
      <c r="X223" s="205">
        <f t="shared" si="151"/>
        <v>0</v>
      </c>
    </row>
    <row r="224" spans="1:24" x14ac:dyDescent="0.25">
      <c r="A224" s="57" t="s">
        <v>12</v>
      </c>
      <c r="B224" s="35" t="s">
        <v>14</v>
      </c>
      <c r="C224" s="202">
        <f t="shared" si="134"/>
        <v>0</v>
      </c>
      <c r="E224" s="205">
        <f t="shared" ref="E224:X224" si="152">IF(E180&lt;&gt;0,E202/E180,0)</f>
        <v>0</v>
      </c>
      <c r="F224" s="205">
        <f t="shared" si="152"/>
        <v>0</v>
      </c>
      <c r="G224" s="205">
        <f t="shared" si="152"/>
        <v>0</v>
      </c>
      <c r="H224" s="205">
        <f t="shared" si="152"/>
        <v>0</v>
      </c>
      <c r="I224" s="205">
        <f t="shared" si="152"/>
        <v>0</v>
      </c>
      <c r="J224" s="205">
        <f t="shared" si="152"/>
        <v>0</v>
      </c>
      <c r="K224" s="205">
        <f t="shared" si="152"/>
        <v>0</v>
      </c>
      <c r="L224" s="205">
        <f t="shared" si="152"/>
        <v>0</v>
      </c>
      <c r="M224" s="205">
        <f t="shared" si="152"/>
        <v>0</v>
      </c>
      <c r="N224" s="205">
        <f t="shared" si="152"/>
        <v>0</v>
      </c>
      <c r="O224" s="205">
        <f t="shared" si="152"/>
        <v>0</v>
      </c>
      <c r="P224" s="205">
        <f t="shared" si="152"/>
        <v>0</v>
      </c>
      <c r="Q224" s="205">
        <f t="shared" si="152"/>
        <v>0</v>
      </c>
      <c r="R224" s="205">
        <f t="shared" si="152"/>
        <v>0</v>
      </c>
      <c r="S224" s="205">
        <f t="shared" si="152"/>
        <v>0</v>
      </c>
      <c r="T224" s="205">
        <f t="shared" si="152"/>
        <v>0</v>
      </c>
      <c r="U224" s="205">
        <f t="shared" si="152"/>
        <v>0</v>
      </c>
      <c r="V224" s="205">
        <f t="shared" si="152"/>
        <v>6.5897583972471451E-3</v>
      </c>
      <c r="W224" s="205">
        <f t="shared" si="152"/>
        <v>0</v>
      </c>
      <c r="X224" s="205">
        <f t="shared" si="152"/>
        <v>0</v>
      </c>
    </row>
    <row r="225" spans="1:24" x14ac:dyDescent="0.25">
      <c r="A225" s="57" t="s">
        <v>12</v>
      </c>
      <c r="B225" s="35" t="s">
        <v>15</v>
      </c>
      <c r="C225" s="202">
        <f t="shared" si="134"/>
        <v>0</v>
      </c>
      <c r="E225" s="205">
        <f t="shared" ref="E225:X225" si="153">IF(E181&lt;&gt;0,E203/E181,0)</f>
        <v>0</v>
      </c>
      <c r="F225" s="205">
        <f t="shared" si="153"/>
        <v>0</v>
      </c>
      <c r="G225" s="205">
        <f t="shared" si="153"/>
        <v>0</v>
      </c>
      <c r="H225" s="205">
        <f t="shared" si="153"/>
        <v>0</v>
      </c>
      <c r="I225" s="205">
        <f t="shared" si="153"/>
        <v>0</v>
      </c>
      <c r="J225" s="205">
        <f t="shared" si="153"/>
        <v>0</v>
      </c>
      <c r="K225" s="205">
        <f t="shared" si="153"/>
        <v>0</v>
      </c>
      <c r="L225" s="205">
        <f t="shared" si="153"/>
        <v>0</v>
      </c>
      <c r="M225" s="205">
        <f t="shared" si="153"/>
        <v>0</v>
      </c>
      <c r="N225" s="205">
        <f t="shared" si="153"/>
        <v>0</v>
      </c>
      <c r="O225" s="205">
        <f t="shared" si="153"/>
        <v>0</v>
      </c>
      <c r="P225" s="205">
        <f t="shared" si="153"/>
        <v>0</v>
      </c>
      <c r="Q225" s="205">
        <f t="shared" si="153"/>
        <v>0</v>
      </c>
      <c r="R225" s="205">
        <f t="shared" si="153"/>
        <v>0</v>
      </c>
      <c r="S225" s="205">
        <f t="shared" si="153"/>
        <v>0</v>
      </c>
      <c r="T225" s="205">
        <f t="shared" si="153"/>
        <v>0</v>
      </c>
      <c r="U225" s="205">
        <f t="shared" si="153"/>
        <v>0</v>
      </c>
      <c r="V225" s="205">
        <f t="shared" si="153"/>
        <v>0</v>
      </c>
      <c r="W225" s="205">
        <f t="shared" si="153"/>
        <v>1.0052883861964867E-3</v>
      </c>
      <c r="X225" s="205">
        <f t="shared" si="153"/>
        <v>0</v>
      </c>
    </row>
    <row r="226" spans="1:24" x14ac:dyDescent="0.25">
      <c r="A226" s="58" t="s">
        <v>12</v>
      </c>
      <c r="B226" s="43" t="s">
        <v>16</v>
      </c>
      <c r="C226" s="202">
        <f t="shared" si="134"/>
        <v>0</v>
      </c>
      <c r="E226" s="205">
        <f t="shared" ref="E226:X226" si="154">IF(E182&lt;&gt;0,E204/E182,0)</f>
        <v>0</v>
      </c>
      <c r="F226" s="205">
        <f t="shared" si="154"/>
        <v>0</v>
      </c>
      <c r="G226" s="205">
        <f t="shared" si="154"/>
        <v>0</v>
      </c>
      <c r="H226" s="205">
        <f t="shared" si="154"/>
        <v>0</v>
      </c>
      <c r="I226" s="205">
        <f t="shared" si="154"/>
        <v>0</v>
      </c>
      <c r="J226" s="205">
        <f t="shared" si="154"/>
        <v>0</v>
      </c>
      <c r="K226" s="205">
        <f t="shared" si="154"/>
        <v>0</v>
      </c>
      <c r="L226" s="205">
        <f t="shared" si="154"/>
        <v>0</v>
      </c>
      <c r="M226" s="205">
        <f t="shared" si="154"/>
        <v>0</v>
      </c>
      <c r="N226" s="205">
        <f t="shared" si="154"/>
        <v>0</v>
      </c>
      <c r="O226" s="205">
        <f t="shared" si="154"/>
        <v>0</v>
      </c>
      <c r="P226" s="205">
        <f t="shared" si="154"/>
        <v>0</v>
      </c>
      <c r="Q226" s="205">
        <f t="shared" si="154"/>
        <v>0</v>
      </c>
      <c r="R226" s="205">
        <f t="shared" si="154"/>
        <v>0</v>
      </c>
      <c r="S226" s="205">
        <f t="shared" si="154"/>
        <v>0</v>
      </c>
      <c r="T226" s="205">
        <f t="shared" si="154"/>
        <v>0</v>
      </c>
      <c r="U226" s="205">
        <f t="shared" si="154"/>
        <v>0</v>
      </c>
      <c r="V226" s="205">
        <f t="shared" si="154"/>
        <v>0</v>
      </c>
      <c r="W226" s="205">
        <f t="shared" si="154"/>
        <v>0</v>
      </c>
      <c r="X226" s="205">
        <f t="shared" si="154"/>
        <v>4.3661734814568684E-3</v>
      </c>
    </row>
  </sheetData>
  <mergeCells count="5">
    <mergeCell ref="E2:X2"/>
    <mergeCell ref="Z2:AD2"/>
    <mergeCell ref="AL2:AU2"/>
    <mergeCell ref="BL2:BU2"/>
    <mergeCell ref="AL32:AU32"/>
  </mergeCells>
  <pageMargins left="0" right="0" top="0.39370078740157505" bottom="0.39370078740157505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E5FC-ADC1-4215-981C-6A728E545AC5}">
  <dimension ref="A1:AR249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5.2851562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10.710937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7.5703125" customWidth="1"/>
    <col min="33" max="33" width="2.42578125" customWidth="1"/>
    <col min="34" max="34" width="15" customWidth="1"/>
    <col min="35" max="35" width="12.140625" style="17" customWidth="1"/>
    <col min="36" max="36" width="11.28515625" style="17" customWidth="1"/>
    <col min="37" max="37" width="8.5703125" style="17" customWidth="1"/>
    <col min="38" max="41" width="10.140625" customWidth="1"/>
    <col min="42" max="42" width="6.85546875" customWidth="1"/>
    <col min="43" max="1024" width="12.140625" customWidth="1"/>
    <col min="1025" max="1025" width="11.42578125" customWidth="1"/>
  </cols>
  <sheetData>
    <row r="1" spans="1:44" s="2" customFormat="1" ht="17.25" x14ac:dyDescent="0.3">
      <c r="A1" s="1" t="s">
        <v>0</v>
      </c>
      <c r="C1" s="3" t="s">
        <v>1</v>
      </c>
      <c r="E1" s="367" t="s">
        <v>57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173" t="s">
        <v>58</v>
      </c>
      <c r="AH1" s="6" t="s">
        <v>59</v>
      </c>
      <c r="AJ1" s="369" t="s">
        <v>77</v>
      </c>
      <c r="AK1" s="369"/>
      <c r="AL1" s="369"/>
      <c r="AM1" s="369"/>
      <c r="AN1" s="369"/>
      <c r="AO1" s="369"/>
    </row>
    <row r="2" spans="1:44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4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44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8"/>
      <c r="AG4" s="8"/>
      <c r="AH4" s="17"/>
      <c r="AI4" s="8"/>
      <c r="AJ4" s="137" t="s">
        <v>51</v>
      </c>
      <c r="AK4" s="19" t="s">
        <v>8</v>
      </c>
      <c r="AL4" s="20" t="s">
        <v>9</v>
      </c>
      <c r="AM4" s="21" t="s">
        <v>10</v>
      </c>
      <c r="AN4" s="22" t="s">
        <v>11</v>
      </c>
      <c r="AO4" s="23" t="s">
        <v>12</v>
      </c>
      <c r="AP4" s="206" t="s">
        <v>78</v>
      </c>
    </row>
    <row r="5" spans="1:44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125">
        <f>MRIO_en_émissions!E5/MRIO_en_émissions!E$26</f>
        <v>0.18359906645859161</v>
      </c>
      <c r="F5" s="125">
        <f>MRIO_en_émissions!F5/MRIO_en_émissions!F$26</f>
        <v>2.5609028243218528E-2</v>
      </c>
      <c r="G5" s="125">
        <f>MRIO_en_émissions!G5/MRIO_en_émissions!G$26</f>
        <v>4.0210515529689392E-2</v>
      </c>
      <c r="H5" s="125">
        <f>MRIO_en_émissions!H5/MRIO_en_émissions!H$26</f>
        <v>1.6835887075308517E-2</v>
      </c>
      <c r="I5" s="125">
        <f>MRIO_en_émissions!I5/MRIO_en_émissions!I$26</f>
        <v>1.1836883564210419E-2</v>
      </c>
      <c r="J5" s="125">
        <f>MRIO_en_émissions!J5/MRIO_en_émissions!J$26</f>
        <v>1.7857602429454864E-3</v>
      </c>
      <c r="K5" s="125">
        <f>MRIO_en_émissions!K5/MRIO_en_émissions!K$26</f>
        <v>1.9506376521894932E-3</v>
      </c>
      <c r="L5" s="125">
        <f>MRIO_en_émissions!L5/MRIO_en_émissions!L$26</f>
        <v>1.1380853178669084E-3</v>
      </c>
      <c r="M5" s="125">
        <f>MRIO_en_émissions!M5/MRIO_en_émissions!M$26</f>
        <v>1.6323434730115634E-3</v>
      </c>
      <c r="N5" s="125">
        <f>MRIO_en_émissions!N5/MRIO_en_émissions!N$26</f>
        <v>2.5807485966668989E-4</v>
      </c>
      <c r="O5" s="125">
        <f>MRIO_en_émissions!O5/MRIO_en_émissions!O$26</f>
        <v>3.3130104975095687E-4</v>
      </c>
      <c r="P5" s="125">
        <f>MRIO_en_émissions!P5/MRIO_en_émissions!P$26</f>
        <v>1.24295962847711E-4</v>
      </c>
      <c r="Q5" s="125">
        <f>MRIO_en_émissions!Q5/MRIO_en_émissions!Q$26</f>
        <v>7.732139747880899E-4</v>
      </c>
      <c r="R5" s="125">
        <f>MRIO_en_émissions!R5/MRIO_en_émissions!R$26</f>
        <v>2.6897564928504253E-4</v>
      </c>
      <c r="S5" s="125">
        <f>MRIO_en_émissions!S5/MRIO_en_émissions!S$26</f>
        <v>3.8498216011835084E-4</v>
      </c>
      <c r="T5" s="125">
        <f>MRIO_en_émissions!T5/MRIO_en_émissions!T$26</f>
        <v>3.7718130623842235E-4</v>
      </c>
      <c r="U5" s="125">
        <f>MRIO_en_émissions!U5/MRIO_en_émissions!U$26</f>
        <v>2.1578965626265168E-3</v>
      </c>
      <c r="V5" s="125">
        <f>MRIO_en_émissions!V5/MRIO_en_émissions!V$26</f>
        <v>4.6950408861157363E-4</v>
      </c>
      <c r="W5" s="125">
        <f>MRIO_en_émissions!W5/MRIO_en_émissions!W$26</f>
        <v>7.6712025911368422E-4</v>
      </c>
      <c r="X5" s="125">
        <f>MRIO_en_émissions!X5/MRIO_en_émissions!X$26</f>
        <v>5.3739042414463456E-4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123">
        <f t="shared" ref="AF5:AF24" si="0">SUM(Z5:AD5)</f>
        <v>377.62279382049081</v>
      </c>
      <c r="AG5" s="27"/>
      <c r="AH5" s="33">
        <f>'MRIO_+_Emi'!AE3/1000</f>
        <v>140480.436802357</v>
      </c>
      <c r="AJ5" s="139">
        <f t="array" ref="AJ5:AJ24">MMULT(MMULT(E96:X115,E140:X159),AF5:AF24)</f>
        <v>140480.43676957494</v>
      </c>
      <c r="AK5" s="140">
        <f t="array" ref="AK5:AK24">MMULT(MMULT(E96:X115,E140:X159),Z5:Z24)</f>
        <v>61567.107609066064</v>
      </c>
      <c r="AL5" s="141">
        <f t="array" ref="AL5:AL24">MMULT(MMULT(E96:X115,E140:X159),AA5:AA24)</f>
        <v>36638.078653676086</v>
      </c>
      <c r="AM5" s="141">
        <f t="array" ref="AM5:AM24">MMULT(MMULT(E96:X115,E140:X159),AB5:AB24)</f>
        <v>8300.5217055212233</v>
      </c>
      <c r="AN5" s="141">
        <f t="array" ref="AN5:AN24">MMULT(MMULT(E96:X115,E140:X159),AC5:AC24)</f>
        <v>6957.2783541254366</v>
      </c>
      <c r="AO5" s="142">
        <f t="array" ref="AO5:AO24">MMULT(MMULT(E96:X115,E140:X159),AD5:AD24)</f>
        <v>27017.450447186078</v>
      </c>
      <c r="AP5" s="207">
        <f t="shared" ref="AP5:AP24" si="1">AJ5-SUM(AK5:AO5)</f>
        <v>0</v>
      </c>
      <c r="AQ5">
        <f>SUM(AL5:AO8)</f>
        <v>133973.7610507232</v>
      </c>
      <c r="AR5">
        <f>AQ5-AK28</f>
        <v>-299228.39833598858</v>
      </c>
    </row>
    <row r="6" spans="1:44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125">
        <f>MRIO_en_émissions!E6/MRIO_en_émissions!E$26</f>
        <v>3.0532550852384717E-2</v>
      </c>
      <c r="F6" s="125">
        <f>MRIO_en_émissions!F6/MRIO_en_émissions!F$26</f>
        <v>0.25826643722579135</v>
      </c>
      <c r="G6" s="125">
        <f>MRIO_en_émissions!G6/MRIO_en_émissions!G$26</f>
        <v>1.2928195274509053E-2</v>
      </c>
      <c r="H6" s="125">
        <f>MRIO_en_émissions!H6/MRIO_en_émissions!H$26</f>
        <v>1.386604630043972E-2</v>
      </c>
      <c r="I6" s="125">
        <f>MRIO_en_émissions!I6/MRIO_en_émissions!I$26</f>
        <v>1.8309252580576748E-4</v>
      </c>
      <c r="J6" s="125">
        <f>MRIO_en_émissions!J6/MRIO_en_émissions!J$26</f>
        <v>8.4868992564586271E-4</v>
      </c>
      <c r="K6" s="125">
        <f>MRIO_en_émissions!K6/MRIO_en_émissions!K$26</f>
        <v>1.0553464159666507E-4</v>
      </c>
      <c r="L6" s="125">
        <f>MRIO_en_émissions!L6/MRIO_en_émissions!L$26</f>
        <v>2.1501610033071626E-4</v>
      </c>
      <c r="M6" s="125">
        <f>MRIO_en_émissions!M6/MRIO_en_émissions!M$26</f>
        <v>1.3532598552818683E-5</v>
      </c>
      <c r="N6" s="125">
        <f>MRIO_en_émissions!N6/MRIO_en_émissions!N$26</f>
        <v>6.7230829453574691E-5</v>
      </c>
      <c r="O6" s="125">
        <f>MRIO_en_émissions!O6/MRIO_en_émissions!O$26</f>
        <v>2.3573153570177197E-5</v>
      </c>
      <c r="P6" s="125">
        <f>MRIO_en_émissions!P6/MRIO_en_émissions!P$26</f>
        <v>1.6354326498459795E-5</v>
      </c>
      <c r="Q6" s="125">
        <f>MRIO_en_émissions!Q6/MRIO_en_émissions!Q$26</f>
        <v>6.0665956428733898E-6</v>
      </c>
      <c r="R6" s="125">
        <f>MRIO_en_émissions!R6/MRIO_en_émissions!R$26</f>
        <v>3.5178850619493998E-5</v>
      </c>
      <c r="S6" s="125">
        <f>MRIO_en_émissions!S6/MRIO_en_émissions!S$26</f>
        <v>2.6807826550409292E-6</v>
      </c>
      <c r="T6" s="125">
        <f>MRIO_en_émissions!T6/MRIO_en_émissions!T$26</f>
        <v>1.2161529331239904E-5</v>
      </c>
      <c r="U6" s="125">
        <f>MRIO_en_émissions!U6/MRIO_en_émissions!U$26</f>
        <v>5.280480191432658E-5</v>
      </c>
      <c r="V6" s="125">
        <f>MRIO_en_émissions!V6/MRIO_en_émissions!V$26</f>
        <v>1.7643309261919677E-4</v>
      </c>
      <c r="W6" s="125">
        <f>MRIO_en_émissions!W6/MRIO_en_émissions!W$26</f>
        <v>4.184888541375361E-5</v>
      </c>
      <c r="X6" s="125">
        <f>MRIO_en_émissions!X6/MRIO_en_émissions!X$26</f>
        <v>8.5013659546690572E-5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123">
        <f t="shared" si="0"/>
        <v>70.456987673158309</v>
      </c>
      <c r="AG6" s="27"/>
      <c r="AH6" s="41">
        <f>'MRIO_+_Emi'!AE4/1000</f>
        <v>77038.728418095096</v>
      </c>
      <c r="AJ6" s="145">
        <v>77038.728365037561</v>
      </c>
      <c r="AK6" s="146">
        <v>57286.983933240917</v>
      </c>
      <c r="AL6" s="147">
        <v>9799.8628888117983</v>
      </c>
      <c r="AM6" s="147">
        <v>2016.7076382097109</v>
      </c>
      <c r="AN6" s="147">
        <v>1295.7147379490923</v>
      </c>
      <c r="AO6" s="148">
        <v>6639.4591668260173</v>
      </c>
      <c r="AP6" s="207">
        <f t="shared" si="1"/>
        <v>0</v>
      </c>
    </row>
    <row r="7" spans="1:44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125">
        <f>MRIO_en_émissions!E7/MRIO_en_émissions!E$26</f>
        <v>0.11470753355806167</v>
      </c>
      <c r="F7" s="125">
        <f>MRIO_en_émissions!F7/MRIO_en_émissions!F$26</f>
        <v>7.1361176375945259E-2</v>
      </c>
      <c r="G7" s="125">
        <f>MRIO_en_émissions!G7/MRIO_en_émissions!G$26</f>
        <v>0.12644426998230707</v>
      </c>
      <c r="H7" s="125">
        <f>MRIO_en_émissions!H7/MRIO_en_émissions!H$26</f>
        <v>8.4486934223666182E-2</v>
      </c>
      <c r="I7" s="125">
        <f>MRIO_en_émissions!I7/MRIO_en_émissions!I$26</f>
        <v>2.2798951642312741E-3</v>
      </c>
      <c r="J7" s="125">
        <f>MRIO_en_émissions!J7/MRIO_en_émissions!J$26</f>
        <v>4.6286539821923777E-4</v>
      </c>
      <c r="K7" s="125">
        <f>MRIO_en_émissions!K7/MRIO_en_émissions!K$26</f>
        <v>7.0040337103618447E-4</v>
      </c>
      <c r="L7" s="125">
        <f>MRIO_en_émissions!L7/MRIO_en_émissions!L$26</f>
        <v>4.8760568928922504E-4</v>
      </c>
      <c r="M7" s="125">
        <f>MRIO_en_émissions!M7/MRIO_en_émissions!M$26</f>
        <v>2.4551735763018746E-4</v>
      </c>
      <c r="N7" s="125">
        <f>MRIO_en_émissions!N7/MRIO_en_émissions!N$26</f>
        <v>5.4252372148852968E-5</v>
      </c>
      <c r="O7" s="125">
        <f>MRIO_en_émissions!O7/MRIO_en_émissions!O$26</f>
        <v>6.6964745643265398E-5</v>
      </c>
      <c r="P7" s="125">
        <f>MRIO_en_émissions!P7/MRIO_en_émissions!P$26</f>
        <v>2.8156088064007885E-5</v>
      </c>
      <c r="Q7" s="125">
        <f>MRIO_en_émissions!Q7/MRIO_en_émissions!Q$26</f>
        <v>1.4774968168587596E-4</v>
      </c>
      <c r="R7" s="125">
        <f>MRIO_en_émissions!R7/MRIO_en_émissions!R$26</f>
        <v>5.2374602424023139E-5</v>
      </c>
      <c r="S7" s="125">
        <f>MRIO_en_émissions!S7/MRIO_en_émissions!S$26</f>
        <v>1.0231459403113291E-4</v>
      </c>
      <c r="T7" s="125">
        <f>MRIO_en_émissions!T7/MRIO_en_émissions!T$26</f>
        <v>7.2179273117740014E-5</v>
      </c>
      <c r="U7" s="125">
        <f>MRIO_en_émissions!U7/MRIO_en_émissions!U$26</f>
        <v>4.1611654979299928E-4</v>
      </c>
      <c r="V7" s="125">
        <f>MRIO_en_émissions!V7/MRIO_en_émissions!V$26</f>
        <v>1.0423834831516281E-4</v>
      </c>
      <c r="W7" s="125">
        <f>MRIO_en_émissions!W7/MRIO_en_émissions!W$26</f>
        <v>2.0573945876133247E-4</v>
      </c>
      <c r="X7" s="125">
        <f>MRIO_en_émissions!X7/MRIO_en_émissions!X$26</f>
        <v>1.3479851183743265E-4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123">
        <f t="shared" si="0"/>
        <v>1418.0446851710428</v>
      </c>
      <c r="AG7" s="27"/>
      <c r="AH7" s="41">
        <f>'MRIO_+_Emi'!AE5/1000</f>
        <v>18406.566439296599</v>
      </c>
      <c r="AI7" s="208">
        <f>SUM(AJ5:AJ8)</f>
        <v>343472.02784152736</v>
      </c>
      <c r="AJ7" s="145">
        <v>18406.566438114151</v>
      </c>
      <c r="AK7" s="146">
        <v>16133.132397927264</v>
      </c>
      <c r="AL7" s="147">
        <v>1132.8625186911338</v>
      </c>
      <c r="AM7" s="147">
        <v>232.26268658508923</v>
      </c>
      <c r="AN7" s="147">
        <v>170.59707636958925</v>
      </c>
      <c r="AO7" s="148">
        <v>737.71175854106662</v>
      </c>
      <c r="AP7" s="207">
        <f t="shared" si="1"/>
        <v>0</v>
      </c>
    </row>
    <row r="8" spans="1:44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125">
        <f>MRIO_en_émissions!E8/MRIO_en_émissions!E$26</f>
        <v>0.12066872495355423</v>
      </c>
      <c r="F8" s="125">
        <f>MRIO_en_émissions!F8/MRIO_en_émissions!F$26</f>
        <v>8.0275806464276803E-2</v>
      </c>
      <c r="G8" s="125">
        <f>MRIO_en_émissions!G8/MRIO_en_émissions!G$26</f>
        <v>0.11626588405168763</v>
      </c>
      <c r="H8" s="125">
        <f>MRIO_en_émissions!H8/MRIO_en_émissions!H$26</f>
        <v>0.30567641975237703</v>
      </c>
      <c r="I8" s="125">
        <f>MRIO_en_émissions!I8/MRIO_en_émissions!I$26</f>
        <v>2.2422215387358779E-3</v>
      </c>
      <c r="J8" s="125">
        <f>MRIO_en_émissions!J8/MRIO_en_émissions!J$26</f>
        <v>1.48582074107471E-3</v>
      </c>
      <c r="K8" s="125">
        <f>MRIO_en_émissions!K8/MRIO_en_émissions!K$26</f>
        <v>1.6396540472440008E-3</v>
      </c>
      <c r="L8" s="125">
        <f>MRIO_en_émissions!L8/MRIO_en_émissions!L$26</f>
        <v>5.336491420463732E-3</v>
      </c>
      <c r="M8" s="125">
        <f>MRIO_en_émissions!M8/MRIO_en_émissions!M$26</f>
        <v>1.5277935908292745E-4</v>
      </c>
      <c r="N8" s="125">
        <f>MRIO_en_émissions!N8/MRIO_en_émissions!N$26</f>
        <v>1.1585094614552625E-4</v>
      </c>
      <c r="O8" s="125">
        <f>MRIO_en_émissions!O8/MRIO_en_émissions!O$26</f>
        <v>1.4858281828455277E-4</v>
      </c>
      <c r="P8" s="125">
        <f>MRIO_en_émissions!P8/MRIO_en_émissions!P$26</f>
        <v>2.4731254804058288E-4</v>
      </c>
      <c r="Q8" s="125">
        <f>MRIO_en_émissions!Q8/MRIO_en_émissions!Q$26</f>
        <v>1.8733855627300566E-4</v>
      </c>
      <c r="R8" s="125">
        <f>MRIO_en_émissions!R8/MRIO_en_émissions!R$26</f>
        <v>1.4953339246962579E-4</v>
      </c>
      <c r="S8" s="125">
        <f>MRIO_en_émissions!S8/MRIO_en_émissions!S$26</f>
        <v>2.6970552542535478E-4</v>
      </c>
      <c r="T8" s="125">
        <f>MRIO_en_émissions!T8/MRIO_en_émissions!T$26</f>
        <v>3.5100997528762394E-4</v>
      </c>
      <c r="U8" s="125">
        <f>MRIO_en_émissions!U8/MRIO_en_émissions!U$26</f>
        <v>3.7231137735477021E-4</v>
      </c>
      <c r="V8" s="125">
        <f>MRIO_en_émissions!V8/MRIO_en_émissions!V$26</f>
        <v>4.1990816964461165E-4</v>
      </c>
      <c r="W8" s="125">
        <f>MRIO_en_émissions!W8/MRIO_en_émissions!W$26</f>
        <v>5.0913075043996538E-4</v>
      </c>
      <c r="X8" s="125">
        <f>MRIO_en_émissions!X8/MRIO_en_émissions!X$26</f>
        <v>1.0360748958056409E-3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123">
        <f t="shared" si="0"/>
        <v>397.11923374597785</v>
      </c>
      <c r="AG8" s="27"/>
      <c r="AH8" s="48">
        <f>'MRIO_+_Emi'!AE6/1000</f>
        <v>107546.29628499701</v>
      </c>
      <c r="AJ8" s="145">
        <v>107546.29626880068</v>
      </c>
      <c r="AK8" s="146">
        <v>74511.042850569822</v>
      </c>
      <c r="AL8" s="147">
        <v>16710.510931598041</v>
      </c>
      <c r="AM8" s="147">
        <v>3090.1089481054587</v>
      </c>
      <c r="AN8" s="147">
        <v>2424.5227366206191</v>
      </c>
      <c r="AO8" s="148">
        <v>10810.110801906752</v>
      </c>
      <c r="AP8" s="207">
        <f t="shared" si="1"/>
        <v>0</v>
      </c>
    </row>
    <row r="9" spans="1:44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125">
        <f>MRIO_en_émissions!E9/MRIO_en_émissions!E$26</f>
        <v>9.7289040832548163E-2</v>
      </c>
      <c r="F9" s="125">
        <f>MRIO_en_émissions!F9/MRIO_en_émissions!F$26</f>
        <v>2.2522227495154548E-2</v>
      </c>
      <c r="G9" s="125">
        <f>MRIO_en_émissions!G9/MRIO_en_émissions!G$26</f>
        <v>1.7668026133285924E-2</v>
      </c>
      <c r="H9" s="125">
        <f>MRIO_en_émissions!H9/MRIO_en_émissions!H$26</f>
        <v>9.3532021565106375E-3</v>
      </c>
      <c r="I9" s="125">
        <f>MRIO_en_émissions!I9/MRIO_en_émissions!I$26</f>
        <v>0.29440464599059685</v>
      </c>
      <c r="J9" s="125">
        <f>MRIO_en_émissions!J9/MRIO_en_émissions!J$26</f>
        <v>5.6289009282415065E-2</v>
      </c>
      <c r="K9" s="125">
        <f>MRIO_en_émissions!K9/MRIO_en_émissions!K$26</f>
        <v>6.5588483289872032E-2</v>
      </c>
      <c r="L9" s="125">
        <f>MRIO_en_émissions!L9/MRIO_en_émissions!L$26</f>
        <v>3.9808076017209794E-2</v>
      </c>
      <c r="M9" s="125">
        <f>MRIO_en_émissions!M9/MRIO_en_émissions!M$26</f>
        <v>1.3877340714130729E-2</v>
      </c>
      <c r="N9" s="125">
        <f>MRIO_en_émissions!N9/MRIO_en_émissions!N$26</f>
        <v>2.6308672844548445E-3</v>
      </c>
      <c r="O9" s="125">
        <f>MRIO_en_émissions!O9/MRIO_en_émissions!O$26</f>
        <v>2.5790830063976465E-3</v>
      </c>
      <c r="P9" s="125">
        <f>MRIO_en_émissions!P9/MRIO_en_émissions!P$26</f>
        <v>1.1516584727319884E-3</v>
      </c>
      <c r="Q9" s="125">
        <f>MRIO_en_émissions!Q9/MRIO_en_émissions!Q$26</f>
        <v>5.758117427247608E-3</v>
      </c>
      <c r="R9" s="125">
        <f>MRIO_en_émissions!R9/MRIO_en_émissions!R$26</f>
        <v>2.1052123446081085E-3</v>
      </c>
      <c r="S9" s="125">
        <f>MRIO_en_émissions!S9/MRIO_en_émissions!S$26</f>
        <v>2.263594215391971E-3</v>
      </c>
      <c r="T9" s="125">
        <f>MRIO_en_émissions!T9/MRIO_en_émissions!T$26</f>
        <v>2.2630126497912625E-3</v>
      </c>
      <c r="U9" s="125">
        <f>MRIO_en_émissions!U9/MRIO_en_émissions!U$26</f>
        <v>1.5984821149090601E-2</v>
      </c>
      <c r="V9" s="125">
        <f>MRIO_en_émissions!V9/MRIO_en_émissions!V$26</f>
        <v>3.740783045625791E-3</v>
      </c>
      <c r="W9" s="125">
        <f>MRIO_en_émissions!W9/MRIO_en_émissions!W$26</f>
        <v>6.271085527511799E-3</v>
      </c>
      <c r="X9" s="125">
        <f>MRIO_en_émissions!X9/MRIO_en_émissions!X$26</f>
        <v>3.4830283221586205E-3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123">
        <f t="shared" si="0"/>
        <v>2874.2596459805204</v>
      </c>
      <c r="AG9" s="27"/>
      <c r="AH9" s="41">
        <f>'MRIO_+_Emi'!AE7/1000</f>
        <v>988092.58242630307</v>
      </c>
      <c r="AJ9" s="139">
        <v>988092.58164374577</v>
      </c>
      <c r="AK9" s="140">
        <v>43299.729339456862</v>
      </c>
      <c r="AL9" s="141">
        <v>643651.07748671749</v>
      </c>
      <c r="AM9" s="141">
        <v>70592.330722782892</v>
      </c>
      <c r="AN9" s="141">
        <v>41546.072202071118</v>
      </c>
      <c r="AO9" s="142">
        <v>189003.37189271749</v>
      </c>
      <c r="AP9" s="207">
        <f t="shared" si="1"/>
        <v>0</v>
      </c>
    </row>
    <row r="10" spans="1:44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125">
        <f>MRIO_en_émissions!E10/MRIO_en_émissions!E$26</f>
        <v>2.6658891938130523E-3</v>
      </c>
      <c r="F10" s="125">
        <f>MRIO_en_émissions!F10/MRIO_en_émissions!F$26</f>
        <v>6.4479230818802104E-3</v>
      </c>
      <c r="G10" s="125">
        <f>MRIO_en_émissions!G10/MRIO_en_émissions!G$26</f>
        <v>9.6002855666680871E-4</v>
      </c>
      <c r="H10" s="125">
        <f>MRIO_en_émissions!H10/MRIO_en_émissions!H$26</f>
        <v>1.5736535268182996E-3</v>
      </c>
      <c r="I10" s="125">
        <f>MRIO_en_émissions!I10/MRIO_en_émissions!I$26</f>
        <v>3.2993460196114967E-2</v>
      </c>
      <c r="J10" s="125">
        <f>MRIO_en_émissions!J10/MRIO_en_émissions!J$26</f>
        <v>0.21561233673899843</v>
      </c>
      <c r="K10" s="125">
        <f>MRIO_en_émissions!K10/MRIO_en_émissions!K$26</f>
        <v>2.0789809584754737E-2</v>
      </c>
      <c r="L10" s="125">
        <f>MRIO_en_émissions!L10/MRIO_en_émissions!L$26</f>
        <v>1.9897062606165729E-2</v>
      </c>
      <c r="M10" s="125">
        <f>MRIO_en_émissions!M10/MRIO_en_émissions!M$26</f>
        <v>2.6504706819884265E-4</v>
      </c>
      <c r="N10" s="125">
        <f>MRIO_en_émissions!N10/MRIO_en_émissions!N$26</f>
        <v>1.7947848587730449E-3</v>
      </c>
      <c r="O10" s="125">
        <f>MRIO_en_émissions!O10/MRIO_en_émissions!O$26</f>
        <v>2.8336528399544283E-4</v>
      </c>
      <c r="P10" s="125">
        <f>MRIO_en_émissions!P10/MRIO_en_émissions!P$26</f>
        <v>1.9222868678804897E-4</v>
      </c>
      <c r="Q10" s="125">
        <f>MRIO_en_émissions!Q10/MRIO_en_émissions!Q$26</f>
        <v>2.0316547542949636E-4</v>
      </c>
      <c r="R10" s="125">
        <f>MRIO_en_émissions!R10/MRIO_en_émissions!R$26</f>
        <v>2.099890758190693E-3</v>
      </c>
      <c r="S10" s="125">
        <f>MRIO_en_émissions!S10/MRIO_en_émissions!S$26</f>
        <v>5.1143483933694544E-5</v>
      </c>
      <c r="T10" s="125">
        <f>MRIO_en_émissions!T10/MRIO_en_émissions!T$26</f>
        <v>9.6361955512064499E-5</v>
      </c>
      <c r="U10" s="125">
        <f>MRIO_en_émissions!U10/MRIO_en_émissions!U$26</f>
        <v>9.7135307173005722E-4</v>
      </c>
      <c r="V10" s="125">
        <f>MRIO_en_émissions!V10/MRIO_en_émissions!V$26</f>
        <v>2.93729151646396E-3</v>
      </c>
      <c r="W10" s="125">
        <f>MRIO_en_émissions!W10/MRIO_en_émissions!W$26</f>
        <v>6.3586570184668287E-4</v>
      </c>
      <c r="X10" s="125">
        <f>MRIO_en_émissions!X10/MRIO_en_émissions!X$26</f>
        <v>1.4218355248513412E-3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123">
        <f t="shared" si="0"/>
        <v>464.30958424724827</v>
      </c>
      <c r="AG10" s="27"/>
      <c r="AH10" s="41">
        <f>'MRIO_+_Emi'!AE8/1000</f>
        <v>1628011.2138620701</v>
      </c>
      <c r="AJ10" s="145">
        <v>1628011.2101855145</v>
      </c>
      <c r="AK10" s="146">
        <v>39060.690762716818</v>
      </c>
      <c r="AL10" s="147">
        <v>1276442.7588190231</v>
      </c>
      <c r="AM10" s="147">
        <v>65650.602173477673</v>
      </c>
      <c r="AN10" s="147">
        <v>38524.22273215757</v>
      </c>
      <c r="AO10" s="148">
        <v>208332.93569813974</v>
      </c>
      <c r="AP10" s="207">
        <f t="shared" si="1"/>
        <v>0</v>
      </c>
    </row>
    <row r="11" spans="1:44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125">
        <f>MRIO_en_émissions!E11/MRIO_en_émissions!E$26</f>
        <v>1.3864188394002887E-2</v>
      </c>
      <c r="F11" s="125">
        <f>MRIO_en_émissions!F11/MRIO_en_émissions!F$26</f>
        <v>5.437529043011465E-3</v>
      </c>
      <c r="G11" s="125">
        <f>MRIO_en_émissions!G11/MRIO_en_émissions!G$26</f>
        <v>5.0427204925827893E-3</v>
      </c>
      <c r="H11" s="125">
        <f>MRIO_en_émissions!H11/MRIO_en_émissions!H$26</f>
        <v>3.8359054019920817E-3</v>
      </c>
      <c r="I11" s="125">
        <f>MRIO_en_émissions!I11/MRIO_en_émissions!I$26</f>
        <v>0.11416798628262499</v>
      </c>
      <c r="J11" s="125">
        <f>MRIO_en_émissions!J11/MRIO_en_émissions!J$26</f>
        <v>8.5268773315200469E-2</v>
      </c>
      <c r="K11" s="125">
        <f>MRIO_en_émissions!K11/MRIO_en_émissions!K$26</f>
        <v>0.14777088479045442</v>
      </c>
      <c r="L11" s="125">
        <f>MRIO_en_émissions!L11/MRIO_en_émissions!L$26</f>
        <v>9.0562717720801794E-2</v>
      </c>
      <c r="M11" s="125">
        <f>MRIO_en_émissions!M11/MRIO_en_émissions!M$26</f>
        <v>1.6629931723869714E-3</v>
      </c>
      <c r="N11" s="125">
        <f>MRIO_en_émissions!N11/MRIO_en_émissions!N$26</f>
        <v>8.6692216327683748E-4</v>
      </c>
      <c r="O11" s="125">
        <f>MRIO_en_émissions!O11/MRIO_en_émissions!O$26</f>
        <v>5.0969532031257161E-4</v>
      </c>
      <c r="P11" s="125">
        <f>MRIO_en_émissions!P11/MRIO_en_émissions!P$26</f>
        <v>3.0617527342105164E-4</v>
      </c>
      <c r="Q11" s="125">
        <f>MRIO_en_émissions!Q11/MRIO_en_émissions!Q$26</f>
        <v>7.5818026856443079E-4</v>
      </c>
      <c r="R11" s="125">
        <f>MRIO_en_émissions!R11/MRIO_en_émissions!R$26</f>
        <v>4.7157170157980814E-4</v>
      </c>
      <c r="S11" s="125">
        <f>MRIO_en_émissions!S11/MRIO_en_émissions!S$26</f>
        <v>5.6222727711472092E-4</v>
      </c>
      <c r="T11" s="125">
        <f>MRIO_en_émissions!T11/MRIO_en_émissions!T$26</f>
        <v>4.6796065631341861E-4</v>
      </c>
      <c r="U11" s="125">
        <f>MRIO_en_émissions!U11/MRIO_en_émissions!U$26</f>
        <v>2.5177209746218483E-3</v>
      </c>
      <c r="V11" s="125">
        <f>MRIO_en_émissions!V11/MRIO_en_émissions!V$26</f>
        <v>8.7599461508169603E-4</v>
      </c>
      <c r="W11" s="125">
        <f>MRIO_en_émissions!W11/MRIO_en_émissions!W$26</f>
        <v>1.4161519009083588E-3</v>
      </c>
      <c r="X11" s="125">
        <f>MRIO_en_émissions!X11/MRIO_en_émissions!X$26</f>
        <v>1.3219320122889915E-3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123">
        <f t="shared" si="0"/>
        <v>7409.732338453854</v>
      </c>
      <c r="AG11" s="27"/>
      <c r="AH11" s="41">
        <f>'MRIO_+_Emi'!AE9/1000</f>
        <v>166760.98499748702</v>
      </c>
      <c r="AJ11" s="145">
        <v>166760.98494330762</v>
      </c>
      <c r="AK11" s="146">
        <v>1976.6195525724836</v>
      </c>
      <c r="AL11" s="147">
        <v>151702.32673043225</v>
      </c>
      <c r="AM11" s="147">
        <v>3022.5537050573221</v>
      </c>
      <c r="AN11" s="147">
        <v>1743.529328335828</v>
      </c>
      <c r="AO11" s="148">
        <v>8315.9556269096847</v>
      </c>
      <c r="AP11" s="207">
        <f t="shared" si="1"/>
        <v>0</v>
      </c>
    </row>
    <row r="12" spans="1:44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125">
        <f>MRIO_en_émissions!E12/MRIO_en_émissions!E$26</f>
        <v>1.4277085212547174E-2</v>
      </c>
      <c r="F12" s="125">
        <f>MRIO_en_émissions!F12/MRIO_en_émissions!F$26</f>
        <v>9.42818901483586E-3</v>
      </c>
      <c r="G12" s="125">
        <f>MRIO_en_émissions!G12/MRIO_en_émissions!G$26</f>
        <v>1.2565753361851853E-2</v>
      </c>
      <c r="H12" s="125">
        <f>MRIO_en_émissions!H12/MRIO_en_émissions!H$26</f>
        <v>2.9601919186971214E-2</v>
      </c>
      <c r="I12" s="125">
        <f>MRIO_en_émissions!I12/MRIO_en_émissions!I$26</f>
        <v>0.11001833723529952</v>
      </c>
      <c r="J12" s="125">
        <f>MRIO_en_émissions!J12/MRIO_en_émissions!J$26</f>
        <v>9.9941782739337431E-2</v>
      </c>
      <c r="K12" s="125">
        <f>MRIO_en_émissions!K12/MRIO_en_émissions!K$26</f>
        <v>0.11456711735335771</v>
      </c>
      <c r="L12" s="125">
        <f>MRIO_en_émissions!L12/MRIO_en_émissions!L$26</f>
        <v>0.28218957070958461</v>
      </c>
      <c r="M12" s="125">
        <f>MRIO_en_émissions!M12/MRIO_en_émissions!M$26</f>
        <v>1.9361982881019458E-3</v>
      </c>
      <c r="N12" s="125">
        <f>MRIO_en_émissions!N12/MRIO_en_émissions!N$26</f>
        <v>1.8291672107166098E-3</v>
      </c>
      <c r="O12" s="125">
        <f>MRIO_en_émissions!O12/MRIO_en_émissions!O$26</f>
        <v>2.3754704965406816E-3</v>
      </c>
      <c r="P12" s="125">
        <f>MRIO_en_émissions!P12/MRIO_en_émissions!P$26</f>
        <v>3.9339717647757779E-3</v>
      </c>
      <c r="Q12" s="125">
        <f>MRIO_en_émissions!Q12/MRIO_en_émissions!Q$26</f>
        <v>1.0660081474798426E-3</v>
      </c>
      <c r="R12" s="125">
        <f>MRIO_en_émissions!R12/MRIO_en_émissions!R$26</f>
        <v>8.8541890256173402E-4</v>
      </c>
      <c r="S12" s="125">
        <f>MRIO_en_émissions!S12/MRIO_en_émissions!S$26</f>
        <v>1.6375940710014684E-3</v>
      </c>
      <c r="T12" s="125">
        <f>MRIO_en_émissions!T12/MRIO_en_émissions!T$26</f>
        <v>2.1114899924404452E-3</v>
      </c>
      <c r="U12" s="125">
        <f>MRIO_en_émissions!U12/MRIO_en_émissions!U$26</f>
        <v>3.3500876332369155E-3</v>
      </c>
      <c r="V12" s="125">
        <f>MRIO_en_émissions!V12/MRIO_en_émissions!V$26</f>
        <v>3.4965656912409001E-3</v>
      </c>
      <c r="W12" s="125">
        <f>MRIO_en_émissions!W12/MRIO_en_émissions!W$26</f>
        <v>4.7361965720936006E-3</v>
      </c>
      <c r="X12" s="125">
        <f>MRIO_en_émissions!X12/MRIO_en_émissions!X$26</f>
        <v>1.1177629488784315E-2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123">
        <f t="shared" si="0"/>
        <v>2022.8597061464841</v>
      </c>
      <c r="AG12" s="27"/>
      <c r="AH12" s="41">
        <f>'MRIO_+_Emi'!AE10/1000</f>
        <v>563947.5590489629</v>
      </c>
      <c r="AJ12" s="149">
        <v>563947.55882385583</v>
      </c>
      <c r="AK12" s="150">
        <v>17632.695050364564</v>
      </c>
      <c r="AL12" s="151">
        <v>424730.78207206231</v>
      </c>
      <c r="AM12" s="151">
        <v>28189.60360792849</v>
      </c>
      <c r="AN12" s="151">
        <v>14278.380329019832</v>
      </c>
      <c r="AO12" s="152">
        <v>79116.09776448051</v>
      </c>
      <c r="AP12" s="207">
        <f t="shared" si="1"/>
        <v>0</v>
      </c>
    </row>
    <row r="13" spans="1:44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125">
        <f>MRIO_en_émissions!E13/MRIO_en_émissions!E$26</f>
        <v>1.1442508807191632E-2</v>
      </c>
      <c r="F13" s="125">
        <f>MRIO_en_émissions!F13/MRIO_en_émissions!F$26</f>
        <v>1.5852692961565631E-3</v>
      </c>
      <c r="G13" s="125">
        <f>MRIO_en_émissions!G13/MRIO_en_émissions!G$26</f>
        <v>1.3136298859859456E-3</v>
      </c>
      <c r="H13" s="125">
        <f>MRIO_en_émissions!H13/MRIO_en_émissions!H$26</f>
        <v>6.9861903679090955E-4</v>
      </c>
      <c r="I13" s="125">
        <f>MRIO_en_émissions!I13/MRIO_en_émissions!I$26</f>
        <v>6.2403727112004198E-3</v>
      </c>
      <c r="J13" s="125">
        <f>MRIO_en_émissions!J13/MRIO_en_émissions!J$26</f>
        <v>8.934258133266494E-4</v>
      </c>
      <c r="K13" s="125">
        <f>MRIO_en_émissions!K13/MRIO_en_émissions!K$26</f>
        <v>1.2305600894075752E-3</v>
      </c>
      <c r="L13" s="125">
        <f>MRIO_en_émissions!L13/MRIO_en_émissions!L$26</f>
        <v>8.4840136174516273E-4</v>
      </c>
      <c r="M13" s="125">
        <f>MRIO_en_émissions!M13/MRIO_en_émissions!M$26</f>
        <v>0.27127607201420584</v>
      </c>
      <c r="N13" s="125">
        <f>MRIO_en_émissions!N13/MRIO_en_émissions!N$26</f>
        <v>3.2684487572407786E-2</v>
      </c>
      <c r="O13" s="125">
        <f>MRIO_en_émissions!O13/MRIO_en_émissions!O$26</f>
        <v>5.0117899611796753E-2</v>
      </c>
      <c r="P13" s="125">
        <f>MRIO_en_émissions!P13/MRIO_en_émissions!P$26</f>
        <v>2.2003024919551792E-2</v>
      </c>
      <c r="Q13" s="125">
        <f>MRIO_en_émissions!Q13/MRIO_en_émissions!Q$26</f>
        <v>3.1978666961885623E-3</v>
      </c>
      <c r="R13" s="125">
        <f>MRIO_en_émissions!R13/MRIO_en_émissions!R$26</f>
        <v>7.4724245191693764E-4</v>
      </c>
      <c r="S13" s="125">
        <f>MRIO_en_émissions!S13/MRIO_en_émissions!S$26</f>
        <v>9.5211243205095108E-4</v>
      </c>
      <c r="T13" s="125">
        <f>MRIO_en_émissions!T13/MRIO_en_émissions!T$26</f>
        <v>1.0360264266336995E-3</v>
      </c>
      <c r="U13" s="125">
        <f>MRIO_en_émissions!U13/MRIO_en_émissions!U$26</f>
        <v>1.2473276028582791E-2</v>
      </c>
      <c r="V13" s="125">
        <f>MRIO_en_émissions!V13/MRIO_en_émissions!V$26</f>
        <v>1.9880240576635039E-3</v>
      </c>
      <c r="W13" s="125">
        <f>MRIO_en_émissions!W13/MRIO_en_émissions!W$26</f>
        <v>3.2938289493200622E-3</v>
      </c>
      <c r="X13" s="125">
        <f>MRIO_en_émissions!X13/MRIO_en_émissions!X$26</f>
        <v>2.2988150654791339E-3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123">
        <f t="shared" si="0"/>
        <v>2322.324837053347</v>
      </c>
      <c r="AG13" s="27"/>
      <c r="AH13" s="33">
        <f>'MRIO_+_Emi'!AE11/1000</f>
        <v>1023484.3809285001</v>
      </c>
      <c r="AJ13" s="145">
        <v>1023484.3808272916</v>
      </c>
      <c r="AK13" s="146">
        <v>6419.8474814560786</v>
      </c>
      <c r="AL13" s="147">
        <v>36829.68556950998</v>
      </c>
      <c r="AM13" s="147">
        <v>798830.93691725587</v>
      </c>
      <c r="AN13" s="147">
        <v>28828.951959375463</v>
      </c>
      <c r="AO13" s="148">
        <v>152574.95889969426</v>
      </c>
      <c r="AP13" s="207">
        <f t="shared" si="1"/>
        <v>0</v>
      </c>
    </row>
    <row r="14" spans="1:44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125">
        <f>MRIO_en_émissions!E14/MRIO_en_émissions!E$26</f>
        <v>4.3956324211821216E-4</v>
      </c>
      <c r="F14" s="125">
        <f>MRIO_en_émissions!F14/MRIO_en_émissions!F$26</f>
        <v>6.4827271039538488E-3</v>
      </c>
      <c r="G14" s="125">
        <f>MRIO_en_émissions!G14/MRIO_en_émissions!G$26</f>
        <v>1.8124132118868351E-4</v>
      </c>
      <c r="H14" s="125">
        <f>MRIO_en_émissions!H14/MRIO_en_émissions!H$26</f>
        <v>2.7238751995253921E-4</v>
      </c>
      <c r="I14" s="125">
        <f>MRIO_en_émissions!I14/MRIO_en_émissions!I$26</f>
        <v>4.5250100428886631E-4</v>
      </c>
      <c r="J14" s="125">
        <f>MRIO_en_émissions!J14/MRIO_en_émissions!J$26</f>
        <v>7.5016002651118168E-3</v>
      </c>
      <c r="K14" s="125">
        <f>MRIO_en_émissions!K14/MRIO_en_émissions!K$26</f>
        <v>1.1065109532867984E-4</v>
      </c>
      <c r="L14" s="125">
        <f>MRIO_en_émissions!L14/MRIO_en_émissions!L$26</f>
        <v>2.0379459660322443E-4</v>
      </c>
      <c r="M14" s="125">
        <f>MRIO_en_émissions!M14/MRIO_en_émissions!M$26</f>
        <v>2.082174582306158E-2</v>
      </c>
      <c r="N14" s="125">
        <f>MRIO_en_émissions!N14/MRIO_en_émissions!N$26</f>
        <v>0.1838514898004934</v>
      </c>
      <c r="O14" s="125">
        <f>MRIO_en_émissions!O14/MRIO_en_émissions!O$26</f>
        <v>2.5027813331498262E-2</v>
      </c>
      <c r="P14" s="125">
        <f>MRIO_en_émissions!P14/MRIO_en_émissions!P$26</f>
        <v>1.1942700358053879E-2</v>
      </c>
      <c r="Q14" s="125">
        <f>MRIO_en_émissions!Q14/MRIO_en_émissions!Q$26</f>
        <v>2.1490097708011245E-4</v>
      </c>
      <c r="R14" s="125">
        <f>MRIO_en_émissions!R14/MRIO_en_émissions!R$26</f>
        <v>3.4684949290210484E-3</v>
      </c>
      <c r="S14" s="125">
        <f>MRIO_en_émissions!S14/MRIO_en_émissions!S$26</f>
        <v>4.0459616210477189E-5</v>
      </c>
      <c r="T14" s="125">
        <f>MRIO_en_émissions!T14/MRIO_en_émissions!T$26</f>
        <v>1.4065756303255328E-4</v>
      </c>
      <c r="U14" s="125">
        <f>MRIO_en_émissions!U14/MRIO_en_émissions!U$26</f>
        <v>1.5287605286793161E-3</v>
      </c>
      <c r="V14" s="125">
        <f>MRIO_en_émissions!V14/MRIO_en_émissions!V$26</f>
        <v>8.1351229987793039E-3</v>
      </c>
      <c r="W14" s="125">
        <f>MRIO_en_émissions!W14/MRIO_en_émissions!W$26</f>
        <v>6.0979372882860898E-4</v>
      </c>
      <c r="X14" s="125">
        <f>MRIO_en_émissions!X14/MRIO_en_émissions!X$26</f>
        <v>1.9003903211993938E-3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123">
        <f t="shared" si="0"/>
        <v>540.39241043437778</v>
      </c>
      <c r="AG14" s="27"/>
      <c r="AH14" s="41">
        <f>'MRIO_+_Emi'!AE12/1000</f>
        <v>2976979.8298688699</v>
      </c>
      <c r="AJ14" s="145">
        <v>2976979.8296492579</v>
      </c>
      <c r="AK14" s="146">
        <v>13739.308917318182</v>
      </c>
      <c r="AL14" s="147">
        <v>82517.667986782457</v>
      </c>
      <c r="AM14" s="147">
        <v>2470153.8253889955</v>
      </c>
      <c r="AN14" s="147">
        <v>61041.761133969922</v>
      </c>
      <c r="AO14" s="148">
        <v>349527.26622219232</v>
      </c>
      <c r="AP14" s="207">
        <f t="shared" si="1"/>
        <v>0</v>
      </c>
    </row>
    <row r="15" spans="1:44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125">
        <f>MRIO_en_émissions!E15/MRIO_en_émissions!E$26</f>
        <v>2.2333482174323894E-3</v>
      </c>
      <c r="F15" s="125">
        <f>MRIO_en_émissions!F15/MRIO_en_émissions!F$26</f>
        <v>7.0304448539918894E-4</v>
      </c>
      <c r="G15" s="125">
        <f>MRIO_en_émissions!G15/MRIO_en_émissions!G$26</f>
        <v>6.0549155595926657E-4</v>
      </c>
      <c r="H15" s="125">
        <f>MRIO_en_émissions!H15/MRIO_en_émissions!H$26</f>
        <v>5.858204934583442E-4</v>
      </c>
      <c r="I15" s="125">
        <f>MRIO_en_émissions!I15/MRIO_en_émissions!I$26</f>
        <v>2.0262359686701046E-3</v>
      </c>
      <c r="J15" s="125">
        <f>MRIO_en_émissions!J15/MRIO_en_émissions!J$26</f>
        <v>6.9131658352818777E-4</v>
      </c>
      <c r="K15" s="125">
        <f>MRIO_en_émissions!K15/MRIO_en_émissions!K$26</f>
        <v>7.6751531571141759E-4</v>
      </c>
      <c r="L15" s="125">
        <f>MRIO_en_émissions!L15/MRIO_en_émissions!L$26</f>
        <v>9.8150576537488058E-4</v>
      </c>
      <c r="M15" s="125">
        <f>MRIO_en_émissions!M15/MRIO_en_émissions!M$26</f>
        <v>0.12322039603132982</v>
      </c>
      <c r="N15" s="125">
        <f>MRIO_en_émissions!N15/MRIO_en_émissions!N$26</f>
        <v>5.8733755264740228E-2</v>
      </c>
      <c r="O15" s="125">
        <f>MRIO_en_émissions!O15/MRIO_en_émissions!O$26</f>
        <v>0.12608090814966663</v>
      </c>
      <c r="P15" s="125">
        <f>MRIO_en_émissions!P15/MRIO_en_émissions!P$26</f>
        <v>8.640567547844806E-2</v>
      </c>
      <c r="Q15" s="125">
        <f>MRIO_en_émissions!Q15/MRIO_en_émissions!Q$26</f>
        <v>8.8023859997725688E-4</v>
      </c>
      <c r="R15" s="125">
        <f>MRIO_en_émissions!R15/MRIO_en_émissions!R$26</f>
        <v>3.1501686969481876E-4</v>
      </c>
      <c r="S15" s="125">
        <f>MRIO_en_émissions!S15/MRIO_en_émissions!S$26</f>
        <v>3.4720648173665623E-4</v>
      </c>
      <c r="T15" s="125">
        <f>MRIO_en_émissions!T15/MRIO_en_émissions!T$26</f>
        <v>3.2845902823272819E-4</v>
      </c>
      <c r="U15" s="125">
        <f>MRIO_en_émissions!U15/MRIO_en_émissions!U$26</f>
        <v>3.738880767095447E-3</v>
      </c>
      <c r="V15" s="125">
        <f>MRIO_en_émissions!V15/MRIO_en_émissions!V$26</f>
        <v>1.3192023167049336E-3</v>
      </c>
      <c r="W15" s="125">
        <f>MRIO_en_émissions!W15/MRIO_en_émissions!W$26</f>
        <v>1.4356704803028548E-3</v>
      </c>
      <c r="X15" s="125">
        <f>MRIO_en_émissions!X15/MRIO_en_émissions!X$26</f>
        <v>1.5190934049347149E-3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123">
        <f t="shared" si="0"/>
        <v>11486.520102830664</v>
      </c>
      <c r="AG15" s="27"/>
      <c r="AH15" s="41">
        <f>'MRIO_+_Emi'!AE13/1000</f>
        <v>195509.114016248</v>
      </c>
      <c r="AJ15" s="145">
        <v>195509.11401461414</v>
      </c>
      <c r="AK15" s="146">
        <v>259.0266628989375</v>
      </c>
      <c r="AL15" s="147">
        <v>1734.5716092845282</v>
      </c>
      <c r="AM15" s="147">
        <v>186111.12508035859</v>
      </c>
      <c r="AN15" s="147">
        <v>1306.5536026994755</v>
      </c>
      <c r="AO15" s="148">
        <v>6097.8370593726113</v>
      </c>
      <c r="AP15" s="207">
        <f t="shared" si="1"/>
        <v>0</v>
      </c>
    </row>
    <row r="16" spans="1:44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125">
        <f>MRIO_en_émissions!E16/MRIO_en_émissions!E$26</f>
        <v>2.2726269863385571E-3</v>
      </c>
      <c r="F16" s="125">
        <f>MRIO_en_émissions!F16/MRIO_en_émissions!F$26</f>
        <v>1.8900715843317127E-3</v>
      </c>
      <c r="G16" s="125">
        <f>MRIO_en_émissions!G16/MRIO_en_émissions!G$26</f>
        <v>1.8074159140828367E-3</v>
      </c>
      <c r="H16" s="125">
        <f>MRIO_en_émissions!H16/MRIO_en_émissions!H$26</f>
        <v>6.0480029797945391E-3</v>
      </c>
      <c r="I16" s="125">
        <f>MRIO_en_émissions!I16/MRIO_en_émissions!I$26</f>
        <v>4.5474450257822407E-3</v>
      </c>
      <c r="J16" s="125">
        <f>MRIO_en_émissions!J16/MRIO_en_émissions!J$26</f>
        <v>3.5156110637286119E-3</v>
      </c>
      <c r="K16" s="125">
        <f>MRIO_en_émissions!K16/MRIO_en_émissions!K$26</f>
        <v>2.8659406284572485E-3</v>
      </c>
      <c r="L16" s="125">
        <f>MRIO_en_émissions!L16/MRIO_en_émissions!L$26</f>
        <v>1.2222599012850995E-2</v>
      </c>
      <c r="M16" s="125">
        <f>MRIO_en_émissions!M16/MRIO_en_émissions!M$26</f>
        <v>9.5378687105482376E-2</v>
      </c>
      <c r="N16" s="125">
        <f>MRIO_en_émissions!N16/MRIO_en_émissions!N$26</f>
        <v>0.12529879413248604</v>
      </c>
      <c r="O16" s="125">
        <f>MRIO_en_émissions!O16/MRIO_en_émissions!O$26</f>
        <v>0.15722439908826036</v>
      </c>
      <c r="P16" s="125">
        <f>MRIO_en_émissions!P16/MRIO_en_émissions!P$26</f>
        <v>0.27823944074946022</v>
      </c>
      <c r="Q16" s="125">
        <f>MRIO_en_émissions!Q16/MRIO_en_émissions!Q$26</f>
        <v>5.726484922885922E-4</v>
      </c>
      <c r="R16" s="125">
        <f>MRIO_en_émissions!R16/MRIO_en_émissions!R$26</f>
        <v>7.8690765180964683E-4</v>
      </c>
      <c r="S16" s="125">
        <f>MRIO_en_émissions!S16/MRIO_en_émissions!S$26</f>
        <v>1.0578574931687473E-3</v>
      </c>
      <c r="T16" s="125">
        <f>MRIO_en_émissions!T16/MRIO_en_émissions!T$26</f>
        <v>1.5366852271371354E-3</v>
      </c>
      <c r="U16" s="125">
        <f>MRIO_en_émissions!U16/MRIO_en_émissions!U$26</f>
        <v>2.5540148174755979E-3</v>
      </c>
      <c r="V16" s="125">
        <f>MRIO_en_émissions!V16/MRIO_en_émissions!V$26</f>
        <v>2.6042930402800806E-3</v>
      </c>
      <c r="W16" s="125">
        <f>MRIO_en_émissions!W16/MRIO_en_émissions!W$26</f>
        <v>3.2390150350966405E-3</v>
      </c>
      <c r="X16" s="125">
        <f>MRIO_en_émissions!X16/MRIO_en_émissions!X$26</f>
        <v>7.5478619678710163E-3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123">
        <f t="shared" si="0"/>
        <v>2857.6468463259935</v>
      </c>
      <c r="AG16" s="27"/>
      <c r="AH16" s="48">
        <f>'MRIO_+_Emi'!AE14/1000</f>
        <v>440752.66368537804</v>
      </c>
      <c r="AJ16" s="145">
        <v>440752.66366935353</v>
      </c>
      <c r="AK16" s="146">
        <v>1985.4148880182688</v>
      </c>
      <c r="AL16" s="147">
        <v>15449.928290407172</v>
      </c>
      <c r="AM16" s="147">
        <v>384605.84362428554</v>
      </c>
      <c r="AN16" s="147">
        <v>5919.0420799654567</v>
      </c>
      <c r="AO16" s="148">
        <v>32792.434786677128</v>
      </c>
      <c r="AP16" s="207">
        <f t="shared" si="1"/>
        <v>0</v>
      </c>
    </row>
    <row r="17" spans="1:42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125">
        <f>MRIO_en_émissions!E17/MRIO_en_émissions!E$26</f>
        <v>1.2533369440051923E-2</v>
      </c>
      <c r="F17" s="125">
        <f>MRIO_en_émissions!F17/MRIO_en_émissions!F$26</f>
        <v>2.6948365985686208E-3</v>
      </c>
      <c r="G17" s="125">
        <f>MRIO_en_émissions!G17/MRIO_en_émissions!G$26</f>
        <v>3.0244376955506796E-3</v>
      </c>
      <c r="H17" s="125">
        <f>MRIO_en_émissions!H17/MRIO_en_émissions!H$26</f>
        <v>2.1256421398571051E-3</v>
      </c>
      <c r="I17" s="125">
        <f>MRIO_en_émissions!I17/MRIO_en_émissions!I$26</f>
        <v>1.1312281204140465E-2</v>
      </c>
      <c r="J17" s="125">
        <f>MRIO_en_émissions!J17/MRIO_en_émissions!J$26</f>
        <v>2.2469822891498211E-3</v>
      </c>
      <c r="K17" s="125">
        <f>MRIO_en_émissions!K17/MRIO_en_émissions!K$26</f>
        <v>2.6565419415557792E-3</v>
      </c>
      <c r="L17" s="125">
        <f>MRIO_en_émissions!L17/MRIO_en_émissions!L$26</f>
        <v>1.6993693045062735E-3</v>
      </c>
      <c r="M17" s="125">
        <f>MRIO_en_émissions!M17/MRIO_en_émissions!M$26</f>
        <v>1.4627940001550706E-2</v>
      </c>
      <c r="N17" s="125">
        <f>MRIO_en_émissions!N17/MRIO_en_émissions!N$26</f>
        <v>2.0114209463024104E-3</v>
      </c>
      <c r="O17" s="125">
        <f>MRIO_en_émissions!O17/MRIO_en_émissions!O$26</f>
        <v>4.0140404309752954E-3</v>
      </c>
      <c r="P17" s="125">
        <f>MRIO_en_émissions!P17/MRIO_en_émissions!P$26</f>
        <v>2.3978820239482874E-3</v>
      </c>
      <c r="Q17" s="125">
        <f>MRIO_en_émissions!Q17/MRIO_en_émissions!Q$26</f>
        <v>0.48999404744838693</v>
      </c>
      <c r="R17" s="125">
        <f>MRIO_en_émissions!R17/MRIO_en_émissions!R$26</f>
        <v>0.12183510741645813</v>
      </c>
      <c r="S17" s="125">
        <f>MRIO_en_émissions!S17/MRIO_en_émissions!S$26</f>
        <v>0.23854112481592593</v>
      </c>
      <c r="T17" s="125">
        <f>MRIO_en_émissions!T17/MRIO_en_émissions!T$26</f>
        <v>0.13472532803771173</v>
      </c>
      <c r="U17" s="125">
        <f>MRIO_en_émissions!U17/MRIO_en_émissions!U$26</f>
        <v>2.2609400282294231E-2</v>
      </c>
      <c r="V17" s="125">
        <f>MRIO_en_émissions!V17/MRIO_en_émissions!V$26</f>
        <v>3.8597078920066118E-3</v>
      </c>
      <c r="W17" s="125">
        <f>MRIO_en_émissions!W17/MRIO_en_émissions!W$26</f>
        <v>7.9776417982867515E-3</v>
      </c>
      <c r="X17" s="125">
        <f>MRIO_en_émissions!X17/MRIO_en_émissions!X$26</f>
        <v>4.466465581651393E-3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123">
        <f t="shared" si="0"/>
        <v>3974.6605936325122</v>
      </c>
      <c r="AG17" s="27"/>
      <c r="AH17" s="41">
        <f>'MRIO_+_Emi'!AE15/1000</f>
        <v>5614517.03367694</v>
      </c>
      <c r="AJ17" s="139">
        <v>5614517.033096795</v>
      </c>
      <c r="AK17" s="140">
        <v>33907.042594252322</v>
      </c>
      <c r="AL17" s="141">
        <v>202565.28364597866</v>
      </c>
      <c r="AM17" s="141">
        <v>324444.83896149183</v>
      </c>
      <c r="AN17" s="141">
        <v>4214560.1977701262</v>
      </c>
      <c r="AO17" s="142">
        <v>839039.67012494535</v>
      </c>
      <c r="AP17" s="207">
        <f t="shared" si="1"/>
        <v>0</v>
      </c>
    </row>
    <row r="18" spans="1:42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125">
        <f>MRIO_en_émissions!E18/MRIO_en_émissions!E$26</f>
        <v>3.0490253544818087E-5</v>
      </c>
      <c r="F18" s="125">
        <f>MRIO_en_émissions!F18/MRIO_en_émissions!F$26</f>
        <v>6.3805035009696629E-5</v>
      </c>
      <c r="G18" s="125">
        <f>MRIO_en_émissions!G18/MRIO_en_émissions!G$26</f>
        <v>1.0244694191866438E-5</v>
      </c>
      <c r="H18" s="125">
        <f>MRIO_en_émissions!H18/MRIO_en_émissions!H$26</f>
        <v>9.3340706108375344E-6</v>
      </c>
      <c r="I18" s="125">
        <f>MRIO_en_émissions!I18/MRIO_en_émissions!I$26</f>
        <v>2.3847316649149461E-5</v>
      </c>
      <c r="J18" s="125">
        <f>MRIO_en_émissions!J18/MRIO_en_émissions!J$26</f>
        <v>8.6177551851534479E-5</v>
      </c>
      <c r="K18" s="125">
        <f>MRIO_en_émissions!K18/MRIO_en_émissions!K$26</f>
        <v>8.8964751253775206E-6</v>
      </c>
      <c r="L18" s="125">
        <f>MRIO_en_émissions!L18/MRIO_en_émissions!L$26</f>
        <v>1.621595246474379E-5</v>
      </c>
      <c r="M18" s="125">
        <f>MRIO_en_émissions!M18/MRIO_en_émissions!M$26</f>
        <v>1.3172637730886129E-5</v>
      </c>
      <c r="N18" s="125">
        <f>MRIO_en_émissions!N18/MRIO_en_émissions!N$26</f>
        <v>3.642988730233874E-5</v>
      </c>
      <c r="O18" s="125">
        <f>MRIO_en_émissions!O18/MRIO_en_émissions!O$26</f>
        <v>1.4339122836293493E-5</v>
      </c>
      <c r="P18" s="125">
        <f>MRIO_en_émissions!P18/MRIO_en_émissions!P$26</f>
        <v>9.9670383840205269E-6</v>
      </c>
      <c r="Q18" s="125">
        <f>MRIO_en_émissions!Q18/MRIO_en_émissions!Q$26</f>
        <v>6.1422712507102697E-2</v>
      </c>
      <c r="R18" s="125">
        <f>MRIO_en_émissions!R18/MRIO_en_émissions!R$26</f>
        <v>0.30698582731265589</v>
      </c>
      <c r="S18" s="125">
        <f>MRIO_en_émissions!S18/MRIO_en_émissions!S$26</f>
        <v>2.0146151675386328E-2</v>
      </c>
      <c r="T18" s="125">
        <f>MRIO_en_émissions!T18/MRIO_en_émissions!T$26</f>
        <v>4.9497808288938662E-2</v>
      </c>
      <c r="U18" s="125">
        <f>MRIO_en_émissions!U18/MRIO_en_émissions!U$26</f>
        <v>3.6461444038032767E-4</v>
      </c>
      <c r="V18" s="125">
        <f>MRIO_en_émissions!V18/MRIO_en_émissions!V$26</f>
        <v>1.0769803626320472E-3</v>
      </c>
      <c r="W18" s="125">
        <f>MRIO_en_émissions!W18/MRIO_en_émissions!W$26</f>
        <v>3.3195684524518293E-4</v>
      </c>
      <c r="X18" s="125">
        <f>MRIO_en_émissions!X18/MRIO_en_émissions!X$26</f>
        <v>7.7379861467620189E-4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123">
        <f t="shared" si="0"/>
        <v>343.73637694919546</v>
      </c>
      <c r="AG18" s="27"/>
      <c r="AH18" s="41">
        <f>'MRIO_+_Emi'!AE16/1000</f>
        <v>5232962.2929561008</v>
      </c>
      <c r="AJ18" s="145">
        <v>5232962.2923492854</v>
      </c>
      <c r="AK18" s="146">
        <v>21913.59777101922</v>
      </c>
      <c r="AL18" s="147">
        <v>131136.93532829953</v>
      </c>
      <c r="AM18" s="147">
        <v>201402.09059749229</v>
      </c>
      <c r="AN18" s="147">
        <v>4277778.4196903585</v>
      </c>
      <c r="AO18" s="148">
        <v>600731.24896211619</v>
      </c>
      <c r="AP18" s="207">
        <f t="shared" si="1"/>
        <v>0</v>
      </c>
    </row>
    <row r="19" spans="1:42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125">
        <f>MRIO_en_émissions!E19/MRIO_en_émissions!E$26</f>
        <v>7.782243016131754E-4</v>
      </c>
      <c r="F19" s="125">
        <f>MRIO_en_émissions!F19/MRIO_en_émissions!F$26</f>
        <v>1.7005469861503962E-4</v>
      </c>
      <c r="G19" s="125">
        <f>MRIO_en_émissions!G19/MRIO_en_émissions!G$26</f>
        <v>2.5974110294469288E-4</v>
      </c>
      <c r="H19" s="125">
        <f>MRIO_en_émissions!H19/MRIO_en_émissions!H$26</f>
        <v>1.7442087240481224E-4</v>
      </c>
      <c r="I19" s="125">
        <f>MRIO_en_émissions!I19/MRIO_en_émissions!I$26</f>
        <v>6.9985898001444918E-4</v>
      </c>
      <c r="J19" s="125">
        <f>MRIO_en_émissions!J19/MRIO_en_émissions!J$26</f>
        <v>1.3129564356247102E-4</v>
      </c>
      <c r="K19" s="125">
        <f>MRIO_en_émissions!K19/MRIO_en_émissions!K$26</f>
        <v>2.1360229159087302E-4</v>
      </c>
      <c r="L19" s="125">
        <f>MRIO_en_émissions!L19/MRIO_en_émissions!L$26</f>
        <v>1.2992553719138811E-4</v>
      </c>
      <c r="M19" s="125">
        <f>MRIO_en_émissions!M19/MRIO_en_émissions!M$26</f>
        <v>8.5980088631860735E-4</v>
      </c>
      <c r="N19" s="125">
        <f>MRIO_en_émissions!N19/MRIO_en_émissions!N$26</f>
        <v>9.5788587671384685E-5</v>
      </c>
      <c r="O19" s="125">
        <f>MRIO_en_émissions!O19/MRIO_en_émissions!O$26</f>
        <v>2.6730193533390728E-4</v>
      </c>
      <c r="P19" s="125">
        <f>MRIO_en_émissions!P19/MRIO_en_émissions!P$26</f>
        <v>1.4498494107368853E-4</v>
      </c>
      <c r="Q19" s="125">
        <f>MRIO_en_émissions!Q19/MRIO_en_émissions!Q$26</f>
        <v>5.6648301900138302E-2</v>
      </c>
      <c r="R19" s="125">
        <f>MRIO_en_émissions!R19/MRIO_en_émissions!R$26</f>
        <v>3.0786133714786685E-2</v>
      </c>
      <c r="S19" s="125">
        <f>MRIO_en_émissions!S19/MRIO_en_émissions!S$26</f>
        <v>7.8065257477526601E-2</v>
      </c>
      <c r="T19" s="125">
        <f>MRIO_en_émissions!T19/MRIO_en_émissions!T$26</f>
        <v>7.4271760351422966E-2</v>
      </c>
      <c r="U19" s="125">
        <f>MRIO_en_émissions!U19/MRIO_en_émissions!U$26</f>
        <v>1.3541788453202436E-3</v>
      </c>
      <c r="V19" s="125">
        <f>MRIO_en_émissions!V19/MRIO_en_émissions!V$26</f>
        <v>2.4802446612837099E-4</v>
      </c>
      <c r="W19" s="125">
        <f>MRIO_en_émissions!W19/MRIO_en_émissions!W$26</f>
        <v>5.3670010811260435E-4</v>
      </c>
      <c r="X19" s="125">
        <f>MRIO_en_émissions!X19/MRIO_en_émissions!X$26</f>
        <v>3.867427212726418E-4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123">
        <f t="shared" si="0"/>
        <v>6238.4910701075323</v>
      </c>
      <c r="AG19" s="27"/>
      <c r="AH19" s="41">
        <f>'MRIO_+_Emi'!AE17/1000</f>
        <v>369334.514099375</v>
      </c>
      <c r="AJ19" s="145">
        <v>369334.51409058424</v>
      </c>
      <c r="AK19" s="146">
        <v>503.09504479397162</v>
      </c>
      <c r="AL19" s="147">
        <v>2992.7430096319013</v>
      </c>
      <c r="AM19" s="147">
        <v>4625.8608904387356</v>
      </c>
      <c r="AN19" s="147">
        <v>349039.66315832554</v>
      </c>
      <c r="AO19" s="148">
        <v>12173.151987394176</v>
      </c>
      <c r="AP19" s="207">
        <f t="shared" si="1"/>
        <v>0</v>
      </c>
    </row>
    <row r="20" spans="1:42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125">
        <f>MRIO_en_émissions!E20/MRIO_en_émissions!E$26</f>
        <v>7.1788749679975851E-4</v>
      </c>
      <c r="F20" s="125">
        <f>MRIO_en_émissions!F20/MRIO_en_émissions!F$26</f>
        <v>3.8349113126927417E-4</v>
      </c>
      <c r="G20" s="125">
        <f>MRIO_en_émissions!G20/MRIO_en_émissions!G$26</f>
        <v>6.0666102653772697E-4</v>
      </c>
      <c r="H20" s="125">
        <f>MRIO_en_émissions!H20/MRIO_en_émissions!H$26</f>
        <v>1.4531236533116918E-3</v>
      </c>
      <c r="I20" s="125">
        <f>MRIO_en_émissions!I20/MRIO_en_émissions!I$26</f>
        <v>7.6510172081757015E-4</v>
      </c>
      <c r="J20" s="125">
        <f>MRIO_en_émissions!J20/MRIO_en_émissions!J$26</f>
        <v>4.2678193314095409E-4</v>
      </c>
      <c r="K20" s="125">
        <f>MRIO_en_émissions!K20/MRIO_en_émissions!K$26</f>
        <v>5.2534239012269493E-4</v>
      </c>
      <c r="L20" s="125">
        <f>MRIO_en_émissions!L20/MRIO_en_émissions!L$26</f>
        <v>1.7413985721633685E-3</v>
      </c>
      <c r="M20" s="125">
        <f>MRIO_en_émissions!M20/MRIO_en_émissions!M$26</f>
        <v>5.6723311867453244E-4</v>
      </c>
      <c r="N20" s="125">
        <f>MRIO_en_émissions!N20/MRIO_en_émissions!N$26</f>
        <v>2.3275472387314949E-4</v>
      </c>
      <c r="O20" s="125">
        <f>MRIO_en_émissions!O20/MRIO_en_émissions!O$26</f>
        <v>3.7850969334063899E-4</v>
      </c>
      <c r="P20" s="125">
        <f>MRIO_en_émissions!P20/MRIO_en_émissions!P$26</f>
        <v>5.6250193378762402E-4</v>
      </c>
      <c r="Q20" s="125">
        <f>MRIO_en_émissions!Q20/MRIO_en_émissions!Q$26</f>
        <v>6.6415418147181285E-2</v>
      </c>
      <c r="R20" s="125">
        <f>MRIO_en_émissions!R20/MRIO_en_émissions!R$26</f>
        <v>8.178938459060614E-2</v>
      </c>
      <c r="S20" s="125">
        <f>MRIO_en_émissions!S20/MRIO_en_émissions!S$26</f>
        <v>0.10984073340447198</v>
      </c>
      <c r="T20" s="125">
        <f>MRIO_en_émissions!T20/MRIO_en_émissions!T$26</f>
        <v>0.15952025964645572</v>
      </c>
      <c r="U20" s="125">
        <f>MRIO_en_émissions!U20/MRIO_en_émissions!U$26</f>
        <v>1.193115152684409E-3</v>
      </c>
      <c r="V20" s="125">
        <f>MRIO_en_émissions!V20/MRIO_en_émissions!V$26</f>
        <v>7.3197651708165024E-4</v>
      </c>
      <c r="W20" s="125">
        <f>MRIO_en_émissions!W20/MRIO_en_émissions!W$26</f>
        <v>1.2779170644993312E-3</v>
      </c>
      <c r="X20" s="125">
        <f>MRIO_en_émissions!X20/MRIO_en_émissions!X$26</f>
        <v>3.1579801998581772E-3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123">
        <f t="shared" si="0"/>
        <v>1249.793432268418</v>
      </c>
      <c r="AG20" s="27"/>
      <c r="AH20" s="41">
        <f>'MRIO_+_Emi'!AE18/1000</f>
        <v>451110.324836771</v>
      </c>
      <c r="AJ20" s="149">
        <v>451110.32481104007</v>
      </c>
      <c r="AK20" s="150">
        <v>1890.3954451442578</v>
      </c>
      <c r="AL20" s="151">
        <v>10959.199284377961</v>
      </c>
      <c r="AM20" s="151">
        <v>13954.457790477585</v>
      </c>
      <c r="AN20" s="151">
        <v>381840.47427734063</v>
      </c>
      <c r="AO20" s="152">
        <v>42465.798013699663</v>
      </c>
      <c r="AP20" s="207">
        <f t="shared" si="1"/>
        <v>0</v>
      </c>
    </row>
    <row r="21" spans="1:42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125">
        <f>MRIO_en_émissions!E21/MRIO_en_émissions!E$26</f>
        <v>2.9616697541339877E-2</v>
      </c>
      <c r="F21" s="125">
        <f>MRIO_en_émissions!F21/MRIO_en_émissions!F$26</f>
        <v>5.7556790406895876E-3</v>
      </c>
      <c r="G21" s="125">
        <f>MRIO_en_émissions!G21/MRIO_en_émissions!G$26</f>
        <v>5.5105290451169216E-3</v>
      </c>
      <c r="H21" s="125">
        <f>MRIO_en_émissions!H21/MRIO_en_émissions!H$26</f>
        <v>3.1890043799598865E-3</v>
      </c>
      <c r="I21" s="125">
        <f>MRIO_en_émissions!I21/MRIO_en_émissions!I$26</f>
        <v>3.1238509538173719E-2</v>
      </c>
      <c r="J21" s="125">
        <f>MRIO_en_émissions!J21/MRIO_en_émissions!J$26</f>
        <v>4.84542195025469E-3</v>
      </c>
      <c r="K21" s="125">
        <f>MRIO_en_émissions!K21/MRIO_en_émissions!K$26</f>
        <v>5.4024400280224738E-3</v>
      </c>
      <c r="L21" s="125">
        <f>MRIO_en_émissions!L21/MRIO_en_émissions!L$26</f>
        <v>2.9438352042376768E-3</v>
      </c>
      <c r="M21" s="125">
        <f>MRIO_en_émissions!M21/MRIO_en_émissions!M$26</f>
        <v>4.9103148119519387E-2</v>
      </c>
      <c r="N21" s="125">
        <f>MRIO_en_émissions!N21/MRIO_en_émissions!N$26</f>
        <v>6.1272746210209008E-3</v>
      </c>
      <c r="O21" s="125">
        <f>MRIO_en_émissions!O21/MRIO_en_émissions!O$26</f>
        <v>7.8295948035570929E-3</v>
      </c>
      <c r="P21" s="125">
        <f>MRIO_en_émissions!P21/MRIO_en_émissions!P$26</f>
        <v>4.060255990347067E-3</v>
      </c>
      <c r="Q21" s="125">
        <f>MRIO_en_émissions!Q21/MRIO_en_émissions!Q$26</f>
        <v>3.1303705448003261E-2</v>
      </c>
      <c r="R21" s="125">
        <f>MRIO_en_émissions!R21/MRIO_en_émissions!R$26</f>
        <v>7.9830862144042829E-3</v>
      </c>
      <c r="S21" s="125">
        <f>MRIO_en_émissions!S21/MRIO_en_émissions!S$26</f>
        <v>7.0054662251352647E-3</v>
      </c>
      <c r="T21" s="125">
        <f>MRIO_en_émissions!T21/MRIO_en_émissions!T$26</f>
        <v>7.5964010448937441E-3</v>
      </c>
      <c r="U21" s="125">
        <f>MRIO_en_émissions!U21/MRIO_en_émissions!U$26</f>
        <v>0.32604021541077843</v>
      </c>
      <c r="V21" s="125">
        <f>MRIO_en_émissions!V21/MRIO_en_émissions!V$26</f>
        <v>3.9726701342490067E-2</v>
      </c>
      <c r="W21" s="125">
        <f>MRIO_en_émissions!W21/MRIO_en_émissions!W$26</f>
        <v>0.10132350837547197</v>
      </c>
      <c r="X21" s="125">
        <f>MRIO_en_émissions!X21/MRIO_en_émissions!X$26</f>
        <v>4.5802121075623092E-2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123">
        <f t="shared" si="0"/>
        <v>6701.1679810076239</v>
      </c>
      <c r="AG21" s="27"/>
      <c r="AH21" s="33">
        <f>'MRIO_+_Emi'!AE19/1000</f>
        <v>8077250.0069703907</v>
      </c>
      <c r="AJ21" s="145">
        <v>8077250.0003999211</v>
      </c>
      <c r="AK21" s="146">
        <v>69510.031352077844</v>
      </c>
      <c r="AL21" s="147">
        <v>432175.37906111532</v>
      </c>
      <c r="AM21" s="147">
        <v>704493.28900443192</v>
      </c>
      <c r="AN21" s="147">
        <v>541335.66875561594</v>
      </c>
      <c r="AO21" s="148">
        <v>6329735.6322266795</v>
      </c>
      <c r="AP21" s="207">
        <f t="shared" si="1"/>
        <v>0</v>
      </c>
    </row>
    <row r="22" spans="1:42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125">
        <f>MRIO_en_émissions!E22/MRIO_en_émissions!E$26</f>
        <v>3.804280822268735E-3</v>
      </c>
      <c r="F22" s="125">
        <f>MRIO_en_émissions!F22/MRIO_en_émissions!F$26</f>
        <v>0.14132624270609215</v>
      </c>
      <c r="G22" s="125">
        <f>MRIO_en_émissions!G22/MRIO_en_émissions!G$26</f>
        <v>7.7960095833149909E-4</v>
      </c>
      <c r="H22" s="125">
        <f>MRIO_en_émissions!H22/MRIO_en_émissions!H$26</f>
        <v>1.5402861187835011E-3</v>
      </c>
      <c r="I22" s="125">
        <f>MRIO_en_émissions!I22/MRIO_en_émissions!I$26</f>
        <v>6.7418548938350496E-3</v>
      </c>
      <c r="J22" s="125">
        <f>MRIO_en_émissions!J22/MRIO_en_émissions!J$26</f>
        <v>0.14464922833825561</v>
      </c>
      <c r="K22" s="125">
        <f>MRIO_en_émissions!K22/MRIO_en_émissions!K$26</f>
        <v>1.9566467698234795E-3</v>
      </c>
      <c r="L22" s="125">
        <f>MRIO_en_émissions!L22/MRIO_en_émissions!L$26</f>
        <v>2.3948897212245131E-3</v>
      </c>
      <c r="M22" s="125">
        <f>MRIO_en_émissions!M22/MRIO_en_émissions!M$26</f>
        <v>1.5341244255449567E-3</v>
      </c>
      <c r="N22" s="125">
        <f>MRIO_en_émissions!N22/MRIO_en_émissions!N$26</f>
        <v>9.3531773757328726E-2</v>
      </c>
      <c r="O22" s="125">
        <f>MRIO_en_émissions!O22/MRIO_en_émissions!O$26</f>
        <v>1.6168135125675413E-3</v>
      </c>
      <c r="P22" s="125">
        <f>MRIO_en_émissions!P22/MRIO_en_émissions!P$26</f>
        <v>6.7185162450751081E-4</v>
      </c>
      <c r="Q22" s="125">
        <f>MRIO_en_émissions!Q22/MRIO_en_émissions!Q$26</f>
        <v>7.6321605397514612E-3</v>
      </c>
      <c r="R22" s="125">
        <f>MRIO_en_émissions!R22/MRIO_en_émissions!R$26</f>
        <v>0.10113082018898008</v>
      </c>
      <c r="S22" s="125">
        <f>MRIO_en_émissions!S22/MRIO_en_émissions!S$26</f>
        <v>8.5802800427842586E-4</v>
      </c>
      <c r="T22" s="125">
        <f>MRIO_en_émissions!T22/MRIO_en_émissions!T$26</f>
        <v>2.1592776389869005E-3</v>
      </c>
      <c r="U22" s="125">
        <f>MRIO_en_émissions!U22/MRIO_en_émissions!U$26</f>
        <v>6.0916556051533823E-2</v>
      </c>
      <c r="V22" s="125">
        <f>MRIO_en_émissions!V22/MRIO_en_émissions!V$26</f>
        <v>0.29854919045337419</v>
      </c>
      <c r="W22" s="125">
        <f>MRIO_en_émissions!W22/MRIO_en_émissions!W$26</f>
        <v>3.2375888782101674E-2</v>
      </c>
      <c r="X22" s="125">
        <f>MRIO_en_émissions!X22/MRIO_en_émissions!X$26</f>
        <v>4.5313028137469083E-2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123">
        <f t="shared" si="0"/>
        <v>1049.88291757663</v>
      </c>
      <c r="AG22" s="27"/>
      <c r="AH22" s="41">
        <f>'MRIO_+_Emi'!AE20/1000</f>
        <v>11987331.7929554</v>
      </c>
      <c r="AJ22" s="145">
        <v>11987331.777188387</v>
      </c>
      <c r="AK22" s="146">
        <v>168174.50099663847</v>
      </c>
      <c r="AL22" s="147">
        <v>1128320.5624760438</v>
      </c>
      <c r="AM22" s="147">
        <v>980395.44003026909</v>
      </c>
      <c r="AN22" s="147">
        <v>1248583.3952602888</v>
      </c>
      <c r="AO22" s="148">
        <v>8461857.8784251474</v>
      </c>
      <c r="AP22" s="207">
        <f t="shared" si="1"/>
        <v>0</v>
      </c>
    </row>
    <row r="23" spans="1:42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125">
        <f>MRIO_en_émissions!E23/MRIO_en_émissions!E$26</f>
        <v>5.5317476730073391E-3</v>
      </c>
      <c r="F23" s="125">
        <f>MRIO_en_émissions!F23/MRIO_en_émissions!F$26</f>
        <v>1.0506126717510297E-2</v>
      </c>
      <c r="G23" s="125">
        <f>MRIO_en_émissions!G23/MRIO_en_émissions!G$26</f>
        <v>2.7833978292734168E-3</v>
      </c>
      <c r="H23" s="125">
        <f>MRIO_en_émissions!H23/MRIO_en_émissions!H$26</f>
        <v>2.1584026667706988E-3</v>
      </c>
      <c r="I23" s="125">
        <f>MRIO_en_émissions!I23/MRIO_en_émissions!I$26</f>
        <v>5.8872470771075894E-3</v>
      </c>
      <c r="J23" s="125">
        <f>MRIO_en_émissions!J23/MRIO_en_émissions!J$26</f>
        <v>1.1251201804662367E-2</v>
      </c>
      <c r="K23" s="125">
        <f>MRIO_en_émissions!K23/MRIO_en_émissions!K$26</f>
        <v>2.3156545790352584E-3</v>
      </c>
      <c r="L23" s="125">
        <f>MRIO_en_émissions!L23/MRIO_en_émissions!L$26</f>
        <v>2.0032045988198511E-3</v>
      </c>
      <c r="M23" s="125">
        <f>MRIO_en_émissions!M23/MRIO_en_émissions!M$26</f>
        <v>5.7474014832592461E-3</v>
      </c>
      <c r="N23" s="125">
        <f>MRIO_en_émissions!N23/MRIO_en_émissions!N$26</f>
        <v>2.7943379264137643E-3</v>
      </c>
      <c r="O23" s="125">
        <f>MRIO_en_émissions!O23/MRIO_en_émissions!O$26</f>
        <v>1.3907511786482364E-3</v>
      </c>
      <c r="P23" s="125">
        <f>MRIO_en_émissions!P23/MRIO_en_émissions!P$26</f>
        <v>7.3764829673343387E-4</v>
      </c>
      <c r="Q23" s="125">
        <f>MRIO_en_émissions!Q23/MRIO_en_émissions!Q$26</f>
        <v>3.815268051413028E-3</v>
      </c>
      <c r="R23" s="125">
        <f>MRIO_en_émissions!R23/MRIO_en_émissions!R$26</f>
        <v>5.4404037941791408E-3</v>
      </c>
      <c r="S23" s="125">
        <f>MRIO_en_émissions!S23/MRIO_en_émissions!S$26</f>
        <v>1.3159408779533908E-3</v>
      </c>
      <c r="T23" s="125">
        <f>MRIO_en_émissions!T23/MRIO_en_émissions!T$26</f>
        <v>1.3716072016018203E-3</v>
      </c>
      <c r="U23" s="125">
        <f>MRIO_en_émissions!U23/MRIO_en_émissions!U$26</f>
        <v>8.9274749539617643E-2</v>
      </c>
      <c r="V23" s="125">
        <f>MRIO_en_émissions!V23/MRIO_en_émissions!V$26</f>
        <v>5.3957438698023663E-2</v>
      </c>
      <c r="W23" s="125">
        <f>MRIO_en_émissions!W23/MRIO_en_émissions!W$26</f>
        <v>0.10774109475558298</v>
      </c>
      <c r="X23" s="125">
        <f>MRIO_en_émissions!X23/MRIO_en_émissions!X$26</f>
        <v>8.2087478779699602E-2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123">
        <f t="shared" si="0"/>
        <v>14836.161010766311</v>
      </c>
      <c r="AG23" s="27"/>
      <c r="AH23" s="41">
        <f>'MRIO_+_Emi'!AE21/1000</f>
        <v>677084.60605931398</v>
      </c>
      <c r="AJ23" s="145">
        <v>677084.60586880625</v>
      </c>
      <c r="AK23" s="146">
        <v>1973.1460134840409</v>
      </c>
      <c r="AL23" s="147">
        <v>12134.366492551351</v>
      </c>
      <c r="AM23" s="147">
        <v>14491.969058954024</v>
      </c>
      <c r="AN23" s="147">
        <v>13484.375636741559</v>
      </c>
      <c r="AO23" s="148">
        <v>635000.74866707518</v>
      </c>
      <c r="AP23" s="207">
        <f t="shared" si="1"/>
        <v>0</v>
      </c>
    </row>
    <row r="24" spans="1:42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125">
        <f>MRIO_en_émissions!E24/MRIO_en_émissions!E$26</f>
        <v>4.0532105896837253E-3</v>
      </c>
      <c r="F24" s="125">
        <f>MRIO_en_émissions!F24/MRIO_en_émissions!F$26</f>
        <v>5.0601953505374671E-3</v>
      </c>
      <c r="G24" s="125">
        <f>MRIO_en_émissions!G24/MRIO_en_émissions!G$26</f>
        <v>3.8929331847418367E-3</v>
      </c>
      <c r="H24" s="125">
        <f>MRIO_en_émissions!H24/MRIO_en_émissions!H$26</f>
        <v>1.0632680879690956E-2</v>
      </c>
      <c r="I24" s="125">
        <f>MRIO_en_émissions!I24/MRIO_en_émissions!I$26</f>
        <v>5.6177256679081555E-3</v>
      </c>
      <c r="J24" s="125">
        <f>MRIO_en_émissions!J24/MRIO_en_émissions!J$26</f>
        <v>6.9514936815550637E-3</v>
      </c>
      <c r="K24" s="125">
        <f>MRIO_en_émissions!K24/MRIO_en_émissions!K$26</f>
        <v>4.6801688305278663E-3</v>
      </c>
      <c r="L24" s="125">
        <f>MRIO_en_émissions!L24/MRIO_en_émissions!L$26</f>
        <v>1.802546437604689E-2</v>
      </c>
      <c r="M24" s="125">
        <f>MRIO_en_émissions!M24/MRIO_en_émissions!M$26</f>
        <v>3.232803965030498E-3</v>
      </c>
      <c r="N24" s="125">
        <f>MRIO_en_émissions!N24/MRIO_en_émissions!N$26</f>
        <v>7.335747299036288E-3</v>
      </c>
      <c r="O24" s="125">
        <f>MRIO_en_émissions!O24/MRIO_en_émissions!O$26</f>
        <v>2.9548391871614351E-3</v>
      </c>
      <c r="P24" s="125">
        <f>MRIO_en_émissions!P24/MRIO_en_émissions!P$26</f>
        <v>5.1138180404791886E-3</v>
      </c>
      <c r="Q24" s="125">
        <f>MRIO_en_émissions!Q24/MRIO_en_émissions!Q$26</f>
        <v>2.7410824300401083E-3</v>
      </c>
      <c r="R24" s="125">
        <f>MRIO_en_émissions!R24/MRIO_en_émissions!R$26</f>
        <v>3.4703935034508834E-3</v>
      </c>
      <c r="S24" s="125">
        <f>MRIO_en_émissions!S24/MRIO_en_émissions!S$26</f>
        <v>3.3250521137928196E-3</v>
      </c>
      <c r="T24" s="125">
        <f>MRIO_en_émissions!T24/MRIO_en_émissions!T$26</f>
        <v>5.4862022459365905E-3</v>
      </c>
      <c r="U24" s="125">
        <f>MRIO_en_émissions!U24/MRIO_en_émissions!U$26</f>
        <v>6.8215891971041873E-2</v>
      </c>
      <c r="V24" s="125">
        <f>MRIO_en_émissions!V24/MRIO_en_émissions!V$26</f>
        <v>7.0744722126373963E-2</v>
      </c>
      <c r="W24" s="125">
        <f>MRIO_en_émissions!W24/MRIO_en_émissions!W$26</f>
        <v>9.9155031930256737E-2</v>
      </c>
      <c r="X24" s="125">
        <f>MRIO_en_émissions!X24/MRIO_en_émissions!X$26</f>
        <v>0.21204448268571391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123">
        <f t="shared" si="0"/>
        <v>3578.5135684784054</v>
      </c>
      <c r="AG24" s="27"/>
      <c r="AH24" s="48">
        <f>'MRIO_+_Emi'!AE22/1000</f>
        <v>1344390.1454942999</v>
      </c>
      <c r="AJ24" s="149">
        <v>1344390.1449119835</v>
      </c>
      <c r="AK24" s="150">
        <v>10957.017514499448</v>
      </c>
      <c r="AL24" s="151">
        <v>74552.119060517027</v>
      </c>
      <c r="AM24" s="151">
        <v>69126.488328974243</v>
      </c>
      <c r="AN24" s="151">
        <v>58670.872322580624</v>
      </c>
      <c r="AO24" s="152">
        <v>1131083.6476854121</v>
      </c>
      <c r="AP24" s="207">
        <f t="shared" si="1"/>
        <v>0</v>
      </c>
    </row>
    <row r="25" spans="1:42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27"/>
      <c r="AG25" s="27"/>
      <c r="AH25" s="60"/>
      <c r="AK25" s="32"/>
    </row>
    <row r="26" spans="1:42" s="17" customFormat="1" x14ac:dyDescent="0.25"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AJ26" s="144">
        <f t="shared" ref="AJ26:AO26" si="2">SUM(AJ5:AJ24)</f>
        <v>42080991.044315279</v>
      </c>
      <c r="AK26" s="144">
        <f t="shared" si="2"/>
        <v>642700.42617751576</v>
      </c>
      <c r="AL26" s="144">
        <f t="shared" si="2"/>
        <v>4692176.7019155128</v>
      </c>
      <c r="AM26" s="144">
        <f t="shared" si="2"/>
        <v>6333730.856861094</v>
      </c>
      <c r="AN26" s="144">
        <f t="shared" si="2"/>
        <v>11289329.693144036</v>
      </c>
      <c r="AO26" s="144">
        <f t="shared" si="2"/>
        <v>19123053.366217114</v>
      </c>
    </row>
    <row r="27" spans="1:42" s="17" customFormat="1" x14ac:dyDescent="0.25"/>
    <row r="28" spans="1:42" s="17" customFormat="1" x14ac:dyDescent="0.25">
      <c r="AK28" s="17">
        <f>SUM(AK9:AK24)</f>
        <v>433202.15938671178</v>
      </c>
    </row>
    <row r="29" spans="1:42" s="17" customFormat="1" ht="17.25" x14ac:dyDescent="0.3">
      <c r="C29" s="197" t="s">
        <v>67</v>
      </c>
    </row>
    <row r="30" spans="1:42" s="17" customFormat="1" x14ac:dyDescent="0.25">
      <c r="A30" s="24" t="s">
        <v>8</v>
      </c>
      <c r="B30" s="25" t="s">
        <v>13</v>
      </c>
      <c r="C30" s="199">
        <v>1</v>
      </c>
      <c r="E30" s="17">
        <f t="array" ref="E30:X49">_xlfn.MUNIT(20)</f>
        <v>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</row>
    <row r="31" spans="1:42" x14ac:dyDescent="0.25">
      <c r="A31" s="34" t="s">
        <v>8</v>
      </c>
      <c r="B31" s="35" t="s">
        <v>14</v>
      </c>
      <c r="C31" s="200">
        <v>1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</row>
    <row r="32" spans="1:42" x14ac:dyDescent="0.25">
      <c r="A32" s="34" t="s">
        <v>8</v>
      </c>
      <c r="B32" s="35" t="s">
        <v>15</v>
      </c>
      <c r="C32" s="199">
        <v>1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</row>
    <row r="33" spans="1:24" x14ac:dyDescent="0.25">
      <c r="A33" s="42" t="s">
        <v>8</v>
      </c>
      <c r="B33" s="43" t="s">
        <v>16</v>
      </c>
      <c r="C33" s="200">
        <v>1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x14ac:dyDescent="0.25">
      <c r="A34" s="49" t="s">
        <v>9</v>
      </c>
      <c r="B34" s="25" t="s">
        <v>13</v>
      </c>
      <c r="C34" s="199">
        <v>1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1:24" x14ac:dyDescent="0.25">
      <c r="A35" s="50" t="s">
        <v>9</v>
      </c>
      <c r="B35" s="35" t="s">
        <v>14</v>
      </c>
      <c r="C35" s="200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5">
      <c r="A36" s="50" t="s">
        <v>9</v>
      </c>
      <c r="B36" s="35" t="s">
        <v>15</v>
      </c>
      <c r="C36" s="199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s="51" t="s">
        <v>9</v>
      </c>
      <c r="B37" s="43" t="s">
        <v>16</v>
      </c>
      <c r="C37" s="200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53" t="s">
        <v>10</v>
      </c>
      <c r="B38" s="35" t="s">
        <v>13</v>
      </c>
      <c r="C38" s="199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53" t="s">
        <v>10</v>
      </c>
      <c r="B39" s="35" t="s">
        <v>14</v>
      </c>
      <c r="C39" s="200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25">
      <c r="A40" s="53" t="s">
        <v>10</v>
      </c>
      <c r="B40" s="35" t="s">
        <v>15</v>
      </c>
      <c r="C40" s="199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25">
      <c r="A41" s="53" t="s">
        <v>10</v>
      </c>
      <c r="B41" s="35" t="s">
        <v>16</v>
      </c>
      <c r="C41" s="200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25">
      <c r="A42" s="54" t="s">
        <v>11</v>
      </c>
      <c r="B42" s="25" t="s">
        <v>13</v>
      </c>
      <c r="C42" s="199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</row>
    <row r="43" spans="1:24" x14ac:dyDescent="0.25">
      <c r="A43" s="55" t="s">
        <v>11</v>
      </c>
      <c r="B43" s="35" t="s">
        <v>14</v>
      </c>
      <c r="C43" s="200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</row>
    <row r="44" spans="1:24" x14ac:dyDescent="0.25">
      <c r="A44" s="55" t="s">
        <v>11</v>
      </c>
      <c r="B44" s="35" t="s">
        <v>15</v>
      </c>
      <c r="C44" s="199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</row>
    <row r="45" spans="1:24" x14ac:dyDescent="0.25">
      <c r="A45" s="56" t="s">
        <v>11</v>
      </c>
      <c r="B45" s="43" t="s">
        <v>16</v>
      </c>
      <c r="C45" s="200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</row>
    <row r="46" spans="1:24" x14ac:dyDescent="0.25">
      <c r="A46" s="57" t="s">
        <v>12</v>
      </c>
      <c r="B46" s="35" t="s">
        <v>13</v>
      </c>
      <c r="C46" s="199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</row>
    <row r="47" spans="1:24" x14ac:dyDescent="0.25">
      <c r="A47" s="57" t="s">
        <v>12</v>
      </c>
      <c r="B47" s="35" t="s">
        <v>14</v>
      </c>
      <c r="C47" s="200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0</v>
      </c>
    </row>
    <row r="48" spans="1:24" x14ac:dyDescent="0.25">
      <c r="A48" s="57" t="s">
        <v>12</v>
      </c>
      <c r="B48" s="35" t="s">
        <v>15</v>
      </c>
      <c r="C48" s="199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0</v>
      </c>
    </row>
    <row r="49" spans="1:24" x14ac:dyDescent="0.25">
      <c r="A49" s="58" t="s">
        <v>12</v>
      </c>
      <c r="B49" s="43" t="s">
        <v>16</v>
      </c>
      <c r="C49" s="200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</row>
    <row r="51" spans="1:24" ht="17.25" x14ac:dyDescent="0.3">
      <c r="A51" s="17"/>
      <c r="B51" s="17"/>
      <c r="C51" s="197" t="s">
        <v>70</v>
      </c>
    </row>
    <row r="52" spans="1:24" x14ac:dyDescent="0.25">
      <c r="A52" s="24" t="s">
        <v>8</v>
      </c>
      <c r="B52" s="25" t="s">
        <v>13</v>
      </c>
      <c r="C52" s="199">
        <v>1</v>
      </c>
      <c r="E52" s="201">
        <f t="shared" ref="E52:X52" si="3">IF(E30=1,E$26,0)</f>
        <v>831.15062289754405</v>
      </c>
      <c r="F52" s="201">
        <f t="shared" si="3"/>
        <v>0</v>
      </c>
      <c r="G52" s="201">
        <f t="shared" si="3"/>
        <v>0</v>
      </c>
      <c r="H52" s="201">
        <f t="shared" si="3"/>
        <v>0</v>
      </c>
      <c r="I52" s="201">
        <f t="shared" si="3"/>
        <v>0</v>
      </c>
      <c r="J52" s="201">
        <f t="shared" si="3"/>
        <v>0</v>
      </c>
      <c r="K52" s="201">
        <f t="shared" si="3"/>
        <v>0</v>
      </c>
      <c r="L52" s="201">
        <f t="shared" si="3"/>
        <v>0</v>
      </c>
      <c r="M52" s="201">
        <f t="shared" si="3"/>
        <v>0</v>
      </c>
      <c r="N52" s="201">
        <f t="shared" si="3"/>
        <v>0</v>
      </c>
      <c r="O52" s="201">
        <f t="shared" si="3"/>
        <v>0</v>
      </c>
      <c r="P52" s="201">
        <f t="shared" si="3"/>
        <v>0</v>
      </c>
      <c r="Q52" s="201">
        <f t="shared" si="3"/>
        <v>0</v>
      </c>
      <c r="R52" s="201">
        <f t="shared" si="3"/>
        <v>0</v>
      </c>
      <c r="S52" s="201">
        <f t="shared" si="3"/>
        <v>0</v>
      </c>
      <c r="T52" s="201">
        <f t="shared" si="3"/>
        <v>0</v>
      </c>
      <c r="U52" s="201">
        <f t="shared" si="3"/>
        <v>0</v>
      </c>
      <c r="V52" s="201">
        <f t="shared" si="3"/>
        <v>0</v>
      </c>
      <c r="W52" s="201">
        <f t="shared" si="3"/>
        <v>0</v>
      </c>
      <c r="X52" s="201">
        <f t="shared" si="3"/>
        <v>0</v>
      </c>
    </row>
    <row r="53" spans="1:24" x14ac:dyDescent="0.25">
      <c r="A53" s="34" t="s">
        <v>8</v>
      </c>
      <c r="B53" s="35" t="s">
        <v>14</v>
      </c>
      <c r="C53" s="200">
        <v>1</v>
      </c>
      <c r="E53" s="201">
        <f t="shared" ref="E53:X53" si="4">IF(E31=1,E$26,0)</f>
        <v>0</v>
      </c>
      <c r="F53" s="201">
        <f t="shared" si="4"/>
        <v>197.91609207366599</v>
      </c>
      <c r="G53" s="201">
        <f t="shared" si="4"/>
        <v>0</v>
      </c>
      <c r="H53" s="201">
        <f t="shared" si="4"/>
        <v>0</v>
      </c>
      <c r="I53" s="201">
        <f t="shared" si="4"/>
        <v>0</v>
      </c>
      <c r="J53" s="201">
        <f t="shared" si="4"/>
        <v>0</v>
      </c>
      <c r="K53" s="201">
        <f t="shared" si="4"/>
        <v>0</v>
      </c>
      <c r="L53" s="201">
        <f t="shared" si="4"/>
        <v>0</v>
      </c>
      <c r="M53" s="201">
        <f t="shared" si="4"/>
        <v>0</v>
      </c>
      <c r="N53" s="201">
        <f t="shared" si="4"/>
        <v>0</v>
      </c>
      <c r="O53" s="201">
        <f t="shared" si="4"/>
        <v>0</v>
      </c>
      <c r="P53" s="201">
        <f t="shared" si="4"/>
        <v>0</v>
      </c>
      <c r="Q53" s="201">
        <f t="shared" si="4"/>
        <v>0</v>
      </c>
      <c r="R53" s="201">
        <f t="shared" si="4"/>
        <v>0</v>
      </c>
      <c r="S53" s="201">
        <f t="shared" si="4"/>
        <v>0</v>
      </c>
      <c r="T53" s="201">
        <f t="shared" si="4"/>
        <v>0</v>
      </c>
      <c r="U53" s="201">
        <f t="shared" si="4"/>
        <v>0</v>
      </c>
      <c r="V53" s="201">
        <f t="shared" si="4"/>
        <v>0</v>
      </c>
      <c r="W53" s="201">
        <f t="shared" si="4"/>
        <v>0</v>
      </c>
      <c r="X53" s="201">
        <f t="shared" si="4"/>
        <v>0</v>
      </c>
    </row>
    <row r="54" spans="1:24" x14ac:dyDescent="0.25">
      <c r="A54" s="34" t="s">
        <v>8</v>
      </c>
      <c r="B54" s="35" t="s">
        <v>15</v>
      </c>
      <c r="C54" s="199">
        <v>1</v>
      </c>
      <c r="E54" s="201">
        <f t="shared" ref="E54:X54" si="5">IF(E32=1,E$26,0)</f>
        <v>0</v>
      </c>
      <c r="F54" s="201">
        <f t="shared" si="5"/>
        <v>0</v>
      </c>
      <c r="G54" s="201">
        <f t="shared" si="5"/>
        <v>1917.8076692811201</v>
      </c>
      <c r="H54" s="201">
        <f t="shared" si="5"/>
        <v>0</v>
      </c>
      <c r="I54" s="201">
        <f t="shared" si="5"/>
        <v>0</v>
      </c>
      <c r="J54" s="201">
        <f t="shared" si="5"/>
        <v>0</v>
      </c>
      <c r="K54" s="201">
        <f t="shared" si="5"/>
        <v>0</v>
      </c>
      <c r="L54" s="201">
        <f t="shared" si="5"/>
        <v>0</v>
      </c>
      <c r="M54" s="201">
        <f t="shared" si="5"/>
        <v>0</v>
      </c>
      <c r="N54" s="201">
        <f t="shared" si="5"/>
        <v>0</v>
      </c>
      <c r="O54" s="201">
        <f t="shared" si="5"/>
        <v>0</v>
      </c>
      <c r="P54" s="201">
        <f t="shared" si="5"/>
        <v>0</v>
      </c>
      <c r="Q54" s="201">
        <f t="shared" si="5"/>
        <v>0</v>
      </c>
      <c r="R54" s="201">
        <f t="shared" si="5"/>
        <v>0</v>
      </c>
      <c r="S54" s="201">
        <f t="shared" si="5"/>
        <v>0</v>
      </c>
      <c r="T54" s="201">
        <f t="shared" si="5"/>
        <v>0</v>
      </c>
      <c r="U54" s="201">
        <f t="shared" si="5"/>
        <v>0</v>
      </c>
      <c r="V54" s="201">
        <f t="shared" si="5"/>
        <v>0</v>
      </c>
      <c r="W54" s="201">
        <f t="shared" si="5"/>
        <v>0</v>
      </c>
      <c r="X54" s="201">
        <f t="shared" si="5"/>
        <v>0</v>
      </c>
    </row>
    <row r="55" spans="1:24" x14ac:dyDescent="0.25">
      <c r="A55" s="42" t="s">
        <v>8</v>
      </c>
      <c r="B55" s="43" t="s">
        <v>16</v>
      </c>
      <c r="C55" s="200">
        <v>1</v>
      </c>
      <c r="E55" s="201">
        <f t="shared" ref="E55:X55" si="6">IF(E33=1,E$26,0)</f>
        <v>0</v>
      </c>
      <c r="F55" s="201">
        <f t="shared" si="6"/>
        <v>0</v>
      </c>
      <c r="G55" s="201">
        <f t="shared" si="6"/>
        <v>0</v>
      </c>
      <c r="H55" s="201">
        <f t="shared" si="6"/>
        <v>1217.0665843132899</v>
      </c>
      <c r="I55" s="201">
        <f t="shared" si="6"/>
        <v>0</v>
      </c>
      <c r="J55" s="201">
        <f t="shared" si="6"/>
        <v>0</v>
      </c>
      <c r="K55" s="201">
        <f t="shared" si="6"/>
        <v>0</v>
      </c>
      <c r="L55" s="201">
        <f t="shared" si="6"/>
        <v>0</v>
      </c>
      <c r="M55" s="201">
        <f t="shared" si="6"/>
        <v>0</v>
      </c>
      <c r="N55" s="201">
        <f t="shared" si="6"/>
        <v>0</v>
      </c>
      <c r="O55" s="201">
        <f t="shared" si="6"/>
        <v>0</v>
      </c>
      <c r="P55" s="201">
        <f t="shared" si="6"/>
        <v>0</v>
      </c>
      <c r="Q55" s="201">
        <f t="shared" si="6"/>
        <v>0</v>
      </c>
      <c r="R55" s="201">
        <f t="shared" si="6"/>
        <v>0</v>
      </c>
      <c r="S55" s="201">
        <f t="shared" si="6"/>
        <v>0</v>
      </c>
      <c r="T55" s="201">
        <f t="shared" si="6"/>
        <v>0</v>
      </c>
      <c r="U55" s="201">
        <f t="shared" si="6"/>
        <v>0</v>
      </c>
      <c r="V55" s="201">
        <f t="shared" si="6"/>
        <v>0</v>
      </c>
      <c r="W55" s="201">
        <f t="shared" si="6"/>
        <v>0</v>
      </c>
      <c r="X55" s="201">
        <f t="shared" si="6"/>
        <v>0</v>
      </c>
    </row>
    <row r="56" spans="1:24" x14ac:dyDescent="0.25">
      <c r="A56" s="49" t="s">
        <v>9</v>
      </c>
      <c r="B56" s="25" t="s">
        <v>13</v>
      </c>
      <c r="C56" s="199">
        <v>1</v>
      </c>
      <c r="E56" s="201">
        <f t="shared" ref="E56:X56" si="7">IF(E34=1,E$26,0)</f>
        <v>0</v>
      </c>
      <c r="F56" s="201">
        <f t="shared" si="7"/>
        <v>0</v>
      </c>
      <c r="G56" s="201">
        <f t="shared" si="7"/>
        <v>0</v>
      </c>
      <c r="H56" s="201">
        <f t="shared" si="7"/>
        <v>0</v>
      </c>
      <c r="I56" s="201">
        <f t="shared" si="7"/>
        <v>6671.7864134741803</v>
      </c>
      <c r="J56" s="201">
        <f t="shared" si="7"/>
        <v>0</v>
      </c>
      <c r="K56" s="201">
        <f t="shared" si="7"/>
        <v>0</v>
      </c>
      <c r="L56" s="201">
        <f t="shared" si="7"/>
        <v>0</v>
      </c>
      <c r="M56" s="201">
        <f t="shared" si="7"/>
        <v>0</v>
      </c>
      <c r="N56" s="201">
        <f t="shared" si="7"/>
        <v>0</v>
      </c>
      <c r="O56" s="201">
        <f t="shared" si="7"/>
        <v>0</v>
      </c>
      <c r="P56" s="201">
        <f t="shared" si="7"/>
        <v>0</v>
      </c>
      <c r="Q56" s="201">
        <f t="shared" si="7"/>
        <v>0</v>
      </c>
      <c r="R56" s="201">
        <f t="shared" si="7"/>
        <v>0</v>
      </c>
      <c r="S56" s="201">
        <f t="shared" si="7"/>
        <v>0</v>
      </c>
      <c r="T56" s="201">
        <f t="shared" si="7"/>
        <v>0</v>
      </c>
      <c r="U56" s="201">
        <f t="shared" si="7"/>
        <v>0</v>
      </c>
      <c r="V56" s="201">
        <f t="shared" si="7"/>
        <v>0</v>
      </c>
      <c r="W56" s="201">
        <f t="shared" si="7"/>
        <v>0</v>
      </c>
      <c r="X56" s="201">
        <f t="shared" si="7"/>
        <v>0</v>
      </c>
    </row>
    <row r="57" spans="1:24" x14ac:dyDescent="0.25">
      <c r="A57" s="50" t="s">
        <v>9</v>
      </c>
      <c r="B57" s="35" t="s">
        <v>14</v>
      </c>
      <c r="C57" s="200">
        <v>1</v>
      </c>
      <c r="E57" s="201">
        <f t="shared" ref="E57:X57" si="8">IF(E35=1,E$26,0)</f>
        <v>0</v>
      </c>
      <c r="F57" s="201">
        <f t="shared" si="8"/>
        <v>0</v>
      </c>
      <c r="G57" s="201">
        <f t="shared" si="8"/>
        <v>0</v>
      </c>
      <c r="H57" s="201">
        <f t="shared" si="8"/>
        <v>0</v>
      </c>
      <c r="I57" s="201">
        <f t="shared" si="8"/>
        <v>0</v>
      </c>
      <c r="J57" s="201">
        <f t="shared" si="8"/>
        <v>1422.32883704234</v>
      </c>
      <c r="K57" s="201">
        <f t="shared" si="8"/>
        <v>0</v>
      </c>
      <c r="L57" s="201">
        <f t="shared" si="8"/>
        <v>0</v>
      </c>
      <c r="M57" s="201">
        <f t="shared" si="8"/>
        <v>0</v>
      </c>
      <c r="N57" s="201">
        <f t="shared" si="8"/>
        <v>0</v>
      </c>
      <c r="O57" s="201">
        <f t="shared" si="8"/>
        <v>0</v>
      </c>
      <c r="P57" s="201">
        <f t="shared" si="8"/>
        <v>0</v>
      </c>
      <c r="Q57" s="201">
        <f t="shared" si="8"/>
        <v>0</v>
      </c>
      <c r="R57" s="201">
        <f t="shared" si="8"/>
        <v>0</v>
      </c>
      <c r="S57" s="201">
        <f t="shared" si="8"/>
        <v>0</v>
      </c>
      <c r="T57" s="201">
        <f t="shared" si="8"/>
        <v>0</v>
      </c>
      <c r="U57" s="201">
        <f t="shared" si="8"/>
        <v>0</v>
      </c>
      <c r="V57" s="201">
        <f t="shared" si="8"/>
        <v>0</v>
      </c>
      <c r="W57" s="201">
        <f t="shared" si="8"/>
        <v>0</v>
      </c>
      <c r="X57" s="201">
        <f t="shared" si="8"/>
        <v>0</v>
      </c>
    </row>
    <row r="58" spans="1:24" x14ac:dyDescent="0.25">
      <c r="A58" s="50" t="s">
        <v>9</v>
      </c>
      <c r="B58" s="35" t="s">
        <v>15</v>
      </c>
      <c r="C58" s="199">
        <v>1</v>
      </c>
      <c r="E58" s="201">
        <f t="shared" ref="E58:X58" si="9">IF(E36=1,E$26,0)</f>
        <v>0</v>
      </c>
      <c r="F58" s="201">
        <f t="shared" si="9"/>
        <v>0</v>
      </c>
      <c r="G58" s="201">
        <f t="shared" si="9"/>
        <v>0</v>
      </c>
      <c r="H58" s="201">
        <f t="shared" si="9"/>
        <v>0</v>
      </c>
      <c r="I58" s="201">
        <f t="shared" si="9"/>
        <v>0</v>
      </c>
      <c r="J58" s="201">
        <f t="shared" si="9"/>
        <v>0</v>
      </c>
      <c r="K58" s="201">
        <f t="shared" si="9"/>
        <v>10586.4211407519</v>
      </c>
      <c r="L58" s="201">
        <f t="shared" si="9"/>
        <v>0</v>
      </c>
      <c r="M58" s="201">
        <f t="shared" si="9"/>
        <v>0</v>
      </c>
      <c r="N58" s="201">
        <f t="shared" si="9"/>
        <v>0</v>
      </c>
      <c r="O58" s="201">
        <f t="shared" si="9"/>
        <v>0</v>
      </c>
      <c r="P58" s="201">
        <f t="shared" si="9"/>
        <v>0</v>
      </c>
      <c r="Q58" s="201">
        <f t="shared" si="9"/>
        <v>0</v>
      </c>
      <c r="R58" s="201">
        <f t="shared" si="9"/>
        <v>0</v>
      </c>
      <c r="S58" s="201">
        <f t="shared" si="9"/>
        <v>0</v>
      </c>
      <c r="T58" s="201">
        <f t="shared" si="9"/>
        <v>0</v>
      </c>
      <c r="U58" s="201">
        <f t="shared" si="9"/>
        <v>0</v>
      </c>
      <c r="V58" s="201">
        <f t="shared" si="9"/>
        <v>0</v>
      </c>
      <c r="W58" s="201">
        <f t="shared" si="9"/>
        <v>0</v>
      </c>
      <c r="X58" s="201">
        <f t="shared" si="9"/>
        <v>0</v>
      </c>
    </row>
    <row r="59" spans="1:24" x14ac:dyDescent="0.25">
      <c r="A59" s="51" t="s">
        <v>9</v>
      </c>
      <c r="B59" s="43" t="s">
        <v>16</v>
      </c>
      <c r="C59" s="200">
        <v>1</v>
      </c>
      <c r="E59" s="201">
        <f t="shared" ref="E59:X59" si="10">IF(E37=1,E$26,0)</f>
        <v>0</v>
      </c>
      <c r="F59" s="201">
        <f t="shared" si="10"/>
        <v>0</v>
      </c>
      <c r="G59" s="201">
        <f t="shared" si="10"/>
        <v>0</v>
      </c>
      <c r="H59" s="201">
        <f t="shared" si="10"/>
        <v>0</v>
      </c>
      <c r="I59" s="201">
        <f t="shared" si="10"/>
        <v>0</v>
      </c>
      <c r="J59" s="201">
        <f t="shared" si="10"/>
        <v>0</v>
      </c>
      <c r="K59" s="201">
        <f t="shared" si="10"/>
        <v>0</v>
      </c>
      <c r="L59" s="201">
        <f t="shared" si="10"/>
        <v>6381.3663846917898</v>
      </c>
      <c r="M59" s="201">
        <f t="shared" si="10"/>
        <v>0</v>
      </c>
      <c r="N59" s="201">
        <f t="shared" si="10"/>
        <v>0</v>
      </c>
      <c r="O59" s="201">
        <f t="shared" si="10"/>
        <v>0</v>
      </c>
      <c r="P59" s="201">
        <f t="shared" si="10"/>
        <v>0</v>
      </c>
      <c r="Q59" s="201">
        <f t="shared" si="10"/>
        <v>0</v>
      </c>
      <c r="R59" s="201">
        <f t="shared" si="10"/>
        <v>0</v>
      </c>
      <c r="S59" s="201">
        <f t="shared" si="10"/>
        <v>0</v>
      </c>
      <c r="T59" s="201">
        <f t="shared" si="10"/>
        <v>0</v>
      </c>
      <c r="U59" s="201">
        <f t="shared" si="10"/>
        <v>0</v>
      </c>
      <c r="V59" s="201">
        <f t="shared" si="10"/>
        <v>0</v>
      </c>
      <c r="W59" s="201">
        <f t="shared" si="10"/>
        <v>0</v>
      </c>
      <c r="X59" s="201">
        <f t="shared" si="10"/>
        <v>0</v>
      </c>
    </row>
    <row r="60" spans="1:24" x14ac:dyDescent="0.25">
      <c r="A60" s="53" t="s">
        <v>10</v>
      </c>
      <c r="B60" s="35" t="s">
        <v>13</v>
      </c>
      <c r="C60" s="199">
        <v>1</v>
      </c>
      <c r="E60" s="201">
        <f t="shared" ref="E60:X60" si="11">IF(E38=1,E$26,0)</f>
        <v>0</v>
      </c>
      <c r="F60" s="201">
        <f t="shared" si="11"/>
        <v>0</v>
      </c>
      <c r="G60" s="201">
        <f t="shared" si="11"/>
        <v>0</v>
      </c>
      <c r="H60" s="201">
        <f t="shared" si="11"/>
        <v>0</v>
      </c>
      <c r="I60" s="201">
        <f t="shared" si="11"/>
        <v>0</v>
      </c>
      <c r="J60" s="201">
        <f t="shared" si="11"/>
        <v>0</v>
      </c>
      <c r="K60" s="201">
        <f t="shared" si="11"/>
        <v>0</v>
      </c>
      <c r="L60" s="201">
        <f t="shared" si="11"/>
        <v>0</v>
      </c>
      <c r="M60" s="201">
        <f t="shared" si="11"/>
        <v>5143.7976289009302</v>
      </c>
      <c r="N60" s="201">
        <f t="shared" si="11"/>
        <v>0</v>
      </c>
      <c r="O60" s="201">
        <f t="shared" si="11"/>
        <v>0</v>
      </c>
      <c r="P60" s="201">
        <f t="shared" si="11"/>
        <v>0</v>
      </c>
      <c r="Q60" s="201">
        <f t="shared" si="11"/>
        <v>0</v>
      </c>
      <c r="R60" s="201">
        <f t="shared" si="11"/>
        <v>0</v>
      </c>
      <c r="S60" s="201">
        <f t="shared" si="11"/>
        <v>0</v>
      </c>
      <c r="T60" s="201">
        <f t="shared" si="11"/>
        <v>0</v>
      </c>
      <c r="U60" s="201">
        <f t="shared" si="11"/>
        <v>0</v>
      </c>
      <c r="V60" s="201">
        <f t="shared" si="11"/>
        <v>0</v>
      </c>
      <c r="W60" s="201">
        <f t="shared" si="11"/>
        <v>0</v>
      </c>
      <c r="X60" s="201">
        <f t="shared" si="11"/>
        <v>0</v>
      </c>
    </row>
    <row r="61" spans="1:24" x14ac:dyDescent="0.25">
      <c r="A61" s="53" t="s">
        <v>10</v>
      </c>
      <c r="B61" s="35" t="s">
        <v>14</v>
      </c>
      <c r="C61" s="200">
        <v>1</v>
      </c>
      <c r="E61" s="201">
        <f t="shared" ref="E61:X61" si="12">IF(E39=1,E$26,0)</f>
        <v>0</v>
      </c>
      <c r="F61" s="201">
        <f t="shared" si="12"/>
        <v>0</v>
      </c>
      <c r="G61" s="201">
        <f t="shared" si="12"/>
        <v>0</v>
      </c>
      <c r="H61" s="201">
        <f t="shared" si="12"/>
        <v>0</v>
      </c>
      <c r="I61" s="201">
        <f t="shared" si="12"/>
        <v>0</v>
      </c>
      <c r="J61" s="201">
        <f t="shared" si="12"/>
        <v>0</v>
      </c>
      <c r="K61" s="201">
        <f t="shared" si="12"/>
        <v>0</v>
      </c>
      <c r="L61" s="201">
        <f t="shared" si="12"/>
        <v>0</v>
      </c>
      <c r="M61" s="201">
        <f t="shared" si="12"/>
        <v>0</v>
      </c>
      <c r="N61" s="201">
        <f t="shared" si="12"/>
        <v>1541.6407415639301</v>
      </c>
      <c r="O61" s="201">
        <f t="shared" si="12"/>
        <v>0</v>
      </c>
      <c r="P61" s="201">
        <f t="shared" si="12"/>
        <v>0</v>
      </c>
      <c r="Q61" s="201">
        <f t="shared" si="12"/>
        <v>0</v>
      </c>
      <c r="R61" s="201">
        <f t="shared" si="12"/>
        <v>0</v>
      </c>
      <c r="S61" s="201">
        <f t="shared" si="12"/>
        <v>0</v>
      </c>
      <c r="T61" s="201">
        <f t="shared" si="12"/>
        <v>0</v>
      </c>
      <c r="U61" s="201">
        <f t="shared" si="12"/>
        <v>0</v>
      </c>
      <c r="V61" s="201">
        <f t="shared" si="12"/>
        <v>0</v>
      </c>
      <c r="W61" s="201">
        <f t="shared" si="12"/>
        <v>0</v>
      </c>
      <c r="X61" s="201">
        <f t="shared" si="12"/>
        <v>0</v>
      </c>
    </row>
    <row r="62" spans="1:24" x14ac:dyDescent="0.25">
      <c r="A62" s="53" t="s">
        <v>10</v>
      </c>
      <c r="B62" s="35" t="s">
        <v>15</v>
      </c>
      <c r="C62" s="199">
        <v>1</v>
      </c>
      <c r="E62" s="201">
        <f t="shared" ref="E62:X62" si="13">IF(E40=1,E$26,0)</f>
        <v>0</v>
      </c>
      <c r="F62" s="201">
        <f t="shared" si="13"/>
        <v>0</v>
      </c>
      <c r="G62" s="201">
        <f t="shared" si="13"/>
        <v>0</v>
      </c>
      <c r="H62" s="201">
        <f t="shared" si="13"/>
        <v>0</v>
      </c>
      <c r="I62" s="201">
        <f t="shared" si="13"/>
        <v>0</v>
      </c>
      <c r="J62" s="201">
        <f t="shared" si="13"/>
        <v>0</v>
      </c>
      <c r="K62" s="201">
        <f t="shared" si="13"/>
        <v>0</v>
      </c>
      <c r="L62" s="201">
        <f t="shared" si="13"/>
        <v>0</v>
      </c>
      <c r="M62" s="201">
        <f t="shared" si="13"/>
        <v>0</v>
      </c>
      <c r="N62" s="201">
        <f t="shared" si="13"/>
        <v>0</v>
      </c>
      <c r="O62" s="201">
        <f t="shared" si="13"/>
        <v>15015.5366790771</v>
      </c>
      <c r="P62" s="201">
        <f t="shared" si="13"/>
        <v>0</v>
      </c>
      <c r="Q62" s="201">
        <f t="shared" si="13"/>
        <v>0</v>
      </c>
      <c r="R62" s="201">
        <f t="shared" si="13"/>
        <v>0</v>
      </c>
      <c r="S62" s="201">
        <f t="shared" si="13"/>
        <v>0</v>
      </c>
      <c r="T62" s="201">
        <f t="shared" si="13"/>
        <v>0</v>
      </c>
      <c r="U62" s="201">
        <f t="shared" si="13"/>
        <v>0</v>
      </c>
      <c r="V62" s="201">
        <f t="shared" si="13"/>
        <v>0</v>
      </c>
      <c r="W62" s="201">
        <f t="shared" si="13"/>
        <v>0</v>
      </c>
      <c r="X62" s="201">
        <f t="shared" si="13"/>
        <v>0</v>
      </c>
    </row>
    <row r="63" spans="1:24" x14ac:dyDescent="0.25">
      <c r="A63" s="53" t="s">
        <v>10</v>
      </c>
      <c r="B63" s="35" t="s">
        <v>16</v>
      </c>
      <c r="C63" s="200">
        <v>1</v>
      </c>
      <c r="E63" s="201">
        <f t="shared" ref="E63:X63" si="14">IF(E41=1,E$26,0)</f>
        <v>0</v>
      </c>
      <c r="F63" s="201">
        <f t="shared" si="14"/>
        <v>0</v>
      </c>
      <c r="G63" s="201">
        <f t="shared" si="14"/>
        <v>0</v>
      </c>
      <c r="H63" s="201">
        <f t="shared" si="14"/>
        <v>0</v>
      </c>
      <c r="I63" s="201">
        <f t="shared" si="14"/>
        <v>0</v>
      </c>
      <c r="J63" s="201">
        <f t="shared" si="14"/>
        <v>0</v>
      </c>
      <c r="K63" s="201">
        <f t="shared" si="14"/>
        <v>0</v>
      </c>
      <c r="L63" s="201">
        <f t="shared" si="14"/>
        <v>0</v>
      </c>
      <c r="M63" s="201">
        <f t="shared" si="14"/>
        <v>0</v>
      </c>
      <c r="N63" s="201">
        <f t="shared" si="14"/>
        <v>0</v>
      </c>
      <c r="O63" s="201">
        <f t="shared" si="14"/>
        <v>0</v>
      </c>
      <c r="P63" s="201">
        <f t="shared" si="14"/>
        <v>8693.9351927942407</v>
      </c>
      <c r="Q63" s="201">
        <f t="shared" si="14"/>
        <v>0</v>
      </c>
      <c r="R63" s="201">
        <f t="shared" si="14"/>
        <v>0</v>
      </c>
      <c r="S63" s="201">
        <f t="shared" si="14"/>
        <v>0</v>
      </c>
      <c r="T63" s="201">
        <f t="shared" si="14"/>
        <v>0</v>
      </c>
      <c r="U63" s="201">
        <f t="shared" si="14"/>
        <v>0</v>
      </c>
      <c r="V63" s="201">
        <f t="shared" si="14"/>
        <v>0</v>
      </c>
      <c r="W63" s="201">
        <f t="shared" si="14"/>
        <v>0</v>
      </c>
      <c r="X63" s="201">
        <f t="shared" si="14"/>
        <v>0</v>
      </c>
    </row>
    <row r="64" spans="1:24" x14ac:dyDescent="0.25">
      <c r="A64" s="54" t="s">
        <v>11</v>
      </c>
      <c r="B64" s="25" t="s">
        <v>13</v>
      </c>
      <c r="C64" s="199">
        <v>1</v>
      </c>
      <c r="E64" s="201">
        <f t="shared" ref="E64:X64" si="15">IF(E42=1,E$26,0)</f>
        <v>0</v>
      </c>
      <c r="F64" s="201">
        <f t="shared" si="15"/>
        <v>0</v>
      </c>
      <c r="G64" s="201">
        <f t="shared" si="15"/>
        <v>0</v>
      </c>
      <c r="H64" s="201">
        <f t="shared" si="15"/>
        <v>0</v>
      </c>
      <c r="I64" s="201">
        <f t="shared" si="15"/>
        <v>0</v>
      </c>
      <c r="J64" s="201">
        <f t="shared" si="15"/>
        <v>0</v>
      </c>
      <c r="K64" s="201">
        <f t="shared" si="15"/>
        <v>0</v>
      </c>
      <c r="L64" s="201">
        <f t="shared" si="15"/>
        <v>0</v>
      </c>
      <c r="M64" s="201">
        <f t="shared" si="15"/>
        <v>0</v>
      </c>
      <c r="N64" s="201">
        <f t="shared" si="15"/>
        <v>0</v>
      </c>
      <c r="O64" s="201">
        <f t="shared" si="15"/>
        <v>0</v>
      </c>
      <c r="P64" s="201">
        <f t="shared" si="15"/>
        <v>0</v>
      </c>
      <c r="Q64" s="201">
        <f t="shared" si="15"/>
        <v>14985.277184295501</v>
      </c>
      <c r="R64" s="201">
        <f t="shared" si="15"/>
        <v>0</v>
      </c>
      <c r="S64" s="201">
        <f t="shared" si="15"/>
        <v>0</v>
      </c>
      <c r="T64" s="201">
        <f t="shared" si="15"/>
        <v>0</v>
      </c>
      <c r="U64" s="201">
        <f t="shared" si="15"/>
        <v>0</v>
      </c>
      <c r="V64" s="201">
        <f t="shared" si="15"/>
        <v>0</v>
      </c>
      <c r="W64" s="201">
        <f t="shared" si="15"/>
        <v>0</v>
      </c>
      <c r="X64" s="201">
        <f t="shared" si="15"/>
        <v>0</v>
      </c>
    </row>
    <row r="65" spans="1:24" x14ac:dyDescent="0.25">
      <c r="A65" s="55" t="s">
        <v>11</v>
      </c>
      <c r="B65" s="35" t="s">
        <v>14</v>
      </c>
      <c r="C65" s="200">
        <v>1</v>
      </c>
      <c r="E65" s="201">
        <f t="shared" ref="E65:X65" si="16">IF(E43=1,E$26,0)</f>
        <v>0</v>
      </c>
      <c r="F65" s="201">
        <f t="shared" si="16"/>
        <v>0</v>
      </c>
      <c r="G65" s="201">
        <f t="shared" si="16"/>
        <v>0</v>
      </c>
      <c r="H65" s="201">
        <f t="shared" si="16"/>
        <v>0</v>
      </c>
      <c r="I65" s="201">
        <f t="shared" si="16"/>
        <v>0</v>
      </c>
      <c r="J65" s="201">
        <f t="shared" si="16"/>
        <v>0</v>
      </c>
      <c r="K65" s="201">
        <f t="shared" si="16"/>
        <v>0</v>
      </c>
      <c r="L65" s="201">
        <f t="shared" si="16"/>
        <v>0</v>
      </c>
      <c r="M65" s="201">
        <f t="shared" si="16"/>
        <v>0</v>
      </c>
      <c r="N65" s="201">
        <f t="shared" si="16"/>
        <v>0</v>
      </c>
      <c r="O65" s="201">
        <f t="shared" si="16"/>
        <v>0</v>
      </c>
      <c r="P65" s="201">
        <f t="shared" si="16"/>
        <v>0</v>
      </c>
      <c r="Q65" s="201">
        <f t="shared" si="16"/>
        <v>0</v>
      </c>
      <c r="R65" s="201">
        <f t="shared" si="16"/>
        <v>2393.5147366198098</v>
      </c>
      <c r="S65" s="201">
        <f t="shared" si="16"/>
        <v>0</v>
      </c>
      <c r="T65" s="201">
        <f t="shared" si="16"/>
        <v>0</v>
      </c>
      <c r="U65" s="201">
        <f t="shared" si="16"/>
        <v>0</v>
      </c>
      <c r="V65" s="201">
        <f t="shared" si="16"/>
        <v>0</v>
      </c>
      <c r="W65" s="201">
        <f t="shared" si="16"/>
        <v>0</v>
      </c>
      <c r="X65" s="201">
        <f t="shared" si="16"/>
        <v>0</v>
      </c>
    </row>
    <row r="66" spans="1:24" x14ac:dyDescent="0.25">
      <c r="A66" s="55" t="s">
        <v>11</v>
      </c>
      <c r="B66" s="35" t="s">
        <v>15</v>
      </c>
      <c r="C66" s="199">
        <v>1</v>
      </c>
      <c r="E66" s="201">
        <f t="shared" ref="E66:X66" si="17">IF(E44=1,E$26,0)</f>
        <v>0</v>
      </c>
      <c r="F66" s="201">
        <f t="shared" si="17"/>
        <v>0</v>
      </c>
      <c r="G66" s="201">
        <f t="shared" si="17"/>
        <v>0</v>
      </c>
      <c r="H66" s="201">
        <f t="shared" si="17"/>
        <v>0</v>
      </c>
      <c r="I66" s="201">
        <f t="shared" si="17"/>
        <v>0</v>
      </c>
      <c r="J66" s="201">
        <f t="shared" si="17"/>
        <v>0</v>
      </c>
      <c r="K66" s="201">
        <f t="shared" si="17"/>
        <v>0</v>
      </c>
      <c r="L66" s="201">
        <f t="shared" si="17"/>
        <v>0</v>
      </c>
      <c r="M66" s="201">
        <f t="shared" si="17"/>
        <v>0</v>
      </c>
      <c r="N66" s="201">
        <f t="shared" si="17"/>
        <v>0</v>
      </c>
      <c r="O66" s="201">
        <f t="shared" si="17"/>
        <v>0</v>
      </c>
      <c r="P66" s="201">
        <f t="shared" si="17"/>
        <v>0</v>
      </c>
      <c r="Q66" s="201">
        <f t="shared" si="17"/>
        <v>0</v>
      </c>
      <c r="R66" s="201">
        <f t="shared" si="17"/>
        <v>0</v>
      </c>
      <c r="S66" s="201">
        <f t="shared" si="17"/>
        <v>8159.6556494513097</v>
      </c>
      <c r="T66" s="201">
        <f t="shared" si="17"/>
        <v>0</v>
      </c>
      <c r="U66" s="201">
        <f t="shared" si="17"/>
        <v>0</v>
      </c>
      <c r="V66" s="201">
        <f t="shared" si="17"/>
        <v>0</v>
      </c>
      <c r="W66" s="201">
        <f t="shared" si="17"/>
        <v>0</v>
      </c>
      <c r="X66" s="201">
        <f t="shared" si="17"/>
        <v>0</v>
      </c>
    </row>
    <row r="67" spans="1:24" x14ac:dyDescent="0.25">
      <c r="A67" s="56" t="s">
        <v>11</v>
      </c>
      <c r="B67" s="43" t="s">
        <v>16</v>
      </c>
      <c r="C67" s="200">
        <v>1</v>
      </c>
      <c r="E67" s="201">
        <f t="shared" ref="E67:X67" si="18">IF(E45=1,E$26,0)</f>
        <v>0</v>
      </c>
      <c r="F67" s="201">
        <f t="shared" si="18"/>
        <v>0</v>
      </c>
      <c r="G67" s="201">
        <f t="shared" si="18"/>
        <v>0</v>
      </c>
      <c r="H67" s="201">
        <f t="shared" si="18"/>
        <v>0</v>
      </c>
      <c r="I67" s="201">
        <f t="shared" si="18"/>
        <v>0</v>
      </c>
      <c r="J67" s="201">
        <f t="shared" si="18"/>
        <v>0</v>
      </c>
      <c r="K67" s="201">
        <f t="shared" si="18"/>
        <v>0</v>
      </c>
      <c r="L67" s="201">
        <f t="shared" si="18"/>
        <v>0</v>
      </c>
      <c r="M67" s="201">
        <f t="shared" si="18"/>
        <v>0</v>
      </c>
      <c r="N67" s="201">
        <f t="shared" si="18"/>
        <v>0</v>
      </c>
      <c r="O67" s="201">
        <f t="shared" si="18"/>
        <v>0</v>
      </c>
      <c r="P67" s="201">
        <f t="shared" si="18"/>
        <v>0</v>
      </c>
      <c r="Q67" s="201">
        <f t="shared" si="18"/>
        <v>0</v>
      </c>
      <c r="R67" s="201">
        <f t="shared" si="18"/>
        <v>0</v>
      </c>
      <c r="S67" s="201">
        <f t="shared" si="18"/>
        <v>0</v>
      </c>
      <c r="T67" s="201">
        <f t="shared" si="18"/>
        <v>4110.8217194157496</v>
      </c>
      <c r="U67" s="201">
        <f t="shared" si="18"/>
        <v>0</v>
      </c>
      <c r="V67" s="201">
        <f t="shared" si="18"/>
        <v>0</v>
      </c>
      <c r="W67" s="201">
        <f t="shared" si="18"/>
        <v>0</v>
      </c>
      <c r="X67" s="201">
        <f t="shared" si="18"/>
        <v>0</v>
      </c>
    </row>
    <row r="68" spans="1:24" x14ac:dyDescent="0.25">
      <c r="A68" s="57" t="s">
        <v>12</v>
      </c>
      <c r="B68" s="35" t="s">
        <v>13</v>
      </c>
      <c r="C68" s="199">
        <v>1</v>
      </c>
      <c r="E68" s="201">
        <f t="shared" ref="E68:X68" si="19">IF(E46=1,E$26,0)</f>
        <v>0</v>
      </c>
      <c r="F68" s="201">
        <f t="shared" si="19"/>
        <v>0</v>
      </c>
      <c r="G68" s="201">
        <f t="shared" si="19"/>
        <v>0</v>
      </c>
      <c r="H68" s="201">
        <f t="shared" si="19"/>
        <v>0</v>
      </c>
      <c r="I68" s="201">
        <f t="shared" si="19"/>
        <v>0</v>
      </c>
      <c r="J68" s="201">
        <f t="shared" si="19"/>
        <v>0</v>
      </c>
      <c r="K68" s="201">
        <f t="shared" si="19"/>
        <v>0</v>
      </c>
      <c r="L68" s="201">
        <f t="shared" si="19"/>
        <v>0</v>
      </c>
      <c r="M68" s="201">
        <f t="shared" si="19"/>
        <v>0</v>
      </c>
      <c r="N68" s="201">
        <f t="shared" si="19"/>
        <v>0</v>
      </c>
      <c r="O68" s="201">
        <f t="shared" si="19"/>
        <v>0</v>
      </c>
      <c r="P68" s="201">
        <f t="shared" si="19"/>
        <v>0</v>
      </c>
      <c r="Q68" s="201">
        <f t="shared" si="19"/>
        <v>0</v>
      </c>
      <c r="R68" s="201">
        <f t="shared" si="19"/>
        <v>0</v>
      </c>
      <c r="S68" s="201">
        <f t="shared" si="19"/>
        <v>0</v>
      </c>
      <c r="T68" s="201">
        <f t="shared" si="19"/>
        <v>0</v>
      </c>
      <c r="U68" s="201">
        <f t="shared" si="19"/>
        <v>15845.990500220099</v>
      </c>
      <c r="V68" s="201">
        <f t="shared" si="19"/>
        <v>0</v>
      </c>
      <c r="W68" s="201">
        <f t="shared" si="19"/>
        <v>0</v>
      </c>
      <c r="X68" s="201">
        <f t="shared" si="19"/>
        <v>0</v>
      </c>
    </row>
    <row r="69" spans="1:24" x14ac:dyDescent="0.25">
      <c r="A69" s="57" t="s">
        <v>12</v>
      </c>
      <c r="B69" s="35" t="s">
        <v>14</v>
      </c>
      <c r="C69" s="200">
        <v>1</v>
      </c>
      <c r="E69" s="201">
        <f t="shared" ref="E69:X69" si="20">IF(E47=1,E$26,0)</f>
        <v>0</v>
      </c>
      <c r="F69" s="201">
        <f t="shared" si="20"/>
        <v>0</v>
      </c>
      <c r="G69" s="201">
        <f t="shared" si="20"/>
        <v>0</v>
      </c>
      <c r="H69" s="201">
        <f t="shared" si="20"/>
        <v>0</v>
      </c>
      <c r="I69" s="201">
        <f t="shared" si="20"/>
        <v>0</v>
      </c>
      <c r="J69" s="201">
        <f t="shared" si="20"/>
        <v>0</v>
      </c>
      <c r="K69" s="201">
        <f t="shared" si="20"/>
        <v>0</v>
      </c>
      <c r="L69" s="201">
        <f t="shared" si="20"/>
        <v>0</v>
      </c>
      <c r="M69" s="201">
        <f t="shared" si="20"/>
        <v>0</v>
      </c>
      <c r="N69" s="201">
        <f t="shared" si="20"/>
        <v>0</v>
      </c>
      <c r="O69" s="201">
        <f t="shared" si="20"/>
        <v>0</v>
      </c>
      <c r="P69" s="201">
        <f t="shared" si="20"/>
        <v>0</v>
      </c>
      <c r="Q69" s="201">
        <f t="shared" si="20"/>
        <v>0</v>
      </c>
      <c r="R69" s="201">
        <f t="shared" si="20"/>
        <v>0</v>
      </c>
      <c r="S69" s="201">
        <f t="shared" si="20"/>
        <v>0</v>
      </c>
      <c r="T69" s="201">
        <f t="shared" si="20"/>
        <v>0</v>
      </c>
      <c r="U69" s="201">
        <f t="shared" si="20"/>
        <v>0</v>
      </c>
      <c r="V69" s="201">
        <f t="shared" si="20"/>
        <v>5643.1795333454702</v>
      </c>
      <c r="W69" s="201">
        <f t="shared" si="20"/>
        <v>0</v>
      </c>
      <c r="X69" s="201">
        <f t="shared" si="20"/>
        <v>0</v>
      </c>
    </row>
    <row r="70" spans="1:24" x14ac:dyDescent="0.25">
      <c r="A70" s="57" t="s">
        <v>12</v>
      </c>
      <c r="B70" s="35" t="s">
        <v>15</v>
      </c>
      <c r="C70" s="199">
        <v>1</v>
      </c>
      <c r="E70" s="201">
        <f t="shared" ref="E70:X70" si="21">IF(E48=1,E$26,0)</f>
        <v>0</v>
      </c>
      <c r="F70" s="201">
        <f t="shared" si="21"/>
        <v>0</v>
      </c>
      <c r="G70" s="201">
        <f t="shared" si="21"/>
        <v>0</v>
      </c>
      <c r="H70" s="201">
        <f t="shared" si="21"/>
        <v>0</v>
      </c>
      <c r="I70" s="201">
        <f t="shared" si="21"/>
        <v>0</v>
      </c>
      <c r="J70" s="201">
        <f t="shared" si="21"/>
        <v>0</v>
      </c>
      <c r="K70" s="201">
        <f t="shared" si="21"/>
        <v>0</v>
      </c>
      <c r="L70" s="201">
        <f t="shared" si="21"/>
        <v>0</v>
      </c>
      <c r="M70" s="201">
        <f t="shared" si="21"/>
        <v>0</v>
      </c>
      <c r="N70" s="201">
        <f t="shared" si="21"/>
        <v>0</v>
      </c>
      <c r="O70" s="201">
        <f t="shared" si="21"/>
        <v>0</v>
      </c>
      <c r="P70" s="201">
        <f t="shared" si="21"/>
        <v>0</v>
      </c>
      <c r="Q70" s="201">
        <f t="shared" si="21"/>
        <v>0</v>
      </c>
      <c r="R70" s="201">
        <f t="shared" si="21"/>
        <v>0</v>
      </c>
      <c r="S70" s="201">
        <f t="shared" si="21"/>
        <v>0</v>
      </c>
      <c r="T70" s="201">
        <f t="shared" si="21"/>
        <v>0</v>
      </c>
      <c r="U70" s="201">
        <f t="shared" si="21"/>
        <v>0</v>
      </c>
      <c r="V70" s="201">
        <f t="shared" si="21"/>
        <v>0</v>
      </c>
      <c r="W70" s="201">
        <f t="shared" si="21"/>
        <v>19711.795243801898</v>
      </c>
      <c r="X70" s="201">
        <f t="shared" si="21"/>
        <v>0</v>
      </c>
    </row>
    <row r="71" spans="1:24" x14ac:dyDescent="0.25">
      <c r="A71" s="58" t="s">
        <v>12</v>
      </c>
      <c r="B71" s="43" t="s">
        <v>16</v>
      </c>
      <c r="C71" s="200">
        <v>1</v>
      </c>
      <c r="E71" s="201">
        <f t="shared" ref="E71:X71" si="22">IF(E49=1,E$26,0)</f>
        <v>0</v>
      </c>
      <c r="F71" s="201">
        <f t="shared" si="22"/>
        <v>0</v>
      </c>
      <c r="G71" s="201">
        <f t="shared" si="22"/>
        <v>0</v>
      </c>
      <c r="H71" s="201">
        <f t="shared" si="22"/>
        <v>0</v>
      </c>
      <c r="I71" s="201">
        <f t="shared" si="22"/>
        <v>0</v>
      </c>
      <c r="J71" s="201">
        <f t="shared" si="22"/>
        <v>0</v>
      </c>
      <c r="K71" s="201">
        <f t="shared" si="22"/>
        <v>0</v>
      </c>
      <c r="L71" s="201">
        <f t="shared" si="22"/>
        <v>0</v>
      </c>
      <c r="M71" s="201">
        <f t="shared" si="22"/>
        <v>0</v>
      </c>
      <c r="N71" s="201">
        <f t="shared" si="22"/>
        <v>0</v>
      </c>
      <c r="O71" s="201">
        <f t="shared" si="22"/>
        <v>0</v>
      </c>
      <c r="P71" s="201">
        <f t="shared" si="22"/>
        <v>0</v>
      </c>
      <c r="Q71" s="201">
        <f t="shared" si="22"/>
        <v>0</v>
      </c>
      <c r="R71" s="201">
        <f t="shared" si="22"/>
        <v>0</v>
      </c>
      <c r="S71" s="201">
        <f t="shared" si="22"/>
        <v>0</v>
      </c>
      <c r="T71" s="201">
        <f t="shared" si="22"/>
        <v>0</v>
      </c>
      <c r="U71" s="201">
        <f t="shared" si="22"/>
        <v>0</v>
      </c>
      <c r="V71" s="201">
        <f t="shared" si="22"/>
        <v>0</v>
      </c>
      <c r="W71" s="201">
        <f t="shared" si="22"/>
        <v>0</v>
      </c>
      <c r="X71" s="201">
        <f t="shared" si="22"/>
        <v>9474.8504400728198</v>
      </c>
    </row>
    <row r="73" spans="1:24" ht="17.25" x14ac:dyDescent="0.3">
      <c r="A73" s="17"/>
      <c r="B73" s="17"/>
      <c r="C73" s="197" t="s">
        <v>72</v>
      </c>
    </row>
    <row r="74" spans="1:24" x14ac:dyDescent="0.25">
      <c r="A74" s="24" t="s">
        <v>8</v>
      </c>
      <c r="B74" s="25" t="s">
        <v>13</v>
      </c>
      <c r="C74" s="202">
        <f t="shared" ref="C74:C93" si="23">AH5</f>
        <v>140480.436802357</v>
      </c>
      <c r="E74" s="203">
        <f t="shared" ref="E74:X74" si="24">IF(E30=1,$C74,0)</f>
        <v>140480.436802357</v>
      </c>
      <c r="F74" s="203">
        <f t="shared" si="24"/>
        <v>0</v>
      </c>
      <c r="G74" s="203">
        <f t="shared" si="24"/>
        <v>0</v>
      </c>
      <c r="H74" s="203">
        <f t="shared" si="24"/>
        <v>0</v>
      </c>
      <c r="I74" s="203">
        <f t="shared" si="24"/>
        <v>0</v>
      </c>
      <c r="J74" s="203">
        <f t="shared" si="24"/>
        <v>0</v>
      </c>
      <c r="K74" s="203">
        <f t="shared" si="24"/>
        <v>0</v>
      </c>
      <c r="L74" s="203">
        <f t="shared" si="24"/>
        <v>0</v>
      </c>
      <c r="M74" s="203">
        <f t="shared" si="24"/>
        <v>0</v>
      </c>
      <c r="N74" s="203">
        <f t="shared" si="24"/>
        <v>0</v>
      </c>
      <c r="O74" s="203">
        <f t="shared" si="24"/>
        <v>0</v>
      </c>
      <c r="P74" s="203">
        <f t="shared" si="24"/>
        <v>0</v>
      </c>
      <c r="Q74" s="203">
        <f t="shared" si="24"/>
        <v>0</v>
      </c>
      <c r="R74" s="203">
        <f t="shared" si="24"/>
        <v>0</v>
      </c>
      <c r="S74" s="203">
        <f t="shared" si="24"/>
        <v>0</v>
      </c>
      <c r="T74" s="203">
        <f t="shared" si="24"/>
        <v>0</v>
      </c>
      <c r="U74" s="203">
        <f t="shared" si="24"/>
        <v>0</v>
      </c>
      <c r="V74" s="203">
        <f t="shared" si="24"/>
        <v>0</v>
      </c>
      <c r="W74" s="203">
        <f t="shared" si="24"/>
        <v>0</v>
      </c>
      <c r="X74" s="203">
        <f t="shared" si="24"/>
        <v>0</v>
      </c>
    </row>
    <row r="75" spans="1:24" x14ac:dyDescent="0.25">
      <c r="A75" s="34" t="s">
        <v>8</v>
      </c>
      <c r="B75" s="35" t="s">
        <v>14</v>
      </c>
      <c r="C75" s="202">
        <f t="shared" si="23"/>
        <v>77038.728418095096</v>
      </c>
      <c r="E75" s="203">
        <f t="shared" ref="E75:X75" si="25">IF(E31=1,$C75,0)</f>
        <v>0</v>
      </c>
      <c r="F75" s="203">
        <f t="shared" si="25"/>
        <v>77038.728418095096</v>
      </c>
      <c r="G75" s="203">
        <f t="shared" si="25"/>
        <v>0</v>
      </c>
      <c r="H75" s="203">
        <f t="shared" si="25"/>
        <v>0</v>
      </c>
      <c r="I75" s="203">
        <f t="shared" si="25"/>
        <v>0</v>
      </c>
      <c r="J75" s="203">
        <f t="shared" si="25"/>
        <v>0</v>
      </c>
      <c r="K75" s="203">
        <f t="shared" si="25"/>
        <v>0</v>
      </c>
      <c r="L75" s="203">
        <f t="shared" si="25"/>
        <v>0</v>
      </c>
      <c r="M75" s="203">
        <f t="shared" si="25"/>
        <v>0</v>
      </c>
      <c r="N75" s="203">
        <f t="shared" si="25"/>
        <v>0</v>
      </c>
      <c r="O75" s="203">
        <f t="shared" si="25"/>
        <v>0</v>
      </c>
      <c r="P75" s="203">
        <f t="shared" si="25"/>
        <v>0</v>
      </c>
      <c r="Q75" s="203">
        <f t="shared" si="25"/>
        <v>0</v>
      </c>
      <c r="R75" s="203">
        <f t="shared" si="25"/>
        <v>0</v>
      </c>
      <c r="S75" s="203">
        <f t="shared" si="25"/>
        <v>0</v>
      </c>
      <c r="T75" s="203">
        <f t="shared" si="25"/>
        <v>0</v>
      </c>
      <c r="U75" s="203">
        <f t="shared" si="25"/>
        <v>0</v>
      </c>
      <c r="V75" s="203">
        <f t="shared" si="25"/>
        <v>0</v>
      </c>
      <c r="W75" s="203">
        <f t="shared" si="25"/>
        <v>0</v>
      </c>
      <c r="X75" s="203">
        <f t="shared" si="25"/>
        <v>0</v>
      </c>
    </row>
    <row r="76" spans="1:24" x14ac:dyDescent="0.25">
      <c r="A76" s="34" t="s">
        <v>8</v>
      </c>
      <c r="B76" s="35" t="s">
        <v>15</v>
      </c>
      <c r="C76" s="202">
        <f t="shared" si="23"/>
        <v>18406.566439296599</v>
      </c>
      <c r="E76" s="203">
        <f t="shared" ref="E76:X76" si="26">IF(E32=1,$C76,0)</f>
        <v>0</v>
      </c>
      <c r="F76" s="203">
        <f t="shared" si="26"/>
        <v>0</v>
      </c>
      <c r="G76" s="203">
        <f t="shared" si="26"/>
        <v>18406.566439296599</v>
      </c>
      <c r="H76" s="203">
        <f t="shared" si="26"/>
        <v>0</v>
      </c>
      <c r="I76" s="203">
        <f t="shared" si="26"/>
        <v>0</v>
      </c>
      <c r="J76" s="203">
        <f t="shared" si="26"/>
        <v>0</v>
      </c>
      <c r="K76" s="203">
        <f t="shared" si="26"/>
        <v>0</v>
      </c>
      <c r="L76" s="203">
        <f t="shared" si="26"/>
        <v>0</v>
      </c>
      <c r="M76" s="203">
        <f t="shared" si="26"/>
        <v>0</v>
      </c>
      <c r="N76" s="203">
        <f t="shared" si="26"/>
        <v>0</v>
      </c>
      <c r="O76" s="203">
        <f t="shared" si="26"/>
        <v>0</v>
      </c>
      <c r="P76" s="203">
        <f t="shared" si="26"/>
        <v>0</v>
      </c>
      <c r="Q76" s="203">
        <f t="shared" si="26"/>
        <v>0</v>
      </c>
      <c r="R76" s="203">
        <f t="shared" si="26"/>
        <v>0</v>
      </c>
      <c r="S76" s="203">
        <f t="shared" si="26"/>
        <v>0</v>
      </c>
      <c r="T76" s="203">
        <f t="shared" si="26"/>
        <v>0</v>
      </c>
      <c r="U76" s="203">
        <f t="shared" si="26"/>
        <v>0</v>
      </c>
      <c r="V76" s="203">
        <f t="shared" si="26"/>
        <v>0</v>
      </c>
      <c r="W76" s="203">
        <f t="shared" si="26"/>
        <v>0</v>
      </c>
      <c r="X76" s="203">
        <f t="shared" si="26"/>
        <v>0</v>
      </c>
    </row>
    <row r="77" spans="1:24" x14ac:dyDescent="0.25">
      <c r="A77" s="42" t="s">
        <v>8</v>
      </c>
      <c r="B77" s="43" t="s">
        <v>16</v>
      </c>
      <c r="C77" s="202">
        <f t="shared" si="23"/>
        <v>107546.29628499701</v>
      </c>
      <c r="E77" s="203">
        <f t="shared" ref="E77:X77" si="27">IF(E33=1,$C77,0)</f>
        <v>0</v>
      </c>
      <c r="F77" s="203">
        <f t="shared" si="27"/>
        <v>0</v>
      </c>
      <c r="G77" s="203">
        <f t="shared" si="27"/>
        <v>0</v>
      </c>
      <c r="H77" s="203">
        <f t="shared" si="27"/>
        <v>107546.29628499701</v>
      </c>
      <c r="I77" s="203">
        <f t="shared" si="27"/>
        <v>0</v>
      </c>
      <c r="J77" s="203">
        <f t="shared" si="27"/>
        <v>0</v>
      </c>
      <c r="K77" s="203">
        <f t="shared" si="27"/>
        <v>0</v>
      </c>
      <c r="L77" s="203">
        <f t="shared" si="27"/>
        <v>0</v>
      </c>
      <c r="M77" s="203">
        <f t="shared" si="27"/>
        <v>0</v>
      </c>
      <c r="N77" s="203">
        <f t="shared" si="27"/>
        <v>0</v>
      </c>
      <c r="O77" s="203">
        <f t="shared" si="27"/>
        <v>0</v>
      </c>
      <c r="P77" s="203">
        <f t="shared" si="27"/>
        <v>0</v>
      </c>
      <c r="Q77" s="203">
        <f t="shared" si="27"/>
        <v>0</v>
      </c>
      <c r="R77" s="203">
        <f t="shared" si="27"/>
        <v>0</v>
      </c>
      <c r="S77" s="203">
        <f t="shared" si="27"/>
        <v>0</v>
      </c>
      <c r="T77" s="203">
        <f t="shared" si="27"/>
        <v>0</v>
      </c>
      <c r="U77" s="203">
        <f t="shared" si="27"/>
        <v>0</v>
      </c>
      <c r="V77" s="203">
        <f t="shared" si="27"/>
        <v>0</v>
      </c>
      <c r="W77" s="203">
        <f t="shared" si="27"/>
        <v>0</v>
      </c>
      <c r="X77" s="203">
        <f t="shared" si="27"/>
        <v>0</v>
      </c>
    </row>
    <row r="78" spans="1:24" x14ac:dyDescent="0.25">
      <c r="A78" s="49" t="s">
        <v>9</v>
      </c>
      <c r="B78" s="25" t="s">
        <v>13</v>
      </c>
      <c r="C78" s="202">
        <f t="shared" si="23"/>
        <v>988092.58242630307</v>
      </c>
      <c r="E78" s="203">
        <f t="shared" ref="E78:X78" si="28">IF(E34=1,$C78,0)</f>
        <v>0</v>
      </c>
      <c r="F78" s="203">
        <f t="shared" si="28"/>
        <v>0</v>
      </c>
      <c r="G78" s="203">
        <f t="shared" si="28"/>
        <v>0</v>
      </c>
      <c r="H78" s="203">
        <f t="shared" si="28"/>
        <v>0</v>
      </c>
      <c r="I78" s="203">
        <f t="shared" si="28"/>
        <v>988092.58242630307</v>
      </c>
      <c r="J78" s="203">
        <f t="shared" si="28"/>
        <v>0</v>
      </c>
      <c r="K78" s="203">
        <f t="shared" si="28"/>
        <v>0</v>
      </c>
      <c r="L78" s="203">
        <f t="shared" si="28"/>
        <v>0</v>
      </c>
      <c r="M78" s="203">
        <f t="shared" si="28"/>
        <v>0</v>
      </c>
      <c r="N78" s="203">
        <f t="shared" si="28"/>
        <v>0</v>
      </c>
      <c r="O78" s="203">
        <f t="shared" si="28"/>
        <v>0</v>
      </c>
      <c r="P78" s="203">
        <f t="shared" si="28"/>
        <v>0</v>
      </c>
      <c r="Q78" s="203">
        <f t="shared" si="28"/>
        <v>0</v>
      </c>
      <c r="R78" s="203">
        <f t="shared" si="28"/>
        <v>0</v>
      </c>
      <c r="S78" s="203">
        <f t="shared" si="28"/>
        <v>0</v>
      </c>
      <c r="T78" s="203">
        <f t="shared" si="28"/>
        <v>0</v>
      </c>
      <c r="U78" s="203">
        <f t="shared" si="28"/>
        <v>0</v>
      </c>
      <c r="V78" s="203">
        <f t="shared" si="28"/>
        <v>0</v>
      </c>
      <c r="W78" s="203">
        <f t="shared" si="28"/>
        <v>0</v>
      </c>
      <c r="X78" s="203">
        <f t="shared" si="28"/>
        <v>0</v>
      </c>
    </row>
    <row r="79" spans="1:24" x14ac:dyDescent="0.25">
      <c r="A79" s="50" t="s">
        <v>9</v>
      </c>
      <c r="B79" s="35" t="s">
        <v>14</v>
      </c>
      <c r="C79" s="202">
        <f t="shared" si="23"/>
        <v>1628011.2138620701</v>
      </c>
      <c r="E79" s="203">
        <f t="shared" ref="E79:X79" si="29">IF(E35=1,$C79,0)</f>
        <v>0</v>
      </c>
      <c r="F79" s="203">
        <f t="shared" si="29"/>
        <v>0</v>
      </c>
      <c r="G79" s="203">
        <f t="shared" si="29"/>
        <v>0</v>
      </c>
      <c r="H79" s="203">
        <f t="shared" si="29"/>
        <v>0</v>
      </c>
      <c r="I79" s="203">
        <f t="shared" si="29"/>
        <v>0</v>
      </c>
      <c r="J79" s="203">
        <f t="shared" si="29"/>
        <v>1628011.2138620701</v>
      </c>
      <c r="K79" s="203">
        <f t="shared" si="29"/>
        <v>0</v>
      </c>
      <c r="L79" s="203">
        <f t="shared" si="29"/>
        <v>0</v>
      </c>
      <c r="M79" s="203">
        <f t="shared" si="29"/>
        <v>0</v>
      </c>
      <c r="N79" s="203">
        <f t="shared" si="29"/>
        <v>0</v>
      </c>
      <c r="O79" s="203">
        <f t="shared" si="29"/>
        <v>0</v>
      </c>
      <c r="P79" s="203">
        <f t="shared" si="29"/>
        <v>0</v>
      </c>
      <c r="Q79" s="203">
        <f t="shared" si="29"/>
        <v>0</v>
      </c>
      <c r="R79" s="203">
        <f t="shared" si="29"/>
        <v>0</v>
      </c>
      <c r="S79" s="203">
        <f t="shared" si="29"/>
        <v>0</v>
      </c>
      <c r="T79" s="203">
        <f t="shared" si="29"/>
        <v>0</v>
      </c>
      <c r="U79" s="203">
        <f t="shared" si="29"/>
        <v>0</v>
      </c>
      <c r="V79" s="203">
        <f t="shared" si="29"/>
        <v>0</v>
      </c>
      <c r="W79" s="203">
        <f t="shared" si="29"/>
        <v>0</v>
      </c>
      <c r="X79" s="203">
        <f t="shared" si="29"/>
        <v>0</v>
      </c>
    </row>
    <row r="80" spans="1:24" x14ac:dyDescent="0.25">
      <c r="A80" s="50" t="s">
        <v>9</v>
      </c>
      <c r="B80" s="35" t="s">
        <v>15</v>
      </c>
      <c r="C80" s="202">
        <f t="shared" si="23"/>
        <v>166760.98499748702</v>
      </c>
      <c r="E80" s="203">
        <f t="shared" ref="E80:X80" si="30">IF(E36=1,$C80,0)</f>
        <v>0</v>
      </c>
      <c r="F80" s="203">
        <f t="shared" si="30"/>
        <v>0</v>
      </c>
      <c r="G80" s="203">
        <f t="shared" si="30"/>
        <v>0</v>
      </c>
      <c r="H80" s="203">
        <f t="shared" si="30"/>
        <v>0</v>
      </c>
      <c r="I80" s="203">
        <f t="shared" si="30"/>
        <v>0</v>
      </c>
      <c r="J80" s="203">
        <f t="shared" si="30"/>
        <v>0</v>
      </c>
      <c r="K80" s="203">
        <f t="shared" si="30"/>
        <v>166760.98499748702</v>
      </c>
      <c r="L80" s="203">
        <f t="shared" si="30"/>
        <v>0</v>
      </c>
      <c r="M80" s="203">
        <f t="shared" si="30"/>
        <v>0</v>
      </c>
      <c r="N80" s="203">
        <f t="shared" si="30"/>
        <v>0</v>
      </c>
      <c r="O80" s="203">
        <f t="shared" si="30"/>
        <v>0</v>
      </c>
      <c r="P80" s="203">
        <f t="shared" si="30"/>
        <v>0</v>
      </c>
      <c r="Q80" s="203">
        <f t="shared" si="30"/>
        <v>0</v>
      </c>
      <c r="R80" s="203">
        <f t="shared" si="30"/>
        <v>0</v>
      </c>
      <c r="S80" s="203">
        <f t="shared" si="30"/>
        <v>0</v>
      </c>
      <c r="T80" s="203">
        <f t="shared" si="30"/>
        <v>0</v>
      </c>
      <c r="U80" s="203">
        <f t="shared" si="30"/>
        <v>0</v>
      </c>
      <c r="V80" s="203">
        <f t="shared" si="30"/>
        <v>0</v>
      </c>
      <c r="W80" s="203">
        <f t="shared" si="30"/>
        <v>0</v>
      </c>
      <c r="X80" s="203">
        <f t="shared" si="30"/>
        <v>0</v>
      </c>
    </row>
    <row r="81" spans="1:24" x14ac:dyDescent="0.25">
      <c r="A81" s="51" t="s">
        <v>9</v>
      </c>
      <c r="B81" s="43" t="s">
        <v>16</v>
      </c>
      <c r="C81" s="202">
        <f t="shared" si="23"/>
        <v>563947.5590489629</v>
      </c>
      <c r="E81" s="203">
        <f t="shared" ref="E81:X81" si="31">IF(E37=1,$C81,0)</f>
        <v>0</v>
      </c>
      <c r="F81" s="203">
        <f t="shared" si="31"/>
        <v>0</v>
      </c>
      <c r="G81" s="203">
        <f t="shared" si="31"/>
        <v>0</v>
      </c>
      <c r="H81" s="203">
        <f t="shared" si="31"/>
        <v>0</v>
      </c>
      <c r="I81" s="203">
        <f t="shared" si="31"/>
        <v>0</v>
      </c>
      <c r="J81" s="203">
        <f t="shared" si="31"/>
        <v>0</v>
      </c>
      <c r="K81" s="203">
        <f t="shared" si="31"/>
        <v>0</v>
      </c>
      <c r="L81" s="203">
        <f t="shared" si="31"/>
        <v>563947.5590489629</v>
      </c>
      <c r="M81" s="203">
        <f t="shared" si="31"/>
        <v>0</v>
      </c>
      <c r="N81" s="203">
        <f t="shared" si="31"/>
        <v>0</v>
      </c>
      <c r="O81" s="203">
        <f t="shared" si="31"/>
        <v>0</v>
      </c>
      <c r="P81" s="203">
        <f t="shared" si="31"/>
        <v>0</v>
      </c>
      <c r="Q81" s="203">
        <f t="shared" si="31"/>
        <v>0</v>
      </c>
      <c r="R81" s="203">
        <f t="shared" si="31"/>
        <v>0</v>
      </c>
      <c r="S81" s="203">
        <f t="shared" si="31"/>
        <v>0</v>
      </c>
      <c r="T81" s="203">
        <f t="shared" si="31"/>
        <v>0</v>
      </c>
      <c r="U81" s="203">
        <f t="shared" si="31"/>
        <v>0</v>
      </c>
      <c r="V81" s="203">
        <f t="shared" si="31"/>
        <v>0</v>
      </c>
      <c r="W81" s="203">
        <f t="shared" si="31"/>
        <v>0</v>
      </c>
      <c r="X81" s="203">
        <f t="shared" si="31"/>
        <v>0</v>
      </c>
    </row>
    <row r="82" spans="1:24" x14ac:dyDescent="0.25">
      <c r="A82" s="53" t="s">
        <v>10</v>
      </c>
      <c r="B82" s="35" t="s">
        <v>13</v>
      </c>
      <c r="C82" s="202">
        <f t="shared" si="23"/>
        <v>1023484.3809285001</v>
      </c>
      <c r="E82" s="203">
        <f t="shared" ref="E82:X82" si="32">IF(E38=1,$C82,0)</f>
        <v>0</v>
      </c>
      <c r="F82" s="203">
        <f t="shared" si="32"/>
        <v>0</v>
      </c>
      <c r="G82" s="203">
        <f t="shared" si="32"/>
        <v>0</v>
      </c>
      <c r="H82" s="203">
        <f t="shared" si="32"/>
        <v>0</v>
      </c>
      <c r="I82" s="203">
        <f t="shared" si="32"/>
        <v>0</v>
      </c>
      <c r="J82" s="203">
        <f t="shared" si="32"/>
        <v>0</v>
      </c>
      <c r="K82" s="203">
        <f t="shared" si="32"/>
        <v>0</v>
      </c>
      <c r="L82" s="203">
        <f t="shared" si="32"/>
        <v>0</v>
      </c>
      <c r="M82" s="203">
        <f t="shared" si="32"/>
        <v>1023484.3809285001</v>
      </c>
      <c r="N82" s="203">
        <f t="shared" si="32"/>
        <v>0</v>
      </c>
      <c r="O82" s="203">
        <f t="shared" si="32"/>
        <v>0</v>
      </c>
      <c r="P82" s="203">
        <f t="shared" si="32"/>
        <v>0</v>
      </c>
      <c r="Q82" s="203">
        <f t="shared" si="32"/>
        <v>0</v>
      </c>
      <c r="R82" s="203">
        <f t="shared" si="32"/>
        <v>0</v>
      </c>
      <c r="S82" s="203">
        <f t="shared" si="32"/>
        <v>0</v>
      </c>
      <c r="T82" s="203">
        <f t="shared" si="32"/>
        <v>0</v>
      </c>
      <c r="U82" s="203">
        <f t="shared" si="32"/>
        <v>0</v>
      </c>
      <c r="V82" s="203">
        <f t="shared" si="32"/>
        <v>0</v>
      </c>
      <c r="W82" s="203">
        <f t="shared" si="32"/>
        <v>0</v>
      </c>
      <c r="X82" s="203">
        <f t="shared" si="32"/>
        <v>0</v>
      </c>
    </row>
    <row r="83" spans="1:24" x14ac:dyDescent="0.25">
      <c r="A83" s="53" t="s">
        <v>10</v>
      </c>
      <c r="B83" s="35" t="s">
        <v>14</v>
      </c>
      <c r="C83" s="202">
        <f t="shared" si="23"/>
        <v>2976979.8298688699</v>
      </c>
      <c r="E83" s="203">
        <f t="shared" ref="E83:X83" si="33">IF(E39=1,$C83,0)</f>
        <v>0</v>
      </c>
      <c r="F83" s="203">
        <f t="shared" si="33"/>
        <v>0</v>
      </c>
      <c r="G83" s="203">
        <f t="shared" si="33"/>
        <v>0</v>
      </c>
      <c r="H83" s="203">
        <f t="shared" si="33"/>
        <v>0</v>
      </c>
      <c r="I83" s="203">
        <f t="shared" si="33"/>
        <v>0</v>
      </c>
      <c r="J83" s="203">
        <f t="shared" si="33"/>
        <v>0</v>
      </c>
      <c r="K83" s="203">
        <f t="shared" si="33"/>
        <v>0</v>
      </c>
      <c r="L83" s="203">
        <f t="shared" si="33"/>
        <v>0</v>
      </c>
      <c r="M83" s="203">
        <f t="shared" si="33"/>
        <v>0</v>
      </c>
      <c r="N83" s="203">
        <f t="shared" si="33"/>
        <v>2976979.8298688699</v>
      </c>
      <c r="O83" s="203">
        <f t="shared" si="33"/>
        <v>0</v>
      </c>
      <c r="P83" s="203">
        <f t="shared" si="33"/>
        <v>0</v>
      </c>
      <c r="Q83" s="203">
        <f t="shared" si="33"/>
        <v>0</v>
      </c>
      <c r="R83" s="203">
        <f t="shared" si="33"/>
        <v>0</v>
      </c>
      <c r="S83" s="203">
        <f t="shared" si="33"/>
        <v>0</v>
      </c>
      <c r="T83" s="203">
        <f t="shared" si="33"/>
        <v>0</v>
      </c>
      <c r="U83" s="203">
        <f t="shared" si="33"/>
        <v>0</v>
      </c>
      <c r="V83" s="203">
        <f t="shared" si="33"/>
        <v>0</v>
      </c>
      <c r="W83" s="203">
        <f t="shared" si="33"/>
        <v>0</v>
      </c>
      <c r="X83" s="203">
        <f t="shared" si="33"/>
        <v>0</v>
      </c>
    </row>
    <row r="84" spans="1:24" x14ac:dyDescent="0.25">
      <c r="A84" s="53" t="s">
        <v>10</v>
      </c>
      <c r="B84" s="35" t="s">
        <v>15</v>
      </c>
      <c r="C84" s="202">
        <f t="shared" si="23"/>
        <v>195509.114016248</v>
      </c>
      <c r="E84" s="203">
        <f t="shared" ref="E84:X84" si="34">IF(E40=1,$C84,0)</f>
        <v>0</v>
      </c>
      <c r="F84" s="203">
        <f t="shared" si="34"/>
        <v>0</v>
      </c>
      <c r="G84" s="203">
        <f t="shared" si="34"/>
        <v>0</v>
      </c>
      <c r="H84" s="203">
        <f t="shared" si="34"/>
        <v>0</v>
      </c>
      <c r="I84" s="203">
        <f t="shared" si="34"/>
        <v>0</v>
      </c>
      <c r="J84" s="203">
        <f t="shared" si="34"/>
        <v>0</v>
      </c>
      <c r="K84" s="203">
        <f t="shared" si="34"/>
        <v>0</v>
      </c>
      <c r="L84" s="203">
        <f t="shared" si="34"/>
        <v>0</v>
      </c>
      <c r="M84" s="203">
        <f t="shared" si="34"/>
        <v>0</v>
      </c>
      <c r="N84" s="203">
        <f t="shared" si="34"/>
        <v>0</v>
      </c>
      <c r="O84" s="203">
        <f t="shared" si="34"/>
        <v>195509.114016248</v>
      </c>
      <c r="P84" s="203">
        <f t="shared" si="34"/>
        <v>0</v>
      </c>
      <c r="Q84" s="203">
        <f t="shared" si="34"/>
        <v>0</v>
      </c>
      <c r="R84" s="203">
        <f t="shared" si="34"/>
        <v>0</v>
      </c>
      <c r="S84" s="203">
        <f t="shared" si="34"/>
        <v>0</v>
      </c>
      <c r="T84" s="203">
        <f t="shared" si="34"/>
        <v>0</v>
      </c>
      <c r="U84" s="203">
        <f t="shared" si="34"/>
        <v>0</v>
      </c>
      <c r="V84" s="203">
        <f t="shared" si="34"/>
        <v>0</v>
      </c>
      <c r="W84" s="203">
        <f t="shared" si="34"/>
        <v>0</v>
      </c>
      <c r="X84" s="203">
        <f t="shared" si="34"/>
        <v>0</v>
      </c>
    </row>
    <row r="85" spans="1:24" x14ac:dyDescent="0.25">
      <c r="A85" s="53" t="s">
        <v>10</v>
      </c>
      <c r="B85" s="35" t="s">
        <v>16</v>
      </c>
      <c r="C85" s="202">
        <f t="shared" si="23"/>
        <v>440752.66368537804</v>
      </c>
      <c r="E85" s="203">
        <f t="shared" ref="E85:X85" si="35">IF(E41=1,$C85,0)</f>
        <v>0</v>
      </c>
      <c r="F85" s="203">
        <f t="shared" si="35"/>
        <v>0</v>
      </c>
      <c r="G85" s="203">
        <f t="shared" si="35"/>
        <v>0</v>
      </c>
      <c r="H85" s="203">
        <f t="shared" si="35"/>
        <v>0</v>
      </c>
      <c r="I85" s="203">
        <f t="shared" si="35"/>
        <v>0</v>
      </c>
      <c r="J85" s="203">
        <f t="shared" si="35"/>
        <v>0</v>
      </c>
      <c r="K85" s="203">
        <f t="shared" si="35"/>
        <v>0</v>
      </c>
      <c r="L85" s="203">
        <f t="shared" si="35"/>
        <v>0</v>
      </c>
      <c r="M85" s="203">
        <f t="shared" si="35"/>
        <v>0</v>
      </c>
      <c r="N85" s="203">
        <f t="shared" si="35"/>
        <v>0</v>
      </c>
      <c r="O85" s="203">
        <f t="shared" si="35"/>
        <v>0</v>
      </c>
      <c r="P85" s="203">
        <f t="shared" si="35"/>
        <v>440752.66368537804</v>
      </c>
      <c r="Q85" s="203">
        <f t="shared" si="35"/>
        <v>0</v>
      </c>
      <c r="R85" s="203">
        <f t="shared" si="35"/>
        <v>0</v>
      </c>
      <c r="S85" s="203">
        <f t="shared" si="35"/>
        <v>0</v>
      </c>
      <c r="T85" s="203">
        <f t="shared" si="35"/>
        <v>0</v>
      </c>
      <c r="U85" s="203">
        <f t="shared" si="35"/>
        <v>0</v>
      </c>
      <c r="V85" s="203">
        <f t="shared" si="35"/>
        <v>0</v>
      </c>
      <c r="W85" s="203">
        <f t="shared" si="35"/>
        <v>0</v>
      </c>
      <c r="X85" s="203">
        <f t="shared" si="35"/>
        <v>0</v>
      </c>
    </row>
    <row r="86" spans="1:24" x14ac:dyDescent="0.25">
      <c r="A86" s="54" t="s">
        <v>11</v>
      </c>
      <c r="B86" s="25" t="s">
        <v>13</v>
      </c>
      <c r="C86" s="202">
        <f t="shared" si="23"/>
        <v>5614517.03367694</v>
      </c>
      <c r="E86" s="203">
        <f t="shared" ref="E86:X86" si="36">IF(E42=1,$C86,0)</f>
        <v>0</v>
      </c>
      <c r="F86" s="203">
        <f t="shared" si="36"/>
        <v>0</v>
      </c>
      <c r="G86" s="203">
        <f t="shared" si="36"/>
        <v>0</v>
      </c>
      <c r="H86" s="203">
        <f t="shared" si="36"/>
        <v>0</v>
      </c>
      <c r="I86" s="203">
        <f t="shared" si="36"/>
        <v>0</v>
      </c>
      <c r="J86" s="203">
        <f t="shared" si="36"/>
        <v>0</v>
      </c>
      <c r="K86" s="203">
        <f t="shared" si="36"/>
        <v>0</v>
      </c>
      <c r="L86" s="203">
        <f t="shared" si="36"/>
        <v>0</v>
      </c>
      <c r="M86" s="203">
        <f t="shared" si="36"/>
        <v>0</v>
      </c>
      <c r="N86" s="203">
        <f t="shared" si="36"/>
        <v>0</v>
      </c>
      <c r="O86" s="203">
        <f t="shared" si="36"/>
        <v>0</v>
      </c>
      <c r="P86" s="203">
        <f t="shared" si="36"/>
        <v>0</v>
      </c>
      <c r="Q86" s="203">
        <f t="shared" si="36"/>
        <v>5614517.03367694</v>
      </c>
      <c r="R86" s="203">
        <f t="shared" si="36"/>
        <v>0</v>
      </c>
      <c r="S86" s="203">
        <f t="shared" si="36"/>
        <v>0</v>
      </c>
      <c r="T86" s="203">
        <f t="shared" si="36"/>
        <v>0</v>
      </c>
      <c r="U86" s="203">
        <f t="shared" si="36"/>
        <v>0</v>
      </c>
      <c r="V86" s="203">
        <f t="shared" si="36"/>
        <v>0</v>
      </c>
      <c r="W86" s="203">
        <f t="shared" si="36"/>
        <v>0</v>
      </c>
      <c r="X86" s="203">
        <f t="shared" si="36"/>
        <v>0</v>
      </c>
    </row>
    <row r="87" spans="1:24" x14ac:dyDescent="0.25">
      <c r="A87" s="55" t="s">
        <v>11</v>
      </c>
      <c r="B87" s="35" t="s">
        <v>14</v>
      </c>
      <c r="C87" s="202">
        <f t="shared" si="23"/>
        <v>5232962.2929561008</v>
      </c>
      <c r="E87" s="203">
        <f t="shared" ref="E87:X87" si="37">IF(E43=1,$C87,0)</f>
        <v>0</v>
      </c>
      <c r="F87" s="203">
        <f t="shared" si="37"/>
        <v>0</v>
      </c>
      <c r="G87" s="203">
        <f t="shared" si="37"/>
        <v>0</v>
      </c>
      <c r="H87" s="203">
        <f t="shared" si="37"/>
        <v>0</v>
      </c>
      <c r="I87" s="203">
        <f t="shared" si="37"/>
        <v>0</v>
      </c>
      <c r="J87" s="203">
        <f t="shared" si="37"/>
        <v>0</v>
      </c>
      <c r="K87" s="203">
        <f t="shared" si="37"/>
        <v>0</v>
      </c>
      <c r="L87" s="203">
        <f t="shared" si="37"/>
        <v>0</v>
      </c>
      <c r="M87" s="203">
        <f t="shared" si="37"/>
        <v>0</v>
      </c>
      <c r="N87" s="203">
        <f t="shared" si="37"/>
        <v>0</v>
      </c>
      <c r="O87" s="203">
        <f t="shared" si="37"/>
        <v>0</v>
      </c>
      <c r="P87" s="203">
        <f t="shared" si="37"/>
        <v>0</v>
      </c>
      <c r="Q87" s="203">
        <f t="shared" si="37"/>
        <v>0</v>
      </c>
      <c r="R87" s="203">
        <f t="shared" si="37"/>
        <v>5232962.2929561008</v>
      </c>
      <c r="S87" s="203">
        <f t="shared" si="37"/>
        <v>0</v>
      </c>
      <c r="T87" s="203">
        <f t="shared" si="37"/>
        <v>0</v>
      </c>
      <c r="U87" s="203">
        <f t="shared" si="37"/>
        <v>0</v>
      </c>
      <c r="V87" s="203">
        <f t="shared" si="37"/>
        <v>0</v>
      </c>
      <c r="W87" s="203">
        <f t="shared" si="37"/>
        <v>0</v>
      </c>
      <c r="X87" s="203">
        <f t="shared" si="37"/>
        <v>0</v>
      </c>
    </row>
    <row r="88" spans="1:24" x14ac:dyDescent="0.25">
      <c r="A88" s="55" t="s">
        <v>11</v>
      </c>
      <c r="B88" s="35" t="s">
        <v>15</v>
      </c>
      <c r="C88" s="202">
        <f t="shared" si="23"/>
        <v>369334.514099375</v>
      </c>
      <c r="E88" s="203">
        <f t="shared" ref="E88:X88" si="38">IF(E44=1,$C88,0)</f>
        <v>0</v>
      </c>
      <c r="F88" s="203">
        <f t="shared" si="38"/>
        <v>0</v>
      </c>
      <c r="G88" s="203">
        <f t="shared" si="38"/>
        <v>0</v>
      </c>
      <c r="H88" s="203">
        <f t="shared" si="38"/>
        <v>0</v>
      </c>
      <c r="I88" s="203">
        <f t="shared" si="38"/>
        <v>0</v>
      </c>
      <c r="J88" s="203">
        <f t="shared" si="38"/>
        <v>0</v>
      </c>
      <c r="K88" s="203">
        <f t="shared" si="38"/>
        <v>0</v>
      </c>
      <c r="L88" s="203">
        <f t="shared" si="38"/>
        <v>0</v>
      </c>
      <c r="M88" s="203">
        <f t="shared" si="38"/>
        <v>0</v>
      </c>
      <c r="N88" s="203">
        <f t="shared" si="38"/>
        <v>0</v>
      </c>
      <c r="O88" s="203">
        <f t="shared" si="38"/>
        <v>0</v>
      </c>
      <c r="P88" s="203">
        <f t="shared" si="38"/>
        <v>0</v>
      </c>
      <c r="Q88" s="203">
        <f t="shared" si="38"/>
        <v>0</v>
      </c>
      <c r="R88" s="203">
        <f t="shared" si="38"/>
        <v>0</v>
      </c>
      <c r="S88" s="203">
        <f t="shared" si="38"/>
        <v>369334.514099375</v>
      </c>
      <c r="T88" s="203">
        <f t="shared" si="38"/>
        <v>0</v>
      </c>
      <c r="U88" s="203">
        <f t="shared" si="38"/>
        <v>0</v>
      </c>
      <c r="V88" s="203">
        <f t="shared" si="38"/>
        <v>0</v>
      </c>
      <c r="W88" s="203">
        <f t="shared" si="38"/>
        <v>0</v>
      </c>
      <c r="X88" s="203">
        <f t="shared" si="38"/>
        <v>0</v>
      </c>
    </row>
    <row r="89" spans="1:24" x14ac:dyDescent="0.25">
      <c r="A89" s="56" t="s">
        <v>11</v>
      </c>
      <c r="B89" s="43" t="s">
        <v>16</v>
      </c>
      <c r="C89" s="202">
        <f t="shared" si="23"/>
        <v>451110.324836771</v>
      </c>
      <c r="E89" s="203">
        <f t="shared" ref="E89:X89" si="39">IF(E45=1,$C89,0)</f>
        <v>0</v>
      </c>
      <c r="F89" s="203">
        <f t="shared" si="39"/>
        <v>0</v>
      </c>
      <c r="G89" s="203">
        <f t="shared" si="39"/>
        <v>0</v>
      </c>
      <c r="H89" s="203">
        <f t="shared" si="39"/>
        <v>0</v>
      </c>
      <c r="I89" s="203">
        <f t="shared" si="39"/>
        <v>0</v>
      </c>
      <c r="J89" s="203">
        <f t="shared" si="39"/>
        <v>0</v>
      </c>
      <c r="K89" s="203">
        <f t="shared" si="39"/>
        <v>0</v>
      </c>
      <c r="L89" s="203">
        <f t="shared" si="39"/>
        <v>0</v>
      </c>
      <c r="M89" s="203">
        <f t="shared" si="39"/>
        <v>0</v>
      </c>
      <c r="N89" s="203">
        <f t="shared" si="39"/>
        <v>0</v>
      </c>
      <c r="O89" s="203">
        <f t="shared" si="39"/>
        <v>0</v>
      </c>
      <c r="P89" s="203">
        <f t="shared" si="39"/>
        <v>0</v>
      </c>
      <c r="Q89" s="203">
        <f t="shared" si="39"/>
        <v>0</v>
      </c>
      <c r="R89" s="203">
        <f t="shared" si="39"/>
        <v>0</v>
      </c>
      <c r="S89" s="203">
        <f t="shared" si="39"/>
        <v>0</v>
      </c>
      <c r="T89" s="203">
        <f t="shared" si="39"/>
        <v>451110.324836771</v>
      </c>
      <c r="U89" s="203">
        <f t="shared" si="39"/>
        <v>0</v>
      </c>
      <c r="V89" s="203">
        <f t="shared" si="39"/>
        <v>0</v>
      </c>
      <c r="W89" s="203">
        <f t="shared" si="39"/>
        <v>0</v>
      </c>
      <c r="X89" s="203">
        <f t="shared" si="39"/>
        <v>0</v>
      </c>
    </row>
    <row r="90" spans="1:24" x14ac:dyDescent="0.25">
      <c r="A90" s="57" t="s">
        <v>12</v>
      </c>
      <c r="B90" s="35" t="s">
        <v>13</v>
      </c>
      <c r="C90" s="202">
        <f t="shared" si="23"/>
        <v>8077250.0069703907</v>
      </c>
      <c r="E90" s="203">
        <f t="shared" ref="E90:X90" si="40">IF(E46=1,$C90,0)</f>
        <v>0</v>
      </c>
      <c r="F90" s="203">
        <f t="shared" si="40"/>
        <v>0</v>
      </c>
      <c r="G90" s="203">
        <f t="shared" si="40"/>
        <v>0</v>
      </c>
      <c r="H90" s="203">
        <f t="shared" si="40"/>
        <v>0</v>
      </c>
      <c r="I90" s="203">
        <f t="shared" si="40"/>
        <v>0</v>
      </c>
      <c r="J90" s="203">
        <f t="shared" si="40"/>
        <v>0</v>
      </c>
      <c r="K90" s="203">
        <f t="shared" si="40"/>
        <v>0</v>
      </c>
      <c r="L90" s="203">
        <f t="shared" si="40"/>
        <v>0</v>
      </c>
      <c r="M90" s="203">
        <f t="shared" si="40"/>
        <v>0</v>
      </c>
      <c r="N90" s="203">
        <f t="shared" si="40"/>
        <v>0</v>
      </c>
      <c r="O90" s="203">
        <f t="shared" si="40"/>
        <v>0</v>
      </c>
      <c r="P90" s="203">
        <f t="shared" si="40"/>
        <v>0</v>
      </c>
      <c r="Q90" s="203">
        <f t="shared" si="40"/>
        <v>0</v>
      </c>
      <c r="R90" s="203">
        <f t="shared" si="40"/>
        <v>0</v>
      </c>
      <c r="S90" s="203">
        <f t="shared" si="40"/>
        <v>0</v>
      </c>
      <c r="T90" s="203">
        <f t="shared" si="40"/>
        <v>0</v>
      </c>
      <c r="U90" s="203">
        <f t="shared" si="40"/>
        <v>8077250.0069703907</v>
      </c>
      <c r="V90" s="203">
        <f t="shared" si="40"/>
        <v>0</v>
      </c>
      <c r="W90" s="203">
        <f t="shared" si="40"/>
        <v>0</v>
      </c>
      <c r="X90" s="203">
        <f t="shared" si="40"/>
        <v>0</v>
      </c>
    </row>
    <row r="91" spans="1:24" x14ac:dyDescent="0.25">
      <c r="A91" s="57" t="s">
        <v>12</v>
      </c>
      <c r="B91" s="35" t="s">
        <v>14</v>
      </c>
      <c r="C91" s="202">
        <f t="shared" si="23"/>
        <v>11987331.7929554</v>
      </c>
      <c r="E91" s="203">
        <f t="shared" ref="E91:X91" si="41">IF(E47=1,$C91,0)</f>
        <v>0</v>
      </c>
      <c r="F91" s="203">
        <f t="shared" si="41"/>
        <v>0</v>
      </c>
      <c r="G91" s="203">
        <f t="shared" si="41"/>
        <v>0</v>
      </c>
      <c r="H91" s="203">
        <f t="shared" si="41"/>
        <v>0</v>
      </c>
      <c r="I91" s="203">
        <f t="shared" si="41"/>
        <v>0</v>
      </c>
      <c r="J91" s="203">
        <f t="shared" si="41"/>
        <v>0</v>
      </c>
      <c r="K91" s="203">
        <f t="shared" si="41"/>
        <v>0</v>
      </c>
      <c r="L91" s="203">
        <f t="shared" si="41"/>
        <v>0</v>
      </c>
      <c r="M91" s="203">
        <f t="shared" si="41"/>
        <v>0</v>
      </c>
      <c r="N91" s="203">
        <f t="shared" si="41"/>
        <v>0</v>
      </c>
      <c r="O91" s="203">
        <f t="shared" si="41"/>
        <v>0</v>
      </c>
      <c r="P91" s="203">
        <f t="shared" si="41"/>
        <v>0</v>
      </c>
      <c r="Q91" s="203">
        <f t="shared" si="41"/>
        <v>0</v>
      </c>
      <c r="R91" s="203">
        <f t="shared" si="41"/>
        <v>0</v>
      </c>
      <c r="S91" s="203">
        <f t="shared" si="41"/>
        <v>0</v>
      </c>
      <c r="T91" s="203">
        <f t="shared" si="41"/>
        <v>0</v>
      </c>
      <c r="U91" s="203">
        <f t="shared" si="41"/>
        <v>0</v>
      </c>
      <c r="V91" s="203">
        <f t="shared" si="41"/>
        <v>11987331.7929554</v>
      </c>
      <c r="W91" s="203">
        <f t="shared" si="41"/>
        <v>0</v>
      </c>
      <c r="X91" s="203">
        <f t="shared" si="41"/>
        <v>0</v>
      </c>
    </row>
    <row r="92" spans="1:24" x14ac:dyDescent="0.25">
      <c r="A92" s="57" t="s">
        <v>12</v>
      </c>
      <c r="B92" s="35" t="s">
        <v>15</v>
      </c>
      <c r="C92" s="202">
        <f t="shared" si="23"/>
        <v>677084.60605931398</v>
      </c>
      <c r="E92" s="203">
        <f t="shared" ref="E92:X92" si="42">IF(E48=1,$C92,0)</f>
        <v>0</v>
      </c>
      <c r="F92" s="203">
        <f t="shared" si="42"/>
        <v>0</v>
      </c>
      <c r="G92" s="203">
        <f t="shared" si="42"/>
        <v>0</v>
      </c>
      <c r="H92" s="203">
        <f t="shared" si="42"/>
        <v>0</v>
      </c>
      <c r="I92" s="203">
        <f t="shared" si="42"/>
        <v>0</v>
      </c>
      <c r="J92" s="203">
        <f t="shared" si="42"/>
        <v>0</v>
      </c>
      <c r="K92" s="203">
        <f t="shared" si="42"/>
        <v>0</v>
      </c>
      <c r="L92" s="203">
        <f t="shared" si="42"/>
        <v>0</v>
      </c>
      <c r="M92" s="203">
        <f t="shared" si="42"/>
        <v>0</v>
      </c>
      <c r="N92" s="203">
        <f t="shared" si="42"/>
        <v>0</v>
      </c>
      <c r="O92" s="203">
        <f t="shared" si="42"/>
        <v>0</v>
      </c>
      <c r="P92" s="203">
        <f t="shared" si="42"/>
        <v>0</v>
      </c>
      <c r="Q92" s="203">
        <f t="shared" si="42"/>
        <v>0</v>
      </c>
      <c r="R92" s="203">
        <f t="shared" si="42"/>
        <v>0</v>
      </c>
      <c r="S92" s="203">
        <f t="shared" si="42"/>
        <v>0</v>
      </c>
      <c r="T92" s="203">
        <f t="shared" si="42"/>
        <v>0</v>
      </c>
      <c r="U92" s="203">
        <f t="shared" si="42"/>
        <v>0</v>
      </c>
      <c r="V92" s="203">
        <f t="shared" si="42"/>
        <v>0</v>
      </c>
      <c r="W92" s="203">
        <f t="shared" si="42"/>
        <v>677084.60605931398</v>
      </c>
      <c r="X92" s="203">
        <f t="shared" si="42"/>
        <v>0</v>
      </c>
    </row>
    <row r="93" spans="1:24" x14ac:dyDescent="0.25">
      <c r="A93" s="58" t="s">
        <v>12</v>
      </c>
      <c r="B93" s="43" t="s">
        <v>16</v>
      </c>
      <c r="C93" s="202">
        <f t="shared" si="23"/>
        <v>1344390.1454942999</v>
      </c>
      <c r="E93" s="203">
        <f t="shared" ref="E93:X93" si="43">IF(E49=1,$C93,0)</f>
        <v>0</v>
      </c>
      <c r="F93" s="203">
        <f t="shared" si="43"/>
        <v>0</v>
      </c>
      <c r="G93" s="203">
        <f t="shared" si="43"/>
        <v>0</v>
      </c>
      <c r="H93" s="203">
        <f t="shared" si="43"/>
        <v>0</v>
      </c>
      <c r="I93" s="203">
        <f t="shared" si="43"/>
        <v>0</v>
      </c>
      <c r="J93" s="203">
        <f t="shared" si="43"/>
        <v>0</v>
      </c>
      <c r="K93" s="203">
        <f t="shared" si="43"/>
        <v>0</v>
      </c>
      <c r="L93" s="203">
        <f t="shared" si="43"/>
        <v>0</v>
      </c>
      <c r="M93" s="203">
        <f t="shared" si="43"/>
        <v>0</v>
      </c>
      <c r="N93" s="203">
        <f t="shared" si="43"/>
        <v>0</v>
      </c>
      <c r="O93" s="203">
        <f t="shared" si="43"/>
        <v>0</v>
      </c>
      <c r="P93" s="203">
        <f t="shared" si="43"/>
        <v>0</v>
      </c>
      <c r="Q93" s="203">
        <f t="shared" si="43"/>
        <v>0</v>
      </c>
      <c r="R93" s="203">
        <f t="shared" si="43"/>
        <v>0</v>
      </c>
      <c r="S93" s="203">
        <f t="shared" si="43"/>
        <v>0</v>
      </c>
      <c r="T93" s="203">
        <f t="shared" si="43"/>
        <v>0</v>
      </c>
      <c r="U93" s="203">
        <f t="shared" si="43"/>
        <v>0</v>
      </c>
      <c r="V93" s="203">
        <f t="shared" si="43"/>
        <v>0</v>
      </c>
      <c r="W93" s="203">
        <f t="shared" si="43"/>
        <v>0</v>
      </c>
      <c r="X93" s="203">
        <f t="shared" si="43"/>
        <v>1344390.1454942999</v>
      </c>
    </row>
    <row r="95" spans="1:24" ht="17.25" x14ac:dyDescent="0.3">
      <c r="A95" s="17"/>
      <c r="B95" s="17"/>
      <c r="C95" s="197" t="s">
        <v>73</v>
      </c>
    </row>
    <row r="96" spans="1:24" x14ac:dyDescent="0.25">
      <c r="A96" s="24" t="s">
        <v>8</v>
      </c>
      <c r="B96" s="25" t="s">
        <v>13</v>
      </c>
      <c r="C96" s="202"/>
      <c r="E96" s="201">
        <f t="shared" ref="E96:X96" si="44">IF(E30=1,E74/E52,0)</f>
        <v>169.01922820272497</v>
      </c>
      <c r="F96" s="201">
        <f t="shared" si="44"/>
        <v>0</v>
      </c>
      <c r="G96" s="201">
        <f t="shared" si="44"/>
        <v>0</v>
      </c>
      <c r="H96" s="201">
        <f t="shared" si="44"/>
        <v>0</v>
      </c>
      <c r="I96" s="201">
        <f t="shared" si="44"/>
        <v>0</v>
      </c>
      <c r="J96" s="201">
        <f t="shared" si="44"/>
        <v>0</v>
      </c>
      <c r="K96" s="201">
        <f t="shared" si="44"/>
        <v>0</v>
      </c>
      <c r="L96" s="201">
        <f t="shared" si="44"/>
        <v>0</v>
      </c>
      <c r="M96" s="201">
        <f t="shared" si="44"/>
        <v>0</v>
      </c>
      <c r="N96" s="201">
        <f t="shared" si="44"/>
        <v>0</v>
      </c>
      <c r="O96" s="201">
        <f t="shared" si="44"/>
        <v>0</v>
      </c>
      <c r="P96" s="201">
        <f t="shared" si="44"/>
        <v>0</v>
      </c>
      <c r="Q96" s="201">
        <f t="shared" si="44"/>
        <v>0</v>
      </c>
      <c r="R96" s="201">
        <f t="shared" si="44"/>
        <v>0</v>
      </c>
      <c r="S96" s="201">
        <f t="shared" si="44"/>
        <v>0</v>
      </c>
      <c r="T96" s="201">
        <f t="shared" si="44"/>
        <v>0</v>
      </c>
      <c r="U96" s="201">
        <f t="shared" si="44"/>
        <v>0</v>
      </c>
      <c r="V96" s="201">
        <f t="shared" si="44"/>
        <v>0</v>
      </c>
      <c r="W96" s="201">
        <f t="shared" si="44"/>
        <v>0</v>
      </c>
      <c r="X96" s="201">
        <f t="shared" si="44"/>
        <v>0</v>
      </c>
    </row>
    <row r="97" spans="1:24" x14ac:dyDescent="0.25">
      <c r="A97" s="34" t="s">
        <v>8</v>
      </c>
      <c r="B97" s="35" t="s">
        <v>14</v>
      </c>
      <c r="C97" s="202"/>
      <c r="E97" s="201">
        <f t="shared" ref="E97:X97" si="45">IF(E31=1,E75/E53,0)</f>
        <v>0</v>
      </c>
      <c r="F97" s="201">
        <f t="shared" si="45"/>
        <v>389.24944207882123</v>
      </c>
      <c r="G97" s="201">
        <f t="shared" si="45"/>
        <v>0</v>
      </c>
      <c r="H97" s="201">
        <f t="shared" si="45"/>
        <v>0</v>
      </c>
      <c r="I97" s="201">
        <f t="shared" si="45"/>
        <v>0</v>
      </c>
      <c r="J97" s="201">
        <f t="shared" si="45"/>
        <v>0</v>
      </c>
      <c r="K97" s="201">
        <f t="shared" si="45"/>
        <v>0</v>
      </c>
      <c r="L97" s="201">
        <f t="shared" si="45"/>
        <v>0</v>
      </c>
      <c r="M97" s="201">
        <f t="shared" si="45"/>
        <v>0</v>
      </c>
      <c r="N97" s="201">
        <f t="shared" si="45"/>
        <v>0</v>
      </c>
      <c r="O97" s="201">
        <f t="shared" si="45"/>
        <v>0</v>
      </c>
      <c r="P97" s="201">
        <f t="shared" si="45"/>
        <v>0</v>
      </c>
      <c r="Q97" s="201">
        <f t="shared" si="45"/>
        <v>0</v>
      </c>
      <c r="R97" s="201">
        <f t="shared" si="45"/>
        <v>0</v>
      </c>
      <c r="S97" s="201">
        <f t="shared" si="45"/>
        <v>0</v>
      </c>
      <c r="T97" s="201">
        <f t="shared" si="45"/>
        <v>0</v>
      </c>
      <c r="U97" s="201">
        <f t="shared" si="45"/>
        <v>0</v>
      </c>
      <c r="V97" s="201">
        <f t="shared" si="45"/>
        <v>0</v>
      </c>
      <c r="W97" s="201">
        <f t="shared" si="45"/>
        <v>0</v>
      </c>
      <c r="X97" s="201">
        <f t="shared" si="45"/>
        <v>0</v>
      </c>
    </row>
    <row r="98" spans="1:24" x14ac:dyDescent="0.25">
      <c r="A98" s="34" t="s">
        <v>8</v>
      </c>
      <c r="B98" s="35" t="s">
        <v>15</v>
      </c>
      <c r="C98" s="202"/>
      <c r="E98" s="201">
        <f t="shared" ref="E98:X98" si="46">IF(E32=1,E76/E54,0)</f>
        <v>0</v>
      </c>
      <c r="F98" s="201">
        <f t="shared" si="46"/>
        <v>0</v>
      </c>
      <c r="G98" s="201">
        <f t="shared" si="46"/>
        <v>9.5977123953186627</v>
      </c>
      <c r="H98" s="201">
        <f t="shared" si="46"/>
        <v>0</v>
      </c>
      <c r="I98" s="201">
        <f t="shared" si="46"/>
        <v>0</v>
      </c>
      <c r="J98" s="201">
        <f t="shared" si="46"/>
        <v>0</v>
      </c>
      <c r="K98" s="201">
        <f t="shared" si="46"/>
        <v>0</v>
      </c>
      <c r="L98" s="201">
        <f t="shared" si="46"/>
        <v>0</v>
      </c>
      <c r="M98" s="201">
        <f t="shared" si="46"/>
        <v>0</v>
      </c>
      <c r="N98" s="201">
        <f t="shared" si="46"/>
        <v>0</v>
      </c>
      <c r="O98" s="201">
        <f t="shared" si="46"/>
        <v>0</v>
      </c>
      <c r="P98" s="201">
        <f t="shared" si="46"/>
        <v>0</v>
      </c>
      <c r="Q98" s="201">
        <f t="shared" si="46"/>
        <v>0</v>
      </c>
      <c r="R98" s="201">
        <f t="shared" si="46"/>
        <v>0</v>
      </c>
      <c r="S98" s="201">
        <f t="shared" si="46"/>
        <v>0</v>
      </c>
      <c r="T98" s="201">
        <f t="shared" si="46"/>
        <v>0</v>
      </c>
      <c r="U98" s="201">
        <f t="shared" si="46"/>
        <v>0</v>
      </c>
      <c r="V98" s="201">
        <f t="shared" si="46"/>
        <v>0</v>
      </c>
      <c r="W98" s="201">
        <f t="shared" si="46"/>
        <v>0</v>
      </c>
      <c r="X98" s="201">
        <f t="shared" si="46"/>
        <v>0</v>
      </c>
    </row>
    <row r="99" spans="1:24" x14ac:dyDescent="0.25">
      <c r="A99" s="42" t="s">
        <v>8</v>
      </c>
      <c r="B99" s="43" t="s">
        <v>16</v>
      </c>
      <c r="C99" s="202"/>
      <c r="E99" s="201">
        <f t="shared" ref="E99:X99" si="47">IF(E33=1,E77/E55,0)</f>
        <v>0</v>
      </c>
      <c r="F99" s="201">
        <f t="shared" si="47"/>
        <v>0</v>
      </c>
      <c r="G99" s="201">
        <f t="shared" si="47"/>
        <v>0</v>
      </c>
      <c r="H99" s="201">
        <f t="shared" si="47"/>
        <v>88.365170542972606</v>
      </c>
      <c r="I99" s="201">
        <f t="shared" si="47"/>
        <v>0</v>
      </c>
      <c r="J99" s="201">
        <f t="shared" si="47"/>
        <v>0</v>
      </c>
      <c r="K99" s="201">
        <f t="shared" si="47"/>
        <v>0</v>
      </c>
      <c r="L99" s="201">
        <f t="shared" si="47"/>
        <v>0</v>
      </c>
      <c r="M99" s="201">
        <f t="shared" si="47"/>
        <v>0</v>
      </c>
      <c r="N99" s="201">
        <f t="shared" si="47"/>
        <v>0</v>
      </c>
      <c r="O99" s="201">
        <f t="shared" si="47"/>
        <v>0</v>
      </c>
      <c r="P99" s="201">
        <f t="shared" si="47"/>
        <v>0</v>
      </c>
      <c r="Q99" s="201">
        <f t="shared" si="47"/>
        <v>0</v>
      </c>
      <c r="R99" s="201">
        <f t="shared" si="47"/>
        <v>0</v>
      </c>
      <c r="S99" s="201">
        <f t="shared" si="47"/>
        <v>0</v>
      </c>
      <c r="T99" s="201">
        <f t="shared" si="47"/>
        <v>0</v>
      </c>
      <c r="U99" s="201">
        <f t="shared" si="47"/>
        <v>0</v>
      </c>
      <c r="V99" s="201">
        <f t="shared" si="47"/>
        <v>0</v>
      </c>
      <c r="W99" s="201">
        <f t="shared" si="47"/>
        <v>0</v>
      </c>
      <c r="X99" s="201">
        <f t="shared" si="47"/>
        <v>0</v>
      </c>
    </row>
    <row r="100" spans="1:24" x14ac:dyDescent="0.25">
      <c r="A100" s="49" t="s">
        <v>9</v>
      </c>
      <c r="B100" s="25" t="s">
        <v>13</v>
      </c>
      <c r="C100" s="202"/>
      <c r="E100" s="201">
        <f t="shared" ref="E100:X100" si="48">IF(E34=1,E78/E56,0)</f>
        <v>0</v>
      </c>
      <c r="F100" s="201">
        <f t="shared" si="48"/>
        <v>0</v>
      </c>
      <c r="G100" s="201">
        <f t="shared" si="48"/>
        <v>0</v>
      </c>
      <c r="H100" s="201">
        <f t="shared" si="48"/>
        <v>0</v>
      </c>
      <c r="I100" s="201">
        <f t="shared" si="48"/>
        <v>148.10015207183116</v>
      </c>
      <c r="J100" s="201">
        <f t="shared" si="48"/>
        <v>0</v>
      </c>
      <c r="K100" s="201">
        <f t="shared" si="48"/>
        <v>0</v>
      </c>
      <c r="L100" s="201">
        <f t="shared" si="48"/>
        <v>0</v>
      </c>
      <c r="M100" s="201">
        <f t="shared" si="48"/>
        <v>0</v>
      </c>
      <c r="N100" s="201">
        <f t="shared" si="48"/>
        <v>0</v>
      </c>
      <c r="O100" s="201">
        <f t="shared" si="48"/>
        <v>0</v>
      </c>
      <c r="P100" s="201">
        <f t="shared" si="48"/>
        <v>0</v>
      </c>
      <c r="Q100" s="201">
        <f t="shared" si="48"/>
        <v>0</v>
      </c>
      <c r="R100" s="201">
        <f t="shared" si="48"/>
        <v>0</v>
      </c>
      <c r="S100" s="201">
        <f t="shared" si="48"/>
        <v>0</v>
      </c>
      <c r="T100" s="201">
        <f t="shared" si="48"/>
        <v>0</v>
      </c>
      <c r="U100" s="201">
        <f t="shared" si="48"/>
        <v>0</v>
      </c>
      <c r="V100" s="201">
        <f t="shared" si="48"/>
        <v>0</v>
      </c>
      <c r="W100" s="201">
        <f t="shared" si="48"/>
        <v>0</v>
      </c>
      <c r="X100" s="201">
        <f t="shared" si="48"/>
        <v>0</v>
      </c>
    </row>
    <row r="101" spans="1:24" x14ac:dyDescent="0.25">
      <c r="A101" s="50" t="s">
        <v>9</v>
      </c>
      <c r="B101" s="35" t="s">
        <v>14</v>
      </c>
      <c r="C101" s="202"/>
      <c r="E101" s="201">
        <f t="shared" ref="E101:X101" si="49">IF(E35=1,E79/E57,0)</f>
        <v>0</v>
      </c>
      <c r="F101" s="201">
        <f t="shared" si="49"/>
        <v>0</v>
      </c>
      <c r="G101" s="201">
        <f t="shared" si="49"/>
        <v>0</v>
      </c>
      <c r="H101" s="201">
        <f t="shared" si="49"/>
        <v>0</v>
      </c>
      <c r="I101" s="201">
        <f t="shared" si="49"/>
        <v>0</v>
      </c>
      <c r="J101" s="201">
        <f t="shared" si="49"/>
        <v>1144.6095807545014</v>
      </c>
      <c r="K101" s="201">
        <f t="shared" si="49"/>
        <v>0</v>
      </c>
      <c r="L101" s="201">
        <f t="shared" si="49"/>
        <v>0</v>
      </c>
      <c r="M101" s="201">
        <f t="shared" si="49"/>
        <v>0</v>
      </c>
      <c r="N101" s="201">
        <f t="shared" si="49"/>
        <v>0</v>
      </c>
      <c r="O101" s="201">
        <f t="shared" si="49"/>
        <v>0</v>
      </c>
      <c r="P101" s="201">
        <f t="shared" si="49"/>
        <v>0</v>
      </c>
      <c r="Q101" s="201">
        <f t="shared" si="49"/>
        <v>0</v>
      </c>
      <c r="R101" s="201">
        <f t="shared" si="49"/>
        <v>0</v>
      </c>
      <c r="S101" s="201">
        <f t="shared" si="49"/>
        <v>0</v>
      </c>
      <c r="T101" s="201">
        <f t="shared" si="49"/>
        <v>0</v>
      </c>
      <c r="U101" s="201">
        <f t="shared" si="49"/>
        <v>0</v>
      </c>
      <c r="V101" s="201">
        <f t="shared" si="49"/>
        <v>0</v>
      </c>
      <c r="W101" s="201">
        <f t="shared" si="49"/>
        <v>0</v>
      </c>
      <c r="X101" s="201">
        <f t="shared" si="49"/>
        <v>0</v>
      </c>
    </row>
    <row r="102" spans="1:24" x14ac:dyDescent="0.25">
      <c r="A102" s="50" t="s">
        <v>9</v>
      </c>
      <c r="B102" s="35" t="s">
        <v>15</v>
      </c>
      <c r="C102" s="202"/>
      <c r="E102" s="201">
        <f t="shared" ref="E102:X102" si="50">IF(E36=1,E80/E58,0)</f>
        <v>0</v>
      </c>
      <c r="F102" s="201">
        <f t="shared" si="50"/>
        <v>0</v>
      </c>
      <c r="G102" s="201">
        <f t="shared" si="50"/>
        <v>0</v>
      </c>
      <c r="H102" s="201">
        <f t="shared" si="50"/>
        <v>0</v>
      </c>
      <c r="I102" s="201">
        <f t="shared" si="50"/>
        <v>0</v>
      </c>
      <c r="J102" s="201">
        <f t="shared" si="50"/>
        <v>0</v>
      </c>
      <c r="K102" s="201">
        <f t="shared" si="50"/>
        <v>15.752347538447053</v>
      </c>
      <c r="L102" s="201">
        <f t="shared" si="50"/>
        <v>0</v>
      </c>
      <c r="M102" s="201">
        <f t="shared" si="50"/>
        <v>0</v>
      </c>
      <c r="N102" s="201">
        <f t="shared" si="50"/>
        <v>0</v>
      </c>
      <c r="O102" s="201">
        <f t="shared" si="50"/>
        <v>0</v>
      </c>
      <c r="P102" s="201">
        <f t="shared" si="50"/>
        <v>0</v>
      </c>
      <c r="Q102" s="201">
        <f t="shared" si="50"/>
        <v>0</v>
      </c>
      <c r="R102" s="201">
        <f t="shared" si="50"/>
        <v>0</v>
      </c>
      <c r="S102" s="201">
        <f t="shared" si="50"/>
        <v>0</v>
      </c>
      <c r="T102" s="201">
        <f t="shared" si="50"/>
        <v>0</v>
      </c>
      <c r="U102" s="201">
        <f t="shared" si="50"/>
        <v>0</v>
      </c>
      <c r="V102" s="201">
        <f t="shared" si="50"/>
        <v>0</v>
      </c>
      <c r="W102" s="201">
        <f t="shared" si="50"/>
        <v>0</v>
      </c>
      <c r="X102" s="201">
        <f t="shared" si="50"/>
        <v>0</v>
      </c>
    </row>
    <row r="103" spans="1:24" x14ac:dyDescent="0.25">
      <c r="A103" s="51" t="s">
        <v>9</v>
      </c>
      <c r="B103" s="43" t="s">
        <v>16</v>
      </c>
      <c r="C103" s="202"/>
      <c r="E103" s="201">
        <f t="shared" ref="E103:X103" si="51">IF(E37=1,E81/E59,0)</f>
        <v>0</v>
      </c>
      <c r="F103" s="201">
        <f t="shared" si="51"/>
        <v>0</v>
      </c>
      <c r="G103" s="201">
        <f t="shared" si="51"/>
        <v>0</v>
      </c>
      <c r="H103" s="201">
        <f t="shared" si="51"/>
        <v>0</v>
      </c>
      <c r="I103" s="201">
        <f t="shared" si="51"/>
        <v>0</v>
      </c>
      <c r="J103" s="201">
        <f t="shared" si="51"/>
        <v>0</v>
      </c>
      <c r="K103" s="201">
        <f t="shared" si="51"/>
        <v>0</v>
      </c>
      <c r="L103" s="201">
        <f t="shared" si="51"/>
        <v>88.374107526847595</v>
      </c>
      <c r="M103" s="201">
        <f t="shared" si="51"/>
        <v>0</v>
      </c>
      <c r="N103" s="201">
        <f t="shared" si="51"/>
        <v>0</v>
      </c>
      <c r="O103" s="201">
        <f t="shared" si="51"/>
        <v>0</v>
      </c>
      <c r="P103" s="201">
        <f t="shared" si="51"/>
        <v>0</v>
      </c>
      <c r="Q103" s="201">
        <f t="shared" si="51"/>
        <v>0</v>
      </c>
      <c r="R103" s="201">
        <f t="shared" si="51"/>
        <v>0</v>
      </c>
      <c r="S103" s="201">
        <f t="shared" si="51"/>
        <v>0</v>
      </c>
      <c r="T103" s="201">
        <f t="shared" si="51"/>
        <v>0</v>
      </c>
      <c r="U103" s="201">
        <f t="shared" si="51"/>
        <v>0</v>
      </c>
      <c r="V103" s="201">
        <f t="shared" si="51"/>
        <v>0</v>
      </c>
      <c r="W103" s="201">
        <f t="shared" si="51"/>
        <v>0</v>
      </c>
      <c r="X103" s="201">
        <f t="shared" si="51"/>
        <v>0</v>
      </c>
    </row>
    <row r="104" spans="1:24" x14ac:dyDescent="0.25">
      <c r="A104" s="53" t="s">
        <v>10</v>
      </c>
      <c r="B104" s="35" t="s">
        <v>13</v>
      </c>
      <c r="C104" s="202"/>
      <c r="E104" s="201">
        <f t="shared" ref="E104:X104" si="52">IF(E38=1,E82/E60,0)</f>
        <v>0</v>
      </c>
      <c r="F104" s="201">
        <f t="shared" si="52"/>
        <v>0</v>
      </c>
      <c r="G104" s="201">
        <f t="shared" si="52"/>
        <v>0</v>
      </c>
      <c r="H104" s="201">
        <f t="shared" si="52"/>
        <v>0</v>
      </c>
      <c r="I104" s="201">
        <f t="shared" si="52"/>
        <v>0</v>
      </c>
      <c r="J104" s="201">
        <f t="shared" si="52"/>
        <v>0</v>
      </c>
      <c r="K104" s="201">
        <f t="shared" si="52"/>
        <v>0</v>
      </c>
      <c r="L104" s="201">
        <f t="shared" si="52"/>
        <v>0</v>
      </c>
      <c r="M104" s="201">
        <f t="shared" si="52"/>
        <v>198.97446493189253</v>
      </c>
      <c r="N104" s="201">
        <f t="shared" si="52"/>
        <v>0</v>
      </c>
      <c r="O104" s="201">
        <f t="shared" si="52"/>
        <v>0</v>
      </c>
      <c r="P104" s="201">
        <f t="shared" si="52"/>
        <v>0</v>
      </c>
      <c r="Q104" s="201">
        <f t="shared" si="52"/>
        <v>0</v>
      </c>
      <c r="R104" s="201">
        <f t="shared" si="52"/>
        <v>0</v>
      </c>
      <c r="S104" s="201">
        <f t="shared" si="52"/>
        <v>0</v>
      </c>
      <c r="T104" s="201">
        <f t="shared" si="52"/>
        <v>0</v>
      </c>
      <c r="U104" s="201">
        <f t="shared" si="52"/>
        <v>0</v>
      </c>
      <c r="V104" s="201">
        <f t="shared" si="52"/>
        <v>0</v>
      </c>
      <c r="W104" s="201">
        <f t="shared" si="52"/>
        <v>0</v>
      </c>
      <c r="X104" s="201">
        <f t="shared" si="52"/>
        <v>0</v>
      </c>
    </row>
    <row r="105" spans="1:24" x14ac:dyDescent="0.25">
      <c r="A105" s="53" t="s">
        <v>10</v>
      </c>
      <c r="B105" s="35" t="s">
        <v>14</v>
      </c>
      <c r="C105" s="202"/>
      <c r="E105" s="201">
        <f t="shared" ref="E105:X105" si="53">IF(E39=1,E83/E61,0)</f>
        <v>0</v>
      </c>
      <c r="F105" s="201">
        <f t="shared" si="53"/>
        <v>0</v>
      </c>
      <c r="G105" s="201">
        <f t="shared" si="53"/>
        <v>0</v>
      </c>
      <c r="H105" s="201">
        <f t="shared" si="53"/>
        <v>0</v>
      </c>
      <c r="I105" s="201">
        <f t="shared" si="53"/>
        <v>0</v>
      </c>
      <c r="J105" s="201">
        <f t="shared" si="53"/>
        <v>0</v>
      </c>
      <c r="K105" s="201">
        <f t="shared" si="53"/>
        <v>0</v>
      </c>
      <c r="L105" s="201">
        <f t="shared" si="53"/>
        <v>0</v>
      </c>
      <c r="M105" s="201">
        <f t="shared" si="53"/>
        <v>0</v>
      </c>
      <c r="N105" s="201">
        <f t="shared" si="53"/>
        <v>1931.0464167214784</v>
      </c>
      <c r="O105" s="201">
        <f t="shared" si="53"/>
        <v>0</v>
      </c>
      <c r="P105" s="201">
        <f t="shared" si="53"/>
        <v>0</v>
      </c>
      <c r="Q105" s="201">
        <f t="shared" si="53"/>
        <v>0</v>
      </c>
      <c r="R105" s="201">
        <f t="shared" si="53"/>
        <v>0</v>
      </c>
      <c r="S105" s="201">
        <f t="shared" si="53"/>
        <v>0</v>
      </c>
      <c r="T105" s="201">
        <f t="shared" si="53"/>
        <v>0</v>
      </c>
      <c r="U105" s="201">
        <f t="shared" si="53"/>
        <v>0</v>
      </c>
      <c r="V105" s="201">
        <f t="shared" si="53"/>
        <v>0</v>
      </c>
      <c r="W105" s="201">
        <f t="shared" si="53"/>
        <v>0</v>
      </c>
      <c r="X105" s="201">
        <f t="shared" si="53"/>
        <v>0</v>
      </c>
    </row>
    <row r="106" spans="1:24" x14ac:dyDescent="0.25">
      <c r="A106" s="53" t="s">
        <v>10</v>
      </c>
      <c r="B106" s="35" t="s">
        <v>15</v>
      </c>
      <c r="C106" s="202"/>
      <c r="E106" s="201">
        <f t="shared" ref="E106:X106" si="54">IF(E40=1,E84/E62,0)</f>
        <v>0</v>
      </c>
      <c r="F106" s="201">
        <f t="shared" si="54"/>
        <v>0</v>
      </c>
      <c r="G106" s="201">
        <f t="shared" si="54"/>
        <v>0</v>
      </c>
      <c r="H106" s="201">
        <f t="shared" si="54"/>
        <v>0</v>
      </c>
      <c r="I106" s="201">
        <f t="shared" si="54"/>
        <v>0</v>
      </c>
      <c r="J106" s="201">
        <f t="shared" si="54"/>
        <v>0</v>
      </c>
      <c r="K106" s="201">
        <f t="shared" si="54"/>
        <v>0</v>
      </c>
      <c r="L106" s="201">
        <f t="shared" si="54"/>
        <v>0</v>
      </c>
      <c r="M106" s="201">
        <f t="shared" si="54"/>
        <v>0</v>
      </c>
      <c r="N106" s="201">
        <f t="shared" si="54"/>
        <v>0</v>
      </c>
      <c r="O106" s="201">
        <f t="shared" si="54"/>
        <v>13.020454626085638</v>
      </c>
      <c r="P106" s="201">
        <f t="shared" si="54"/>
        <v>0</v>
      </c>
      <c r="Q106" s="201">
        <f t="shared" si="54"/>
        <v>0</v>
      </c>
      <c r="R106" s="201">
        <f t="shared" si="54"/>
        <v>0</v>
      </c>
      <c r="S106" s="201">
        <f t="shared" si="54"/>
        <v>0</v>
      </c>
      <c r="T106" s="201">
        <f t="shared" si="54"/>
        <v>0</v>
      </c>
      <c r="U106" s="201">
        <f t="shared" si="54"/>
        <v>0</v>
      </c>
      <c r="V106" s="201">
        <f t="shared" si="54"/>
        <v>0</v>
      </c>
      <c r="W106" s="201">
        <f t="shared" si="54"/>
        <v>0</v>
      </c>
      <c r="X106" s="201">
        <f t="shared" si="54"/>
        <v>0</v>
      </c>
    </row>
    <row r="107" spans="1:24" x14ac:dyDescent="0.25">
      <c r="A107" s="53" t="s">
        <v>10</v>
      </c>
      <c r="B107" s="35" t="s">
        <v>16</v>
      </c>
      <c r="C107" s="202"/>
      <c r="E107" s="201">
        <f t="shared" ref="E107:X107" si="55">IF(E41=1,E85/E63,0)</f>
        <v>0</v>
      </c>
      <c r="F107" s="201">
        <f t="shared" si="55"/>
        <v>0</v>
      </c>
      <c r="G107" s="201">
        <f t="shared" si="55"/>
        <v>0</v>
      </c>
      <c r="H107" s="201">
        <f t="shared" si="55"/>
        <v>0</v>
      </c>
      <c r="I107" s="201">
        <f t="shared" si="55"/>
        <v>0</v>
      </c>
      <c r="J107" s="201">
        <f t="shared" si="55"/>
        <v>0</v>
      </c>
      <c r="K107" s="201">
        <f t="shared" si="55"/>
        <v>0</v>
      </c>
      <c r="L107" s="201">
        <f t="shared" si="55"/>
        <v>0</v>
      </c>
      <c r="M107" s="201">
        <f t="shared" si="55"/>
        <v>0</v>
      </c>
      <c r="N107" s="201">
        <f t="shared" si="55"/>
        <v>0</v>
      </c>
      <c r="O107" s="201">
        <f t="shared" si="55"/>
        <v>0</v>
      </c>
      <c r="P107" s="201">
        <f t="shared" si="55"/>
        <v>50.696566504278209</v>
      </c>
      <c r="Q107" s="201">
        <f t="shared" si="55"/>
        <v>0</v>
      </c>
      <c r="R107" s="201">
        <f t="shared" si="55"/>
        <v>0</v>
      </c>
      <c r="S107" s="201">
        <f t="shared" si="55"/>
        <v>0</v>
      </c>
      <c r="T107" s="201">
        <f t="shared" si="55"/>
        <v>0</v>
      </c>
      <c r="U107" s="201">
        <f t="shared" si="55"/>
        <v>0</v>
      </c>
      <c r="V107" s="201">
        <f t="shared" si="55"/>
        <v>0</v>
      </c>
      <c r="W107" s="201">
        <f t="shared" si="55"/>
        <v>0</v>
      </c>
      <c r="X107" s="201">
        <f t="shared" si="55"/>
        <v>0</v>
      </c>
    </row>
    <row r="108" spans="1:24" x14ac:dyDescent="0.25">
      <c r="A108" s="54" t="s">
        <v>11</v>
      </c>
      <c r="B108" s="25" t="s">
        <v>13</v>
      </c>
      <c r="C108" s="202"/>
      <c r="E108" s="201">
        <f t="shared" ref="E108:X108" si="56">IF(E42=1,E86/E64,0)</f>
        <v>0</v>
      </c>
      <c r="F108" s="201">
        <f t="shared" si="56"/>
        <v>0</v>
      </c>
      <c r="G108" s="201">
        <f t="shared" si="56"/>
        <v>0</v>
      </c>
      <c r="H108" s="201">
        <f t="shared" si="56"/>
        <v>0</v>
      </c>
      <c r="I108" s="201">
        <f t="shared" si="56"/>
        <v>0</v>
      </c>
      <c r="J108" s="201">
        <f t="shared" si="56"/>
        <v>0</v>
      </c>
      <c r="K108" s="201">
        <f t="shared" si="56"/>
        <v>0</v>
      </c>
      <c r="L108" s="201">
        <f t="shared" si="56"/>
        <v>0</v>
      </c>
      <c r="M108" s="201">
        <f t="shared" si="56"/>
        <v>0</v>
      </c>
      <c r="N108" s="201">
        <f t="shared" si="56"/>
        <v>0</v>
      </c>
      <c r="O108" s="201">
        <f t="shared" si="56"/>
        <v>0</v>
      </c>
      <c r="P108" s="201">
        <f t="shared" si="56"/>
        <v>0</v>
      </c>
      <c r="Q108" s="201">
        <f t="shared" si="56"/>
        <v>374.6688809707789</v>
      </c>
      <c r="R108" s="201">
        <f t="shared" si="56"/>
        <v>0</v>
      </c>
      <c r="S108" s="201">
        <f t="shared" si="56"/>
        <v>0</v>
      </c>
      <c r="T108" s="201">
        <f t="shared" si="56"/>
        <v>0</v>
      </c>
      <c r="U108" s="201">
        <f t="shared" si="56"/>
        <v>0</v>
      </c>
      <c r="V108" s="201">
        <f t="shared" si="56"/>
        <v>0</v>
      </c>
      <c r="W108" s="201">
        <f t="shared" si="56"/>
        <v>0</v>
      </c>
      <c r="X108" s="201">
        <f t="shared" si="56"/>
        <v>0</v>
      </c>
    </row>
    <row r="109" spans="1:24" x14ac:dyDescent="0.25">
      <c r="A109" s="55" t="s">
        <v>11</v>
      </c>
      <c r="B109" s="35" t="s">
        <v>14</v>
      </c>
      <c r="C109" s="202"/>
      <c r="E109" s="201">
        <f t="shared" ref="E109:X109" si="57">IF(E43=1,E87/E65,0)</f>
        <v>0</v>
      </c>
      <c r="F109" s="201">
        <f t="shared" si="57"/>
        <v>0</v>
      </c>
      <c r="G109" s="201">
        <f t="shared" si="57"/>
        <v>0</v>
      </c>
      <c r="H109" s="201">
        <f t="shared" si="57"/>
        <v>0</v>
      </c>
      <c r="I109" s="201">
        <f t="shared" si="57"/>
        <v>0</v>
      </c>
      <c r="J109" s="201">
        <f t="shared" si="57"/>
        <v>0</v>
      </c>
      <c r="K109" s="201">
        <f t="shared" si="57"/>
        <v>0</v>
      </c>
      <c r="L109" s="201">
        <f t="shared" si="57"/>
        <v>0</v>
      </c>
      <c r="M109" s="201">
        <f t="shared" si="57"/>
        <v>0</v>
      </c>
      <c r="N109" s="201">
        <f t="shared" si="57"/>
        <v>0</v>
      </c>
      <c r="O109" s="201">
        <f t="shared" si="57"/>
        <v>0</v>
      </c>
      <c r="P109" s="201">
        <f t="shared" si="57"/>
        <v>0</v>
      </c>
      <c r="Q109" s="201">
        <f t="shared" si="57"/>
        <v>0</v>
      </c>
      <c r="R109" s="201">
        <f t="shared" si="57"/>
        <v>2186.308783854091</v>
      </c>
      <c r="S109" s="201">
        <f t="shared" si="57"/>
        <v>0</v>
      </c>
      <c r="T109" s="201">
        <f t="shared" si="57"/>
        <v>0</v>
      </c>
      <c r="U109" s="201">
        <f t="shared" si="57"/>
        <v>0</v>
      </c>
      <c r="V109" s="201">
        <f t="shared" si="57"/>
        <v>0</v>
      </c>
      <c r="W109" s="201">
        <f t="shared" si="57"/>
        <v>0</v>
      </c>
      <c r="X109" s="201">
        <f t="shared" si="57"/>
        <v>0</v>
      </c>
    </row>
    <row r="110" spans="1:24" x14ac:dyDescent="0.25">
      <c r="A110" s="55" t="s">
        <v>11</v>
      </c>
      <c r="B110" s="35" t="s">
        <v>15</v>
      </c>
      <c r="C110" s="202"/>
      <c r="E110" s="201">
        <f t="shared" ref="E110:X110" si="58">IF(E44=1,E88/E66,0)</f>
        <v>0</v>
      </c>
      <c r="F110" s="201">
        <f t="shared" si="58"/>
        <v>0</v>
      </c>
      <c r="G110" s="201">
        <f t="shared" si="58"/>
        <v>0</v>
      </c>
      <c r="H110" s="201">
        <f t="shared" si="58"/>
        <v>0</v>
      </c>
      <c r="I110" s="201">
        <f t="shared" si="58"/>
        <v>0</v>
      </c>
      <c r="J110" s="201">
        <f t="shared" si="58"/>
        <v>0</v>
      </c>
      <c r="K110" s="201">
        <f t="shared" si="58"/>
        <v>0</v>
      </c>
      <c r="L110" s="201">
        <f t="shared" si="58"/>
        <v>0</v>
      </c>
      <c r="M110" s="201">
        <f t="shared" si="58"/>
        <v>0</v>
      </c>
      <c r="N110" s="201">
        <f t="shared" si="58"/>
        <v>0</v>
      </c>
      <c r="O110" s="201">
        <f t="shared" si="58"/>
        <v>0</v>
      </c>
      <c r="P110" s="201">
        <f t="shared" si="58"/>
        <v>0</v>
      </c>
      <c r="Q110" s="201">
        <f t="shared" si="58"/>
        <v>0</v>
      </c>
      <c r="R110" s="201">
        <f t="shared" si="58"/>
        <v>0</v>
      </c>
      <c r="S110" s="201">
        <f t="shared" si="58"/>
        <v>45.263492721559963</v>
      </c>
      <c r="T110" s="201">
        <f t="shared" si="58"/>
        <v>0</v>
      </c>
      <c r="U110" s="201">
        <f t="shared" si="58"/>
        <v>0</v>
      </c>
      <c r="V110" s="201">
        <f t="shared" si="58"/>
        <v>0</v>
      </c>
      <c r="W110" s="201">
        <f t="shared" si="58"/>
        <v>0</v>
      </c>
      <c r="X110" s="201">
        <f t="shared" si="58"/>
        <v>0</v>
      </c>
    </row>
    <row r="111" spans="1:24" x14ac:dyDescent="0.25">
      <c r="A111" s="56" t="s">
        <v>11</v>
      </c>
      <c r="B111" s="43" t="s">
        <v>16</v>
      </c>
      <c r="C111" s="202"/>
      <c r="E111" s="201">
        <f t="shared" ref="E111:X111" si="59">IF(E45=1,E89/E67,0)</f>
        <v>0</v>
      </c>
      <c r="F111" s="201">
        <f t="shared" si="59"/>
        <v>0</v>
      </c>
      <c r="G111" s="201">
        <f t="shared" si="59"/>
        <v>0</v>
      </c>
      <c r="H111" s="201">
        <f t="shared" si="59"/>
        <v>0</v>
      </c>
      <c r="I111" s="201">
        <f t="shared" si="59"/>
        <v>0</v>
      </c>
      <c r="J111" s="201">
        <f t="shared" si="59"/>
        <v>0</v>
      </c>
      <c r="K111" s="201">
        <f t="shared" si="59"/>
        <v>0</v>
      </c>
      <c r="L111" s="201">
        <f t="shared" si="59"/>
        <v>0</v>
      </c>
      <c r="M111" s="201">
        <f t="shared" si="59"/>
        <v>0</v>
      </c>
      <c r="N111" s="201">
        <f t="shared" si="59"/>
        <v>0</v>
      </c>
      <c r="O111" s="201">
        <f t="shared" si="59"/>
        <v>0</v>
      </c>
      <c r="P111" s="201">
        <f t="shared" si="59"/>
        <v>0</v>
      </c>
      <c r="Q111" s="201">
        <f t="shared" si="59"/>
        <v>0</v>
      </c>
      <c r="R111" s="201">
        <f t="shared" si="59"/>
        <v>0</v>
      </c>
      <c r="S111" s="201">
        <f t="shared" si="59"/>
        <v>0</v>
      </c>
      <c r="T111" s="201">
        <f t="shared" si="59"/>
        <v>109.73726316228694</v>
      </c>
      <c r="U111" s="201">
        <f t="shared" si="59"/>
        <v>0</v>
      </c>
      <c r="V111" s="201">
        <f t="shared" si="59"/>
        <v>0</v>
      </c>
      <c r="W111" s="201">
        <f t="shared" si="59"/>
        <v>0</v>
      </c>
      <c r="X111" s="201">
        <f t="shared" si="59"/>
        <v>0</v>
      </c>
    </row>
    <row r="112" spans="1:24" x14ac:dyDescent="0.25">
      <c r="A112" s="57" t="s">
        <v>12</v>
      </c>
      <c r="B112" s="35" t="s">
        <v>13</v>
      </c>
      <c r="C112" s="202"/>
      <c r="E112" s="201">
        <f t="shared" ref="E112:X112" si="60">IF(E46=1,E90/E68,0)</f>
        <v>0</v>
      </c>
      <c r="F112" s="201">
        <f t="shared" si="60"/>
        <v>0</v>
      </c>
      <c r="G112" s="201">
        <f t="shared" si="60"/>
        <v>0</v>
      </c>
      <c r="H112" s="201">
        <f t="shared" si="60"/>
        <v>0</v>
      </c>
      <c r="I112" s="201">
        <f t="shared" si="60"/>
        <v>0</v>
      </c>
      <c r="J112" s="201">
        <f t="shared" si="60"/>
        <v>0</v>
      </c>
      <c r="K112" s="201">
        <f t="shared" si="60"/>
        <v>0</v>
      </c>
      <c r="L112" s="201">
        <f t="shared" si="60"/>
        <v>0</v>
      </c>
      <c r="M112" s="201">
        <f t="shared" si="60"/>
        <v>0</v>
      </c>
      <c r="N112" s="201">
        <f t="shared" si="60"/>
        <v>0</v>
      </c>
      <c r="O112" s="201">
        <f t="shared" si="60"/>
        <v>0</v>
      </c>
      <c r="P112" s="201">
        <f t="shared" si="60"/>
        <v>0</v>
      </c>
      <c r="Q112" s="201">
        <f t="shared" si="60"/>
        <v>0</v>
      </c>
      <c r="R112" s="201">
        <f t="shared" si="60"/>
        <v>0</v>
      </c>
      <c r="S112" s="201">
        <f t="shared" si="60"/>
        <v>0</v>
      </c>
      <c r="T112" s="201">
        <f t="shared" si="60"/>
        <v>0</v>
      </c>
      <c r="U112" s="201">
        <f t="shared" si="60"/>
        <v>509.73462383801115</v>
      </c>
      <c r="V112" s="201">
        <f t="shared" si="60"/>
        <v>0</v>
      </c>
      <c r="W112" s="201">
        <f t="shared" si="60"/>
        <v>0</v>
      </c>
      <c r="X112" s="201">
        <f t="shared" si="60"/>
        <v>0</v>
      </c>
    </row>
    <row r="113" spans="1:24" x14ac:dyDescent="0.25">
      <c r="A113" s="57" t="s">
        <v>12</v>
      </c>
      <c r="B113" s="35" t="s">
        <v>14</v>
      </c>
      <c r="C113" s="202"/>
      <c r="E113" s="201">
        <f t="shared" ref="E113:X113" si="61">IF(E47=1,E91/E69,0)</f>
        <v>0</v>
      </c>
      <c r="F113" s="201">
        <f t="shared" si="61"/>
        <v>0</v>
      </c>
      <c r="G113" s="201">
        <f t="shared" si="61"/>
        <v>0</v>
      </c>
      <c r="H113" s="201">
        <f t="shared" si="61"/>
        <v>0</v>
      </c>
      <c r="I113" s="201">
        <f t="shared" si="61"/>
        <v>0</v>
      </c>
      <c r="J113" s="201">
        <f t="shared" si="61"/>
        <v>0</v>
      </c>
      <c r="K113" s="201">
        <f t="shared" si="61"/>
        <v>0</v>
      </c>
      <c r="L113" s="201">
        <f t="shared" si="61"/>
        <v>0</v>
      </c>
      <c r="M113" s="201">
        <f t="shared" si="61"/>
        <v>0</v>
      </c>
      <c r="N113" s="201">
        <f t="shared" si="61"/>
        <v>0</v>
      </c>
      <c r="O113" s="201">
        <f t="shared" si="61"/>
        <v>0</v>
      </c>
      <c r="P113" s="201">
        <f t="shared" si="61"/>
        <v>0</v>
      </c>
      <c r="Q113" s="201">
        <f t="shared" si="61"/>
        <v>0</v>
      </c>
      <c r="R113" s="201">
        <f t="shared" si="61"/>
        <v>0</v>
      </c>
      <c r="S113" s="201">
        <f t="shared" si="61"/>
        <v>0</v>
      </c>
      <c r="T113" s="201">
        <f t="shared" si="61"/>
        <v>0</v>
      </c>
      <c r="U113" s="201">
        <f t="shared" si="61"/>
        <v>0</v>
      </c>
      <c r="V113" s="201">
        <f t="shared" si="61"/>
        <v>2124.2159180161507</v>
      </c>
      <c r="W113" s="201">
        <f t="shared" si="61"/>
        <v>0</v>
      </c>
      <c r="X113" s="201">
        <f t="shared" si="61"/>
        <v>0</v>
      </c>
    </row>
    <row r="114" spans="1:24" x14ac:dyDescent="0.25">
      <c r="A114" s="57" t="s">
        <v>12</v>
      </c>
      <c r="B114" s="35" t="s">
        <v>15</v>
      </c>
      <c r="C114" s="202"/>
      <c r="E114" s="201">
        <f t="shared" ref="E114:X114" si="62">IF(E48=1,E92/E70,0)</f>
        <v>0</v>
      </c>
      <c r="F114" s="201">
        <f t="shared" si="62"/>
        <v>0</v>
      </c>
      <c r="G114" s="201">
        <f t="shared" si="62"/>
        <v>0</v>
      </c>
      <c r="H114" s="201">
        <f t="shared" si="62"/>
        <v>0</v>
      </c>
      <c r="I114" s="201">
        <f t="shared" si="62"/>
        <v>0</v>
      </c>
      <c r="J114" s="201">
        <f t="shared" si="62"/>
        <v>0</v>
      </c>
      <c r="K114" s="201">
        <f t="shared" si="62"/>
        <v>0</v>
      </c>
      <c r="L114" s="201">
        <f t="shared" si="62"/>
        <v>0</v>
      </c>
      <c r="M114" s="201">
        <f t="shared" si="62"/>
        <v>0</v>
      </c>
      <c r="N114" s="201">
        <f t="shared" si="62"/>
        <v>0</v>
      </c>
      <c r="O114" s="201">
        <f t="shared" si="62"/>
        <v>0</v>
      </c>
      <c r="P114" s="201">
        <f t="shared" si="62"/>
        <v>0</v>
      </c>
      <c r="Q114" s="201">
        <f t="shared" si="62"/>
        <v>0</v>
      </c>
      <c r="R114" s="201">
        <f t="shared" si="62"/>
        <v>0</v>
      </c>
      <c r="S114" s="201">
        <f t="shared" si="62"/>
        <v>0</v>
      </c>
      <c r="T114" s="201">
        <f t="shared" si="62"/>
        <v>0</v>
      </c>
      <c r="U114" s="201">
        <f t="shared" si="62"/>
        <v>0</v>
      </c>
      <c r="V114" s="201">
        <f t="shared" si="62"/>
        <v>0</v>
      </c>
      <c r="W114" s="201">
        <f t="shared" si="62"/>
        <v>34.349210596240027</v>
      </c>
      <c r="X114" s="201">
        <f t="shared" si="62"/>
        <v>0</v>
      </c>
    </row>
    <row r="115" spans="1:24" x14ac:dyDescent="0.25">
      <c r="A115" s="58" t="s">
        <v>12</v>
      </c>
      <c r="B115" s="43" t="s">
        <v>16</v>
      </c>
      <c r="C115" s="202"/>
      <c r="E115" s="201">
        <f t="shared" ref="E115:X115" si="63">IF(E49=1,E93/E71,0)</f>
        <v>0</v>
      </c>
      <c r="F115" s="201">
        <f t="shared" si="63"/>
        <v>0</v>
      </c>
      <c r="G115" s="201">
        <f t="shared" si="63"/>
        <v>0</v>
      </c>
      <c r="H115" s="201">
        <f t="shared" si="63"/>
        <v>0</v>
      </c>
      <c r="I115" s="201">
        <f t="shared" si="63"/>
        <v>0</v>
      </c>
      <c r="J115" s="201">
        <f t="shared" si="63"/>
        <v>0</v>
      </c>
      <c r="K115" s="201">
        <f t="shared" si="63"/>
        <v>0</v>
      </c>
      <c r="L115" s="201">
        <f t="shared" si="63"/>
        <v>0</v>
      </c>
      <c r="M115" s="201">
        <f t="shared" si="63"/>
        <v>0</v>
      </c>
      <c r="N115" s="201">
        <f t="shared" si="63"/>
        <v>0</v>
      </c>
      <c r="O115" s="201">
        <f t="shared" si="63"/>
        <v>0</v>
      </c>
      <c r="P115" s="201">
        <f t="shared" si="63"/>
        <v>0</v>
      </c>
      <c r="Q115" s="201">
        <f t="shared" si="63"/>
        <v>0</v>
      </c>
      <c r="R115" s="201">
        <f t="shared" si="63"/>
        <v>0</v>
      </c>
      <c r="S115" s="201">
        <f t="shared" si="63"/>
        <v>0</v>
      </c>
      <c r="T115" s="201">
        <f t="shared" si="63"/>
        <v>0</v>
      </c>
      <c r="U115" s="201">
        <f t="shared" si="63"/>
        <v>0</v>
      </c>
      <c r="V115" s="201">
        <f t="shared" si="63"/>
        <v>0</v>
      </c>
      <c r="W115" s="201">
        <f t="shared" si="63"/>
        <v>0</v>
      </c>
      <c r="X115" s="201">
        <f t="shared" si="63"/>
        <v>141.89038170020629</v>
      </c>
    </row>
    <row r="117" spans="1:24" ht="17.25" x14ac:dyDescent="0.3">
      <c r="A117" s="17"/>
      <c r="B117" s="17"/>
      <c r="C117" s="197" t="s">
        <v>74</v>
      </c>
    </row>
    <row r="118" spans="1:24" x14ac:dyDescent="0.25">
      <c r="A118" s="24" t="s">
        <v>8</v>
      </c>
      <c r="B118" s="25" t="s">
        <v>13</v>
      </c>
      <c r="C118" s="202"/>
      <c r="E118" s="204">
        <f t="shared" ref="E118:X118" si="64">E30-E5</f>
        <v>0.81640093354140841</v>
      </c>
      <c r="F118" s="204">
        <f t="shared" si="64"/>
        <v>-2.5609028243218528E-2</v>
      </c>
      <c r="G118" s="204">
        <f t="shared" si="64"/>
        <v>-4.0210515529689392E-2</v>
      </c>
      <c r="H118" s="204">
        <f t="shared" si="64"/>
        <v>-1.6835887075308517E-2</v>
      </c>
      <c r="I118" s="204">
        <f t="shared" si="64"/>
        <v>-1.1836883564210419E-2</v>
      </c>
      <c r="J118" s="204">
        <f t="shared" si="64"/>
        <v>-1.7857602429454864E-3</v>
      </c>
      <c r="K118" s="204">
        <f t="shared" si="64"/>
        <v>-1.9506376521894932E-3</v>
      </c>
      <c r="L118" s="204">
        <f t="shared" si="64"/>
        <v>-1.1380853178669084E-3</v>
      </c>
      <c r="M118" s="204">
        <f t="shared" si="64"/>
        <v>-1.6323434730115634E-3</v>
      </c>
      <c r="N118" s="204">
        <f t="shared" si="64"/>
        <v>-2.5807485966668989E-4</v>
      </c>
      <c r="O118" s="204">
        <f t="shared" si="64"/>
        <v>-3.3130104975095687E-4</v>
      </c>
      <c r="P118" s="204">
        <f t="shared" si="64"/>
        <v>-1.24295962847711E-4</v>
      </c>
      <c r="Q118" s="204">
        <f t="shared" si="64"/>
        <v>-7.732139747880899E-4</v>
      </c>
      <c r="R118" s="204">
        <f t="shared" si="64"/>
        <v>-2.6897564928504253E-4</v>
      </c>
      <c r="S118" s="204">
        <f t="shared" si="64"/>
        <v>-3.8498216011835084E-4</v>
      </c>
      <c r="T118" s="204">
        <f t="shared" si="64"/>
        <v>-3.7718130623842235E-4</v>
      </c>
      <c r="U118" s="204">
        <f t="shared" si="64"/>
        <v>-2.1578965626265168E-3</v>
      </c>
      <c r="V118" s="204">
        <f t="shared" si="64"/>
        <v>-4.6950408861157363E-4</v>
      </c>
      <c r="W118" s="204">
        <f t="shared" si="64"/>
        <v>-7.6712025911368422E-4</v>
      </c>
      <c r="X118" s="204">
        <f t="shared" si="64"/>
        <v>-5.3739042414463456E-4</v>
      </c>
    </row>
    <row r="119" spans="1:24" x14ac:dyDescent="0.25">
      <c r="A119" s="34" t="s">
        <v>8</v>
      </c>
      <c r="B119" s="35" t="s">
        <v>14</v>
      </c>
      <c r="C119" s="202"/>
      <c r="E119" s="204">
        <f t="shared" ref="E119:X119" si="65">E31-E6</f>
        <v>-3.0532550852384717E-2</v>
      </c>
      <c r="F119" s="204">
        <f t="shared" si="65"/>
        <v>0.74173356277420865</v>
      </c>
      <c r="G119" s="204">
        <f t="shared" si="65"/>
        <v>-1.2928195274509053E-2</v>
      </c>
      <c r="H119" s="204">
        <f t="shared" si="65"/>
        <v>-1.386604630043972E-2</v>
      </c>
      <c r="I119" s="204">
        <f t="shared" si="65"/>
        <v>-1.8309252580576748E-4</v>
      </c>
      <c r="J119" s="204">
        <f t="shared" si="65"/>
        <v>-8.4868992564586271E-4</v>
      </c>
      <c r="K119" s="204">
        <f t="shared" si="65"/>
        <v>-1.0553464159666507E-4</v>
      </c>
      <c r="L119" s="204">
        <f t="shared" si="65"/>
        <v>-2.1501610033071626E-4</v>
      </c>
      <c r="M119" s="204">
        <f t="shared" si="65"/>
        <v>-1.3532598552818683E-5</v>
      </c>
      <c r="N119" s="204">
        <f t="shared" si="65"/>
        <v>-6.7230829453574691E-5</v>
      </c>
      <c r="O119" s="204">
        <f t="shared" si="65"/>
        <v>-2.3573153570177197E-5</v>
      </c>
      <c r="P119" s="204">
        <f t="shared" si="65"/>
        <v>-1.6354326498459795E-5</v>
      </c>
      <c r="Q119" s="204">
        <f t="shared" si="65"/>
        <v>-6.0665956428733898E-6</v>
      </c>
      <c r="R119" s="204">
        <f t="shared" si="65"/>
        <v>-3.5178850619493998E-5</v>
      </c>
      <c r="S119" s="204">
        <f t="shared" si="65"/>
        <v>-2.6807826550409292E-6</v>
      </c>
      <c r="T119" s="204">
        <f t="shared" si="65"/>
        <v>-1.2161529331239904E-5</v>
      </c>
      <c r="U119" s="204">
        <f t="shared" si="65"/>
        <v>-5.280480191432658E-5</v>
      </c>
      <c r="V119" s="204">
        <f t="shared" si="65"/>
        <v>-1.7643309261919677E-4</v>
      </c>
      <c r="W119" s="204">
        <f t="shared" si="65"/>
        <v>-4.184888541375361E-5</v>
      </c>
      <c r="X119" s="204">
        <f t="shared" si="65"/>
        <v>-8.5013659546690572E-5</v>
      </c>
    </row>
    <row r="120" spans="1:24" x14ac:dyDescent="0.25">
      <c r="A120" s="34" t="s">
        <v>8</v>
      </c>
      <c r="B120" s="35" t="s">
        <v>15</v>
      </c>
      <c r="C120" s="202"/>
      <c r="E120" s="204">
        <f t="shared" ref="E120:X120" si="66">E32-E7</f>
        <v>-0.11470753355806167</v>
      </c>
      <c r="F120" s="204">
        <f t="shared" si="66"/>
        <v>-7.1361176375945259E-2</v>
      </c>
      <c r="G120" s="204">
        <f t="shared" si="66"/>
        <v>0.87355573001769293</v>
      </c>
      <c r="H120" s="204">
        <f t="shared" si="66"/>
        <v>-8.4486934223666182E-2</v>
      </c>
      <c r="I120" s="204">
        <f t="shared" si="66"/>
        <v>-2.2798951642312741E-3</v>
      </c>
      <c r="J120" s="204">
        <f t="shared" si="66"/>
        <v>-4.6286539821923777E-4</v>
      </c>
      <c r="K120" s="204">
        <f t="shared" si="66"/>
        <v>-7.0040337103618447E-4</v>
      </c>
      <c r="L120" s="204">
        <f t="shared" si="66"/>
        <v>-4.8760568928922504E-4</v>
      </c>
      <c r="M120" s="204">
        <f t="shared" si="66"/>
        <v>-2.4551735763018746E-4</v>
      </c>
      <c r="N120" s="204">
        <f t="shared" si="66"/>
        <v>-5.4252372148852968E-5</v>
      </c>
      <c r="O120" s="204">
        <f t="shared" si="66"/>
        <v>-6.6964745643265398E-5</v>
      </c>
      <c r="P120" s="204">
        <f t="shared" si="66"/>
        <v>-2.8156088064007885E-5</v>
      </c>
      <c r="Q120" s="204">
        <f t="shared" si="66"/>
        <v>-1.4774968168587596E-4</v>
      </c>
      <c r="R120" s="204">
        <f t="shared" si="66"/>
        <v>-5.2374602424023139E-5</v>
      </c>
      <c r="S120" s="204">
        <f t="shared" si="66"/>
        <v>-1.0231459403113291E-4</v>
      </c>
      <c r="T120" s="204">
        <f t="shared" si="66"/>
        <v>-7.2179273117740014E-5</v>
      </c>
      <c r="U120" s="204">
        <f t="shared" si="66"/>
        <v>-4.1611654979299928E-4</v>
      </c>
      <c r="V120" s="204">
        <f t="shared" si="66"/>
        <v>-1.0423834831516281E-4</v>
      </c>
      <c r="W120" s="204">
        <f t="shared" si="66"/>
        <v>-2.0573945876133247E-4</v>
      </c>
      <c r="X120" s="204">
        <f t="shared" si="66"/>
        <v>-1.3479851183743265E-4</v>
      </c>
    </row>
    <row r="121" spans="1:24" x14ac:dyDescent="0.25">
      <c r="A121" s="42" t="s">
        <v>8</v>
      </c>
      <c r="B121" s="43" t="s">
        <v>16</v>
      </c>
      <c r="C121" s="202"/>
      <c r="E121" s="204">
        <f t="shared" ref="E121:X121" si="67">E33-E8</f>
        <v>-0.12066872495355423</v>
      </c>
      <c r="F121" s="204">
        <f t="shared" si="67"/>
        <v>-8.0275806464276803E-2</v>
      </c>
      <c r="G121" s="204">
        <f t="shared" si="67"/>
        <v>-0.11626588405168763</v>
      </c>
      <c r="H121" s="204">
        <f t="shared" si="67"/>
        <v>0.69432358024762297</v>
      </c>
      <c r="I121" s="204">
        <f t="shared" si="67"/>
        <v>-2.2422215387358779E-3</v>
      </c>
      <c r="J121" s="204">
        <f t="shared" si="67"/>
        <v>-1.48582074107471E-3</v>
      </c>
      <c r="K121" s="204">
        <f t="shared" si="67"/>
        <v>-1.6396540472440008E-3</v>
      </c>
      <c r="L121" s="204">
        <f t="shared" si="67"/>
        <v>-5.336491420463732E-3</v>
      </c>
      <c r="M121" s="204">
        <f t="shared" si="67"/>
        <v>-1.5277935908292745E-4</v>
      </c>
      <c r="N121" s="204">
        <f t="shared" si="67"/>
        <v>-1.1585094614552625E-4</v>
      </c>
      <c r="O121" s="204">
        <f t="shared" si="67"/>
        <v>-1.4858281828455277E-4</v>
      </c>
      <c r="P121" s="204">
        <f t="shared" si="67"/>
        <v>-2.4731254804058288E-4</v>
      </c>
      <c r="Q121" s="204">
        <f t="shared" si="67"/>
        <v>-1.8733855627300566E-4</v>
      </c>
      <c r="R121" s="204">
        <f t="shared" si="67"/>
        <v>-1.4953339246962579E-4</v>
      </c>
      <c r="S121" s="204">
        <f t="shared" si="67"/>
        <v>-2.6970552542535478E-4</v>
      </c>
      <c r="T121" s="204">
        <f t="shared" si="67"/>
        <v>-3.5100997528762394E-4</v>
      </c>
      <c r="U121" s="204">
        <f t="shared" si="67"/>
        <v>-3.7231137735477021E-4</v>
      </c>
      <c r="V121" s="204">
        <f t="shared" si="67"/>
        <v>-4.1990816964461165E-4</v>
      </c>
      <c r="W121" s="204">
        <f t="shared" si="67"/>
        <v>-5.0913075043996538E-4</v>
      </c>
      <c r="X121" s="204">
        <f t="shared" si="67"/>
        <v>-1.0360748958056409E-3</v>
      </c>
    </row>
    <row r="122" spans="1:24" x14ac:dyDescent="0.25">
      <c r="A122" s="49" t="s">
        <v>9</v>
      </c>
      <c r="B122" s="25" t="s">
        <v>13</v>
      </c>
      <c r="C122" s="202"/>
      <c r="E122" s="204">
        <f t="shared" ref="E122:X122" si="68">E34-E9</f>
        <v>-9.7289040832548163E-2</v>
      </c>
      <c r="F122" s="204">
        <f t="shared" si="68"/>
        <v>-2.2522227495154548E-2</v>
      </c>
      <c r="G122" s="204">
        <f t="shared" si="68"/>
        <v>-1.7668026133285924E-2</v>
      </c>
      <c r="H122" s="204">
        <f t="shared" si="68"/>
        <v>-9.3532021565106375E-3</v>
      </c>
      <c r="I122" s="204">
        <f t="shared" si="68"/>
        <v>0.7055953540094031</v>
      </c>
      <c r="J122" s="204">
        <f t="shared" si="68"/>
        <v>-5.6289009282415065E-2</v>
      </c>
      <c r="K122" s="204">
        <f t="shared" si="68"/>
        <v>-6.5588483289872032E-2</v>
      </c>
      <c r="L122" s="204">
        <f t="shared" si="68"/>
        <v>-3.9808076017209794E-2</v>
      </c>
      <c r="M122" s="204">
        <f t="shared" si="68"/>
        <v>-1.3877340714130729E-2</v>
      </c>
      <c r="N122" s="204">
        <f t="shared" si="68"/>
        <v>-2.6308672844548445E-3</v>
      </c>
      <c r="O122" s="204">
        <f t="shared" si="68"/>
        <v>-2.5790830063976465E-3</v>
      </c>
      <c r="P122" s="204">
        <f t="shared" si="68"/>
        <v>-1.1516584727319884E-3</v>
      </c>
      <c r="Q122" s="204">
        <f t="shared" si="68"/>
        <v>-5.758117427247608E-3</v>
      </c>
      <c r="R122" s="204">
        <f t="shared" si="68"/>
        <v>-2.1052123446081085E-3</v>
      </c>
      <c r="S122" s="204">
        <f t="shared" si="68"/>
        <v>-2.263594215391971E-3</v>
      </c>
      <c r="T122" s="204">
        <f t="shared" si="68"/>
        <v>-2.2630126497912625E-3</v>
      </c>
      <c r="U122" s="204">
        <f t="shared" si="68"/>
        <v>-1.5984821149090601E-2</v>
      </c>
      <c r="V122" s="204">
        <f t="shared" si="68"/>
        <v>-3.740783045625791E-3</v>
      </c>
      <c r="W122" s="204">
        <f t="shared" si="68"/>
        <v>-6.271085527511799E-3</v>
      </c>
      <c r="X122" s="204">
        <f t="shared" si="68"/>
        <v>-3.4830283221586205E-3</v>
      </c>
    </row>
    <row r="123" spans="1:24" x14ac:dyDescent="0.25">
      <c r="A123" s="50" t="s">
        <v>9</v>
      </c>
      <c r="B123" s="35" t="s">
        <v>14</v>
      </c>
      <c r="C123" s="202"/>
      <c r="E123" s="204">
        <f t="shared" ref="E123:X123" si="69">E35-E10</f>
        <v>-2.6658891938130523E-3</v>
      </c>
      <c r="F123" s="204">
        <f t="shared" si="69"/>
        <v>-6.4479230818802104E-3</v>
      </c>
      <c r="G123" s="204">
        <f t="shared" si="69"/>
        <v>-9.6002855666680871E-4</v>
      </c>
      <c r="H123" s="204">
        <f t="shared" si="69"/>
        <v>-1.5736535268182996E-3</v>
      </c>
      <c r="I123" s="204">
        <f t="shared" si="69"/>
        <v>-3.2993460196114967E-2</v>
      </c>
      <c r="J123" s="204">
        <f t="shared" si="69"/>
        <v>0.78438766326100162</v>
      </c>
      <c r="K123" s="204">
        <f t="shared" si="69"/>
        <v>-2.0789809584754737E-2</v>
      </c>
      <c r="L123" s="204">
        <f t="shared" si="69"/>
        <v>-1.9897062606165729E-2</v>
      </c>
      <c r="M123" s="204">
        <f t="shared" si="69"/>
        <v>-2.6504706819884265E-4</v>
      </c>
      <c r="N123" s="204">
        <f t="shared" si="69"/>
        <v>-1.7947848587730449E-3</v>
      </c>
      <c r="O123" s="204">
        <f t="shared" si="69"/>
        <v>-2.8336528399544283E-4</v>
      </c>
      <c r="P123" s="204">
        <f t="shared" si="69"/>
        <v>-1.9222868678804897E-4</v>
      </c>
      <c r="Q123" s="204">
        <f t="shared" si="69"/>
        <v>-2.0316547542949636E-4</v>
      </c>
      <c r="R123" s="204">
        <f t="shared" si="69"/>
        <v>-2.099890758190693E-3</v>
      </c>
      <c r="S123" s="204">
        <f t="shared" si="69"/>
        <v>-5.1143483933694544E-5</v>
      </c>
      <c r="T123" s="204">
        <f t="shared" si="69"/>
        <v>-9.6361955512064499E-5</v>
      </c>
      <c r="U123" s="204">
        <f t="shared" si="69"/>
        <v>-9.7135307173005722E-4</v>
      </c>
      <c r="V123" s="204">
        <f t="shared" si="69"/>
        <v>-2.93729151646396E-3</v>
      </c>
      <c r="W123" s="204">
        <f t="shared" si="69"/>
        <v>-6.3586570184668287E-4</v>
      </c>
      <c r="X123" s="204">
        <f t="shared" si="69"/>
        <v>-1.4218355248513412E-3</v>
      </c>
    </row>
    <row r="124" spans="1:24" x14ac:dyDescent="0.25">
      <c r="A124" s="50" t="s">
        <v>9</v>
      </c>
      <c r="B124" s="35" t="s">
        <v>15</v>
      </c>
      <c r="C124" s="202"/>
      <c r="E124" s="204">
        <f t="shared" ref="E124:X124" si="70">E36-E11</f>
        <v>-1.3864188394002887E-2</v>
      </c>
      <c r="F124" s="204">
        <f t="shared" si="70"/>
        <v>-5.437529043011465E-3</v>
      </c>
      <c r="G124" s="204">
        <f t="shared" si="70"/>
        <v>-5.0427204925827893E-3</v>
      </c>
      <c r="H124" s="204">
        <f t="shared" si="70"/>
        <v>-3.8359054019920817E-3</v>
      </c>
      <c r="I124" s="204">
        <f t="shared" si="70"/>
        <v>-0.11416798628262499</v>
      </c>
      <c r="J124" s="204">
        <f t="shared" si="70"/>
        <v>-8.5268773315200469E-2</v>
      </c>
      <c r="K124" s="204">
        <f t="shared" si="70"/>
        <v>0.85222911520954558</v>
      </c>
      <c r="L124" s="204">
        <f t="shared" si="70"/>
        <v>-9.0562717720801794E-2</v>
      </c>
      <c r="M124" s="204">
        <f t="shared" si="70"/>
        <v>-1.6629931723869714E-3</v>
      </c>
      <c r="N124" s="204">
        <f t="shared" si="70"/>
        <v>-8.6692216327683748E-4</v>
      </c>
      <c r="O124" s="204">
        <f t="shared" si="70"/>
        <v>-5.0969532031257161E-4</v>
      </c>
      <c r="P124" s="204">
        <f t="shared" si="70"/>
        <v>-3.0617527342105164E-4</v>
      </c>
      <c r="Q124" s="204">
        <f t="shared" si="70"/>
        <v>-7.5818026856443079E-4</v>
      </c>
      <c r="R124" s="204">
        <f t="shared" si="70"/>
        <v>-4.7157170157980814E-4</v>
      </c>
      <c r="S124" s="204">
        <f t="shared" si="70"/>
        <v>-5.6222727711472092E-4</v>
      </c>
      <c r="T124" s="204">
        <f t="shared" si="70"/>
        <v>-4.6796065631341861E-4</v>
      </c>
      <c r="U124" s="204">
        <f t="shared" si="70"/>
        <v>-2.5177209746218483E-3</v>
      </c>
      <c r="V124" s="204">
        <f t="shared" si="70"/>
        <v>-8.7599461508169603E-4</v>
      </c>
      <c r="W124" s="204">
        <f t="shared" si="70"/>
        <v>-1.4161519009083588E-3</v>
      </c>
      <c r="X124" s="204">
        <f t="shared" si="70"/>
        <v>-1.3219320122889915E-3</v>
      </c>
    </row>
    <row r="125" spans="1:24" x14ac:dyDescent="0.25">
      <c r="A125" s="51" t="s">
        <v>9</v>
      </c>
      <c r="B125" s="43" t="s">
        <v>16</v>
      </c>
      <c r="C125" s="202"/>
      <c r="E125" s="204">
        <f t="shared" ref="E125:X125" si="71">E37-E12</f>
        <v>-1.4277085212547174E-2</v>
      </c>
      <c r="F125" s="204">
        <f t="shared" si="71"/>
        <v>-9.42818901483586E-3</v>
      </c>
      <c r="G125" s="204">
        <f t="shared" si="71"/>
        <v>-1.2565753361851853E-2</v>
      </c>
      <c r="H125" s="204">
        <f t="shared" si="71"/>
        <v>-2.9601919186971214E-2</v>
      </c>
      <c r="I125" s="204">
        <f t="shared" si="71"/>
        <v>-0.11001833723529952</v>
      </c>
      <c r="J125" s="204">
        <f t="shared" si="71"/>
        <v>-9.9941782739337431E-2</v>
      </c>
      <c r="K125" s="204">
        <f t="shared" si="71"/>
        <v>-0.11456711735335771</v>
      </c>
      <c r="L125" s="204">
        <f t="shared" si="71"/>
        <v>0.71781042929041539</v>
      </c>
      <c r="M125" s="204">
        <f t="shared" si="71"/>
        <v>-1.9361982881019458E-3</v>
      </c>
      <c r="N125" s="204">
        <f t="shared" si="71"/>
        <v>-1.8291672107166098E-3</v>
      </c>
      <c r="O125" s="204">
        <f t="shared" si="71"/>
        <v>-2.3754704965406816E-3</v>
      </c>
      <c r="P125" s="204">
        <f t="shared" si="71"/>
        <v>-3.9339717647757779E-3</v>
      </c>
      <c r="Q125" s="204">
        <f t="shared" si="71"/>
        <v>-1.0660081474798426E-3</v>
      </c>
      <c r="R125" s="204">
        <f t="shared" si="71"/>
        <v>-8.8541890256173402E-4</v>
      </c>
      <c r="S125" s="204">
        <f t="shared" si="71"/>
        <v>-1.6375940710014684E-3</v>
      </c>
      <c r="T125" s="204">
        <f t="shared" si="71"/>
        <v>-2.1114899924404452E-3</v>
      </c>
      <c r="U125" s="204">
        <f t="shared" si="71"/>
        <v>-3.3500876332369155E-3</v>
      </c>
      <c r="V125" s="204">
        <f t="shared" si="71"/>
        <v>-3.4965656912409001E-3</v>
      </c>
      <c r="W125" s="204">
        <f t="shared" si="71"/>
        <v>-4.7361965720936006E-3</v>
      </c>
      <c r="X125" s="204">
        <f t="shared" si="71"/>
        <v>-1.1177629488784315E-2</v>
      </c>
    </row>
    <row r="126" spans="1:24" x14ac:dyDescent="0.25">
      <c r="A126" s="53" t="s">
        <v>10</v>
      </c>
      <c r="B126" s="35" t="s">
        <v>13</v>
      </c>
      <c r="C126" s="202"/>
      <c r="E126" s="204">
        <f t="shared" ref="E126:X126" si="72">E38-E13</f>
        <v>-1.1442508807191632E-2</v>
      </c>
      <c r="F126" s="204">
        <f t="shared" si="72"/>
        <v>-1.5852692961565631E-3</v>
      </c>
      <c r="G126" s="204">
        <f t="shared" si="72"/>
        <v>-1.3136298859859456E-3</v>
      </c>
      <c r="H126" s="204">
        <f t="shared" si="72"/>
        <v>-6.9861903679090955E-4</v>
      </c>
      <c r="I126" s="204">
        <f t="shared" si="72"/>
        <v>-6.2403727112004198E-3</v>
      </c>
      <c r="J126" s="204">
        <f t="shared" si="72"/>
        <v>-8.934258133266494E-4</v>
      </c>
      <c r="K126" s="204">
        <f t="shared" si="72"/>
        <v>-1.2305600894075752E-3</v>
      </c>
      <c r="L126" s="204">
        <f t="shared" si="72"/>
        <v>-8.4840136174516273E-4</v>
      </c>
      <c r="M126" s="204">
        <f t="shared" si="72"/>
        <v>0.72872392798579422</v>
      </c>
      <c r="N126" s="204">
        <f t="shared" si="72"/>
        <v>-3.2684487572407786E-2</v>
      </c>
      <c r="O126" s="204">
        <f t="shared" si="72"/>
        <v>-5.0117899611796753E-2</v>
      </c>
      <c r="P126" s="204">
        <f t="shared" si="72"/>
        <v>-2.2003024919551792E-2</v>
      </c>
      <c r="Q126" s="204">
        <f t="shared" si="72"/>
        <v>-3.1978666961885623E-3</v>
      </c>
      <c r="R126" s="204">
        <f t="shared" si="72"/>
        <v>-7.4724245191693764E-4</v>
      </c>
      <c r="S126" s="204">
        <f t="shared" si="72"/>
        <v>-9.5211243205095108E-4</v>
      </c>
      <c r="T126" s="204">
        <f t="shared" si="72"/>
        <v>-1.0360264266336995E-3</v>
      </c>
      <c r="U126" s="204">
        <f t="shared" si="72"/>
        <v>-1.2473276028582791E-2</v>
      </c>
      <c r="V126" s="204">
        <f t="shared" si="72"/>
        <v>-1.9880240576635039E-3</v>
      </c>
      <c r="W126" s="204">
        <f t="shared" si="72"/>
        <v>-3.2938289493200622E-3</v>
      </c>
      <c r="X126" s="204">
        <f t="shared" si="72"/>
        <v>-2.2988150654791339E-3</v>
      </c>
    </row>
    <row r="127" spans="1:24" x14ac:dyDescent="0.25">
      <c r="A127" s="53" t="s">
        <v>10</v>
      </c>
      <c r="B127" s="35" t="s">
        <v>14</v>
      </c>
      <c r="C127" s="202"/>
      <c r="E127" s="204">
        <f t="shared" ref="E127:X127" si="73">E39-E14</f>
        <v>-4.3956324211821216E-4</v>
      </c>
      <c r="F127" s="204">
        <f t="shared" si="73"/>
        <v>-6.4827271039538488E-3</v>
      </c>
      <c r="G127" s="204">
        <f t="shared" si="73"/>
        <v>-1.8124132118868351E-4</v>
      </c>
      <c r="H127" s="204">
        <f t="shared" si="73"/>
        <v>-2.7238751995253921E-4</v>
      </c>
      <c r="I127" s="204">
        <f t="shared" si="73"/>
        <v>-4.5250100428886631E-4</v>
      </c>
      <c r="J127" s="204">
        <f t="shared" si="73"/>
        <v>-7.5016002651118168E-3</v>
      </c>
      <c r="K127" s="204">
        <f t="shared" si="73"/>
        <v>-1.1065109532867984E-4</v>
      </c>
      <c r="L127" s="204">
        <f t="shared" si="73"/>
        <v>-2.0379459660322443E-4</v>
      </c>
      <c r="M127" s="204">
        <f t="shared" si="73"/>
        <v>-2.082174582306158E-2</v>
      </c>
      <c r="N127" s="204">
        <f t="shared" si="73"/>
        <v>0.81614851019950663</v>
      </c>
      <c r="O127" s="204">
        <f t="shared" si="73"/>
        <v>-2.5027813331498262E-2</v>
      </c>
      <c r="P127" s="204">
        <f t="shared" si="73"/>
        <v>-1.1942700358053879E-2</v>
      </c>
      <c r="Q127" s="204">
        <f t="shared" si="73"/>
        <v>-2.1490097708011245E-4</v>
      </c>
      <c r="R127" s="204">
        <f t="shared" si="73"/>
        <v>-3.4684949290210484E-3</v>
      </c>
      <c r="S127" s="204">
        <f t="shared" si="73"/>
        <v>-4.0459616210477189E-5</v>
      </c>
      <c r="T127" s="204">
        <f t="shared" si="73"/>
        <v>-1.4065756303255328E-4</v>
      </c>
      <c r="U127" s="204">
        <f t="shared" si="73"/>
        <v>-1.5287605286793161E-3</v>
      </c>
      <c r="V127" s="204">
        <f t="shared" si="73"/>
        <v>-8.1351229987793039E-3</v>
      </c>
      <c r="W127" s="204">
        <f t="shared" si="73"/>
        <v>-6.0979372882860898E-4</v>
      </c>
      <c r="X127" s="204">
        <f t="shared" si="73"/>
        <v>-1.9003903211993938E-3</v>
      </c>
    </row>
    <row r="128" spans="1:24" x14ac:dyDescent="0.25">
      <c r="A128" s="53" t="s">
        <v>10</v>
      </c>
      <c r="B128" s="35" t="s">
        <v>15</v>
      </c>
      <c r="C128" s="202"/>
      <c r="E128" s="204">
        <f t="shared" ref="E128:X128" si="74">E40-E15</f>
        <v>-2.2333482174323894E-3</v>
      </c>
      <c r="F128" s="204">
        <f t="shared" si="74"/>
        <v>-7.0304448539918894E-4</v>
      </c>
      <c r="G128" s="204">
        <f t="shared" si="74"/>
        <v>-6.0549155595926657E-4</v>
      </c>
      <c r="H128" s="204">
        <f t="shared" si="74"/>
        <v>-5.858204934583442E-4</v>
      </c>
      <c r="I128" s="204">
        <f t="shared" si="74"/>
        <v>-2.0262359686701046E-3</v>
      </c>
      <c r="J128" s="204">
        <f t="shared" si="74"/>
        <v>-6.9131658352818777E-4</v>
      </c>
      <c r="K128" s="204">
        <f t="shared" si="74"/>
        <v>-7.6751531571141759E-4</v>
      </c>
      <c r="L128" s="204">
        <f t="shared" si="74"/>
        <v>-9.8150576537488058E-4</v>
      </c>
      <c r="M128" s="204">
        <f t="shared" si="74"/>
        <v>-0.12322039603132982</v>
      </c>
      <c r="N128" s="204">
        <f t="shared" si="74"/>
        <v>-5.8733755264740228E-2</v>
      </c>
      <c r="O128" s="204">
        <f t="shared" si="74"/>
        <v>0.87391909185033334</v>
      </c>
      <c r="P128" s="204">
        <f t="shared" si="74"/>
        <v>-8.640567547844806E-2</v>
      </c>
      <c r="Q128" s="204">
        <f t="shared" si="74"/>
        <v>-8.8023859997725688E-4</v>
      </c>
      <c r="R128" s="204">
        <f t="shared" si="74"/>
        <v>-3.1501686969481876E-4</v>
      </c>
      <c r="S128" s="204">
        <f t="shared" si="74"/>
        <v>-3.4720648173665623E-4</v>
      </c>
      <c r="T128" s="204">
        <f t="shared" si="74"/>
        <v>-3.2845902823272819E-4</v>
      </c>
      <c r="U128" s="204">
        <f t="shared" si="74"/>
        <v>-3.738880767095447E-3</v>
      </c>
      <c r="V128" s="204">
        <f t="shared" si="74"/>
        <v>-1.3192023167049336E-3</v>
      </c>
      <c r="W128" s="204">
        <f t="shared" si="74"/>
        <v>-1.4356704803028548E-3</v>
      </c>
      <c r="X128" s="204">
        <f t="shared" si="74"/>
        <v>-1.5190934049347149E-3</v>
      </c>
    </row>
    <row r="129" spans="1:24" x14ac:dyDescent="0.25">
      <c r="A129" s="53" t="s">
        <v>10</v>
      </c>
      <c r="B129" s="35" t="s">
        <v>16</v>
      </c>
      <c r="C129" s="202"/>
      <c r="E129" s="204">
        <f t="shared" ref="E129:X129" si="75">E41-E16</f>
        <v>-2.2726269863385571E-3</v>
      </c>
      <c r="F129" s="204">
        <f t="shared" si="75"/>
        <v>-1.8900715843317127E-3</v>
      </c>
      <c r="G129" s="204">
        <f t="shared" si="75"/>
        <v>-1.8074159140828367E-3</v>
      </c>
      <c r="H129" s="204">
        <f t="shared" si="75"/>
        <v>-6.0480029797945391E-3</v>
      </c>
      <c r="I129" s="204">
        <f t="shared" si="75"/>
        <v>-4.5474450257822407E-3</v>
      </c>
      <c r="J129" s="204">
        <f t="shared" si="75"/>
        <v>-3.5156110637286119E-3</v>
      </c>
      <c r="K129" s="204">
        <f t="shared" si="75"/>
        <v>-2.8659406284572485E-3</v>
      </c>
      <c r="L129" s="204">
        <f t="shared" si="75"/>
        <v>-1.2222599012850995E-2</v>
      </c>
      <c r="M129" s="204">
        <f t="shared" si="75"/>
        <v>-9.5378687105482376E-2</v>
      </c>
      <c r="N129" s="204">
        <f t="shared" si="75"/>
        <v>-0.12529879413248604</v>
      </c>
      <c r="O129" s="204">
        <f t="shared" si="75"/>
        <v>-0.15722439908826036</v>
      </c>
      <c r="P129" s="204">
        <f t="shared" si="75"/>
        <v>0.72176055925053983</v>
      </c>
      <c r="Q129" s="204">
        <f t="shared" si="75"/>
        <v>-5.726484922885922E-4</v>
      </c>
      <c r="R129" s="204">
        <f t="shared" si="75"/>
        <v>-7.8690765180964683E-4</v>
      </c>
      <c r="S129" s="204">
        <f t="shared" si="75"/>
        <v>-1.0578574931687473E-3</v>
      </c>
      <c r="T129" s="204">
        <f t="shared" si="75"/>
        <v>-1.5366852271371354E-3</v>
      </c>
      <c r="U129" s="204">
        <f t="shared" si="75"/>
        <v>-2.5540148174755979E-3</v>
      </c>
      <c r="V129" s="204">
        <f t="shared" si="75"/>
        <v>-2.6042930402800806E-3</v>
      </c>
      <c r="W129" s="204">
        <f t="shared" si="75"/>
        <v>-3.2390150350966405E-3</v>
      </c>
      <c r="X129" s="204">
        <f t="shared" si="75"/>
        <v>-7.5478619678710163E-3</v>
      </c>
    </row>
    <row r="130" spans="1:24" x14ac:dyDescent="0.25">
      <c r="A130" s="54" t="s">
        <v>11</v>
      </c>
      <c r="B130" s="25" t="s">
        <v>13</v>
      </c>
      <c r="C130" s="202"/>
      <c r="E130" s="204">
        <f t="shared" ref="E130:X130" si="76">E42-E17</f>
        <v>-1.2533369440051923E-2</v>
      </c>
      <c r="F130" s="204">
        <f t="shared" si="76"/>
        <v>-2.6948365985686208E-3</v>
      </c>
      <c r="G130" s="204">
        <f t="shared" si="76"/>
        <v>-3.0244376955506796E-3</v>
      </c>
      <c r="H130" s="204">
        <f t="shared" si="76"/>
        <v>-2.1256421398571051E-3</v>
      </c>
      <c r="I130" s="204">
        <f t="shared" si="76"/>
        <v>-1.1312281204140465E-2</v>
      </c>
      <c r="J130" s="204">
        <f t="shared" si="76"/>
        <v>-2.2469822891498211E-3</v>
      </c>
      <c r="K130" s="204">
        <f t="shared" si="76"/>
        <v>-2.6565419415557792E-3</v>
      </c>
      <c r="L130" s="204">
        <f t="shared" si="76"/>
        <v>-1.6993693045062735E-3</v>
      </c>
      <c r="M130" s="204">
        <f t="shared" si="76"/>
        <v>-1.4627940001550706E-2</v>
      </c>
      <c r="N130" s="204">
        <f t="shared" si="76"/>
        <v>-2.0114209463024104E-3</v>
      </c>
      <c r="O130" s="204">
        <f t="shared" si="76"/>
        <v>-4.0140404309752954E-3</v>
      </c>
      <c r="P130" s="204">
        <f t="shared" si="76"/>
        <v>-2.3978820239482874E-3</v>
      </c>
      <c r="Q130" s="204">
        <f t="shared" si="76"/>
        <v>0.51000595255161307</v>
      </c>
      <c r="R130" s="204">
        <f t="shared" si="76"/>
        <v>-0.12183510741645813</v>
      </c>
      <c r="S130" s="204">
        <f t="shared" si="76"/>
        <v>-0.23854112481592593</v>
      </c>
      <c r="T130" s="204">
        <f t="shared" si="76"/>
        <v>-0.13472532803771173</v>
      </c>
      <c r="U130" s="204">
        <f t="shared" si="76"/>
        <v>-2.2609400282294231E-2</v>
      </c>
      <c r="V130" s="204">
        <f t="shared" si="76"/>
        <v>-3.8597078920066118E-3</v>
      </c>
      <c r="W130" s="204">
        <f t="shared" si="76"/>
        <v>-7.9776417982867515E-3</v>
      </c>
      <c r="X130" s="204">
        <f t="shared" si="76"/>
        <v>-4.466465581651393E-3</v>
      </c>
    </row>
    <row r="131" spans="1:24" x14ac:dyDescent="0.25">
      <c r="A131" s="55" t="s">
        <v>11</v>
      </c>
      <c r="B131" s="35" t="s">
        <v>14</v>
      </c>
      <c r="C131" s="202"/>
      <c r="E131" s="204">
        <f t="shared" ref="E131:X131" si="77">E43-E18</f>
        <v>-3.0490253544818087E-5</v>
      </c>
      <c r="F131" s="204">
        <f t="shared" si="77"/>
        <v>-6.3805035009696629E-5</v>
      </c>
      <c r="G131" s="204">
        <f t="shared" si="77"/>
        <v>-1.0244694191866438E-5</v>
      </c>
      <c r="H131" s="204">
        <f t="shared" si="77"/>
        <v>-9.3340706108375344E-6</v>
      </c>
      <c r="I131" s="204">
        <f t="shared" si="77"/>
        <v>-2.3847316649149461E-5</v>
      </c>
      <c r="J131" s="204">
        <f t="shared" si="77"/>
        <v>-8.6177551851534479E-5</v>
      </c>
      <c r="K131" s="204">
        <f t="shared" si="77"/>
        <v>-8.8964751253775206E-6</v>
      </c>
      <c r="L131" s="204">
        <f t="shared" si="77"/>
        <v>-1.621595246474379E-5</v>
      </c>
      <c r="M131" s="204">
        <f t="shared" si="77"/>
        <v>-1.3172637730886129E-5</v>
      </c>
      <c r="N131" s="204">
        <f t="shared" si="77"/>
        <v>-3.642988730233874E-5</v>
      </c>
      <c r="O131" s="204">
        <f t="shared" si="77"/>
        <v>-1.4339122836293493E-5</v>
      </c>
      <c r="P131" s="204">
        <f t="shared" si="77"/>
        <v>-9.9670383840205269E-6</v>
      </c>
      <c r="Q131" s="204">
        <f t="shared" si="77"/>
        <v>-6.1422712507102697E-2</v>
      </c>
      <c r="R131" s="204">
        <f t="shared" si="77"/>
        <v>0.69301417268734411</v>
      </c>
      <c r="S131" s="204">
        <f t="shared" si="77"/>
        <v>-2.0146151675386328E-2</v>
      </c>
      <c r="T131" s="204">
        <f t="shared" si="77"/>
        <v>-4.9497808288938662E-2</v>
      </c>
      <c r="U131" s="204">
        <f t="shared" si="77"/>
        <v>-3.6461444038032767E-4</v>
      </c>
      <c r="V131" s="204">
        <f t="shared" si="77"/>
        <v>-1.0769803626320472E-3</v>
      </c>
      <c r="W131" s="204">
        <f t="shared" si="77"/>
        <v>-3.3195684524518293E-4</v>
      </c>
      <c r="X131" s="204">
        <f t="shared" si="77"/>
        <v>-7.7379861467620189E-4</v>
      </c>
    </row>
    <row r="132" spans="1:24" x14ac:dyDescent="0.25">
      <c r="A132" s="55" t="s">
        <v>11</v>
      </c>
      <c r="B132" s="35" t="s">
        <v>15</v>
      </c>
      <c r="C132" s="202"/>
      <c r="E132" s="204">
        <f t="shared" ref="E132:X132" si="78">E44-E19</f>
        <v>-7.782243016131754E-4</v>
      </c>
      <c r="F132" s="204">
        <f t="shared" si="78"/>
        <v>-1.7005469861503962E-4</v>
      </c>
      <c r="G132" s="204">
        <f t="shared" si="78"/>
        <v>-2.5974110294469288E-4</v>
      </c>
      <c r="H132" s="204">
        <f t="shared" si="78"/>
        <v>-1.7442087240481224E-4</v>
      </c>
      <c r="I132" s="204">
        <f t="shared" si="78"/>
        <v>-6.9985898001444918E-4</v>
      </c>
      <c r="J132" s="204">
        <f t="shared" si="78"/>
        <v>-1.3129564356247102E-4</v>
      </c>
      <c r="K132" s="204">
        <f t="shared" si="78"/>
        <v>-2.1360229159087302E-4</v>
      </c>
      <c r="L132" s="204">
        <f t="shared" si="78"/>
        <v>-1.2992553719138811E-4</v>
      </c>
      <c r="M132" s="204">
        <f t="shared" si="78"/>
        <v>-8.5980088631860735E-4</v>
      </c>
      <c r="N132" s="204">
        <f t="shared" si="78"/>
        <v>-9.5788587671384685E-5</v>
      </c>
      <c r="O132" s="204">
        <f t="shared" si="78"/>
        <v>-2.6730193533390728E-4</v>
      </c>
      <c r="P132" s="204">
        <f t="shared" si="78"/>
        <v>-1.4498494107368853E-4</v>
      </c>
      <c r="Q132" s="204">
        <f t="shared" si="78"/>
        <v>-5.6648301900138302E-2</v>
      </c>
      <c r="R132" s="204">
        <f t="shared" si="78"/>
        <v>-3.0786133714786685E-2</v>
      </c>
      <c r="S132" s="204">
        <f t="shared" si="78"/>
        <v>0.92193474252247343</v>
      </c>
      <c r="T132" s="204">
        <f t="shared" si="78"/>
        <v>-7.4271760351422966E-2</v>
      </c>
      <c r="U132" s="204">
        <f t="shared" si="78"/>
        <v>-1.3541788453202436E-3</v>
      </c>
      <c r="V132" s="204">
        <f t="shared" si="78"/>
        <v>-2.4802446612837099E-4</v>
      </c>
      <c r="W132" s="204">
        <f t="shared" si="78"/>
        <v>-5.3670010811260435E-4</v>
      </c>
      <c r="X132" s="204">
        <f t="shared" si="78"/>
        <v>-3.867427212726418E-4</v>
      </c>
    </row>
    <row r="133" spans="1:24" x14ac:dyDescent="0.25">
      <c r="A133" s="56" t="s">
        <v>11</v>
      </c>
      <c r="B133" s="43" t="s">
        <v>16</v>
      </c>
      <c r="C133" s="202"/>
      <c r="E133" s="204">
        <f t="shared" ref="E133:X133" si="79">E45-E20</f>
        <v>-7.1788749679975851E-4</v>
      </c>
      <c r="F133" s="204">
        <f t="shared" si="79"/>
        <v>-3.8349113126927417E-4</v>
      </c>
      <c r="G133" s="204">
        <f t="shared" si="79"/>
        <v>-6.0666102653772697E-4</v>
      </c>
      <c r="H133" s="204">
        <f t="shared" si="79"/>
        <v>-1.4531236533116918E-3</v>
      </c>
      <c r="I133" s="204">
        <f t="shared" si="79"/>
        <v>-7.6510172081757015E-4</v>
      </c>
      <c r="J133" s="204">
        <f t="shared" si="79"/>
        <v>-4.2678193314095409E-4</v>
      </c>
      <c r="K133" s="204">
        <f t="shared" si="79"/>
        <v>-5.2534239012269493E-4</v>
      </c>
      <c r="L133" s="204">
        <f t="shared" si="79"/>
        <v>-1.7413985721633685E-3</v>
      </c>
      <c r="M133" s="204">
        <f t="shared" si="79"/>
        <v>-5.6723311867453244E-4</v>
      </c>
      <c r="N133" s="204">
        <f t="shared" si="79"/>
        <v>-2.3275472387314949E-4</v>
      </c>
      <c r="O133" s="204">
        <f t="shared" si="79"/>
        <v>-3.7850969334063899E-4</v>
      </c>
      <c r="P133" s="204">
        <f t="shared" si="79"/>
        <v>-5.6250193378762402E-4</v>
      </c>
      <c r="Q133" s="204">
        <f t="shared" si="79"/>
        <v>-6.6415418147181285E-2</v>
      </c>
      <c r="R133" s="204">
        <f t="shared" si="79"/>
        <v>-8.178938459060614E-2</v>
      </c>
      <c r="S133" s="204">
        <f t="shared" si="79"/>
        <v>-0.10984073340447198</v>
      </c>
      <c r="T133" s="204">
        <f t="shared" si="79"/>
        <v>0.84047974035354422</v>
      </c>
      <c r="U133" s="204">
        <f t="shared" si="79"/>
        <v>-1.193115152684409E-3</v>
      </c>
      <c r="V133" s="204">
        <f t="shared" si="79"/>
        <v>-7.3197651708165024E-4</v>
      </c>
      <c r="W133" s="204">
        <f t="shared" si="79"/>
        <v>-1.2779170644993312E-3</v>
      </c>
      <c r="X133" s="204">
        <f t="shared" si="79"/>
        <v>-3.1579801998581772E-3</v>
      </c>
    </row>
    <row r="134" spans="1:24" x14ac:dyDescent="0.25">
      <c r="A134" s="57" t="s">
        <v>12</v>
      </c>
      <c r="B134" s="35" t="s">
        <v>13</v>
      </c>
      <c r="C134" s="202"/>
      <c r="E134" s="204">
        <f t="shared" ref="E134:X134" si="80">E46-E21</f>
        <v>-2.9616697541339877E-2</v>
      </c>
      <c r="F134" s="204">
        <f t="shared" si="80"/>
        <v>-5.7556790406895876E-3</v>
      </c>
      <c r="G134" s="204">
        <f t="shared" si="80"/>
        <v>-5.5105290451169216E-3</v>
      </c>
      <c r="H134" s="204">
        <f t="shared" si="80"/>
        <v>-3.1890043799598865E-3</v>
      </c>
      <c r="I134" s="204">
        <f t="shared" si="80"/>
        <v>-3.1238509538173719E-2</v>
      </c>
      <c r="J134" s="204">
        <f t="shared" si="80"/>
        <v>-4.84542195025469E-3</v>
      </c>
      <c r="K134" s="204">
        <f t="shared" si="80"/>
        <v>-5.4024400280224738E-3</v>
      </c>
      <c r="L134" s="204">
        <f t="shared" si="80"/>
        <v>-2.9438352042376768E-3</v>
      </c>
      <c r="M134" s="204">
        <f t="shared" si="80"/>
        <v>-4.9103148119519387E-2</v>
      </c>
      <c r="N134" s="204">
        <f t="shared" si="80"/>
        <v>-6.1272746210209008E-3</v>
      </c>
      <c r="O134" s="204">
        <f t="shared" si="80"/>
        <v>-7.8295948035570929E-3</v>
      </c>
      <c r="P134" s="204">
        <f t="shared" si="80"/>
        <v>-4.060255990347067E-3</v>
      </c>
      <c r="Q134" s="204">
        <f t="shared" si="80"/>
        <v>-3.1303705448003261E-2</v>
      </c>
      <c r="R134" s="204">
        <f t="shared" si="80"/>
        <v>-7.9830862144042829E-3</v>
      </c>
      <c r="S134" s="204">
        <f t="shared" si="80"/>
        <v>-7.0054662251352647E-3</v>
      </c>
      <c r="T134" s="204">
        <f t="shared" si="80"/>
        <v>-7.5964010448937441E-3</v>
      </c>
      <c r="U134" s="204">
        <f t="shared" si="80"/>
        <v>0.67395978458922157</v>
      </c>
      <c r="V134" s="204">
        <f t="shared" si="80"/>
        <v>-3.9726701342490067E-2</v>
      </c>
      <c r="W134" s="204">
        <f t="shared" si="80"/>
        <v>-0.10132350837547197</v>
      </c>
      <c r="X134" s="204">
        <f t="shared" si="80"/>
        <v>-4.5802121075623092E-2</v>
      </c>
    </row>
    <row r="135" spans="1:24" x14ac:dyDescent="0.25">
      <c r="A135" s="57" t="s">
        <v>12</v>
      </c>
      <c r="B135" s="35" t="s">
        <v>14</v>
      </c>
      <c r="C135" s="202"/>
      <c r="E135" s="204">
        <f t="shared" ref="E135:X135" si="81">E47-E22</f>
        <v>-3.804280822268735E-3</v>
      </c>
      <c r="F135" s="204">
        <f t="shared" si="81"/>
        <v>-0.14132624270609215</v>
      </c>
      <c r="G135" s="204">
        <f t="shared" si="81"/>
        <v>-7.7960095833149909E-4</v>
      </c>
      <c r="H135" s="204">
        <f t="shared" si="81"/>
        <v>-1.5402861187835011E-3</v>
      </c>
      <c r="I135" s="204">
        <f t="shared" si="81"/>
        <v>-6.7418548938350496E-3</v>
      </c>
      <c r="J135" s="204">
        <f t="shared" si="81"/>
        <v>-0.14464922833825561</v>
      </c>
      <c r="K135" s="204">
        <f t="shared" si="81"/>
        <v>-1.9566467698234795E-3</v>
      </c>
      <c r="L135" s="204">
        <f t="shared" si="81"/>
        <v>-2.3948897212245131E-3</v>
      </c>
      <c r="M135" s="204">
        <f t="shared" si="81"/>
        <v>-1.5341244255449567E-3</v>
      </c>
      <c r="N135" s="204">
        <f t="shared" si="81"/>
        <v>-9.3531773757328726E-2</v>
      </c>
      <c r="O135" s="204">
        <f t="shared" si="81"/>
        <v>-1.6168135125675413E-3</v>
      </c>
      <c r="P135" s="204">
        <f t="shared" si="81"/>
        <v>-6.7185162450751081E-4</v>
      </c>
      <c r="Q135" s="204">
        <f t="shared" si="81"/>
        <v>-7.6321605397514612E-3</v>
      </c>
      <c r="R135" s="204">
        <f t="shared" si="81"/>
        <v>-0.10113082018898008</v>
      </c>
      <c r="S135" s="204">
        <f t="shared" si="81"/>
        <v>-8.5802800427842586E-4</v>
      </c>
      <c r="T135" s="204">
        <f t="shared" si="81"/>
        <v>-2.1592776389869005E-3</v>
      </c>
      <c r="U135" s="204">
        <f t="shared" si="81"/>
        <v>-6.0916556051533823E-2</v>
      </c>
      <c r="V135" s="204">
        <f t="shared" si="81"/>
        <v>0.70145080954662586</v>
      </c>
      <c r="W135" s="204">
        <f t="shared" si="81"/>
        <v>-3.2375888782101674E-2</v>
      </c>
      <c r="X135" s="204">
        <f t="shared" si="81"/>
        <v>-4.5313028137469083E-2</v>
      </c>
    </row>
    <row r="136" spans="1:24" x14ac:dyDescent="0.25">
      <c r="A136" s="57" t="s">
        <v>12</v>
      </c>
      <c r="B136" s="35" t="s">
        <v>15</v>
      </c>
      <c r="C136" s="202"/>
      <c r="E136" s="204">
        <f t="shared" ref="E136:X136" si="82">E48-E23</f>
        <v>-5.5317476730073391E-3</v>
      </c>
      <c r="F136" s="204">
        <f t="shared" si="82"/>
        <v>-1.0506126717510297E-2</v>
      </c>
      <c r="G136" s="204">
        <f t="shared" si="82"/>
        <v>-2.7833978292734168E-3</v>
      </c>
      <c r="H136" s="204">
        <f t="shared" si="82"/>
        <v>-2.1584026667706988E-3</v>
      </c>
      <c r="I136" s="204">
        <f t="shared" si="82"/>
        <v>-5.8872470771075894E-3</v>
      </c>
      <c r="J136" s="204">
        <f t="shared" si="82"/>
        <v>-1.1251201804662367E-2</v>
      </c>
      <c r="K136" s="204">
        <f t="shared" si="82"/>
        <v>-2.3156545790352584E-3</v>
      </c>
      <c r="L136" s="204">
        <f t="shared" si="82"/>
        <v>-2.0032045988198511E-3</v>
      </c>
      <c r="M136" s="204">
        <f t="shared" si="82"/>
        <v>-5.7474014832592461E-3</v>
      </c>
      <c r="N136" s="204">
        <f t="shared" si="82"/>
        <v>-2.7943379264137643E-3</v>
      </c>
      <c r="O136" s="204">
        <f t="shared" si="82"/>
        <v>-1.3907511786482364E-3</v>
      </c>
      <c r="P136" s="204">
        <f t="shared" si="82"/>
        <v>-7.3764829673343387E-4</v>
      </c>
      <c r="Q136" s="204">
        <f t="shared" si="82"/>
        <v>-3.815268051413028E-3</v>
      </c>
      <c r="R136" s="204">
        <f t="shared" si="82"/>
        <v>-5.4404037941791408E-3</v>
      </c>
      <c r="S136" s="204">
        <f t="shared" si="82"/>
        <v>-1.3159408779533908E-3</v>
      </c>
      <c r="T136" s="204">
        <f t="shared" si="82"/>
        <v>-1.3716072016018203E-3</v>
      </c>
      <c r="U136" s="204">
        <f t="shared" si="82"/>
        <v>-8.9274749539617643E-2</v>
      </c>
      <c r="V136" s="204">
        <f t="shared" si="82"/>
        <v>-5.3957438698023663E-2</v>
      </c>
      <c r="W136" s="204">
        <f t="shared" si="82"/>
        <v>0.89225890524441698</v>
      </c>
      <c r="X136" s="204">
        <f t="shared" si="82"/>
        <v>-8.2087478779699602E-2</v>
      </c>
    </row>
    <row r="137" spans="1:24" x14ac:dyDescent="0.25">
      <c r="A137" s="58" t="s">
        <v>12</v>
      </c>
      <c r="B137" s="43" t="s">
        <v>16</v>
      </c>
      <c r="C137" s="202"/>
      <c r="E137" s="204">
        <f t="shared" ref="E137:X137" si="83">E49-E24</f>
        <v>-4.0532105896837253E-3</v>
      </c>
      <c r="F137" s="204">
        <f t="shared" si="83"/>
        <v>-5.0601953505374671E-3</v>
      </c>
      <c r="G137" s="204">
        <f t="shared" si="83"/>
        <v>-3.8929331847418367E-3</v>
      </c>
      <c r="H137" s="204">
        <f t="shared" si="83"/>
        <v>-1.0632680879690956E-2</v>
      </c>
      <c r="I137" s="204">
        <f t="shared" si="83"/>
        <v>-5.6177256679081555E-3</v>
      </c>
      <c r="J137" s="204">
        <f t="shared" si="83"/>
        <v>-6.9514936815550637E-3</v>
      </c>
      <c r="K137" s="204">
        <f t="shared" si="83"/>
        <v>-4.6801688305278663E-3</v>
      </c>
      <c r="L137" s="204">
        <f t="shared" si="83"/>
        <v>-1.802546437604689E-2</v>
      </c>
      <c r="M137" s="204">
        <f t="shared" si="83"/>
        <v>-3.232803965030498E-3</v>
      </c>
      <c r="N137" s="204">
        <f t="shared" si="83"/>
        <v>-7.335747299036288E-3</v>
      </c>
      <c r="O137" s="204">
        <f t="shared" si="83"/>
        <v>-2.9548391871614351E-3</v>
      </c>
      <c r="P137" s="204">
        <f t="shared" si="83"/>
        <v>-5.1138180404791886E-3</v>
      </c>
      <c r="Q137" s="204">
        <f t="shared" si="83"/>
        <v>-2.7410824300401083E-3</v>
      </c>
      <c r="R137" s="204">
        <f t="shared" si="83"/>
        <v>-3.4703935034508834E-3</v>
      </c>
      <c r="S137" s="204">
        <f t="shared" si="83"/>
        <v>-3.3250521137928196E-3</v>
      </c>
      <c r="T137" s="204">
        <f t="shared" si="83"/>
        <v>-5.4862022459365905E-3</v>
      </c>
      <c r="U137" s="204">
        <f t="shared" si="83"/>
        <v>-6.8215891971041873E-2</v>
      </c>
      <c r="V137" s="204">
        <f t="shared" si="83"/>
        <v>-7.0744722126373963E-2</v>
      </c>
      <c r="W137" s="204">
        <f t="shared" si="83"/>
        <v>-9.9155031930256737E-2</v>
      </c>
      <c r="X137" s="204">
        <f t="shared" si="83"/>
        <v>0.78795551731428604</v>
      </c>
    </row>
    <row r="139" spans="1:24" ht="17.25" x14ac:dyDescent="0.3">
      <c r="A139" s="17"/>
      <c r="B139" s="17"/>
      <c r="C139" s="197" t="s">
        <v>75</v>
      </c>
    </row>
    <row r="140" spans="1:24" x14ac:dyDescent="0.25">
      <c r="A140" s="24" t="s">
        <v>8</v>
      </c>
      <c r="B140" s="25" t="s">
        <v>13</v>
      </c>
      <c r="C140" s="202"/>
      <c r="E140" s="204">
        <f t="array" ref="E140:X159">MINVERSE(E118:X137)</f>
        <v>1.2451649918547298</v>
      </c>
      <c r="F140" s="204">
        <v>5.478676511121304E-2</v>
      </c>
      <c r="G140" s="204">
        <v>6.4070556694664285E-2</v>
      </c>
      <c r="H140" s="204">
        <v>3.9732079608209132E-2</v>
      </c>
      <c r="I140" s="204">
        <v>2.3563053821219575E-2</v>
      </c>
      <c r="J140" s="204">
        <v>6.3441400025830517E-3</v>
      </c>
      <c r="K140" s="204">
        <v>5.6527594180581005E-3</v>
      </c>
      <c r="L140" s="204">
        <v>4.6346002308947087E-3</v>
      </c>
      <c r="M140" s="204">
        <v>4.0530482000303847E-3</v>
      </c>
      <c r="N140" s="204">
        <v>1.1250578577082589E-3</v>
      </c>
      <c r="O140" s="204">
        <v>1.0280684997289586E-3</v>
      </c>
      <c r="P140" s="204">
        <v>6.2410795907760796E-4</v>
      </c>
      <c r="Q140" s="204">
        <v>3.2314709714339226E-3</v>
      </c>
      <c r="R140" s="204">
        <v>1.78494773902076E-3</v>
      </c>
      <c r="S140" s="204">
        <v>1.7227137722688904E-3</v>
      </c>
      <c r="T140" s="204">
        <v>1.5126433350981913E-3</v>
      </c>
      <c r="U140" s="204">
        <v>5.5102257980533375E-3</v>
      </c>
      <c r="V140" s="204">
        <v>1.7834751871501275E-3</v>
      </c>
      <c r="W140" s="204">
        <v>2.2590063080579078E-3</v>
      </c>
      <c r="X140" s="204">
        <v>1.816832242357271E-3</v>
      </c>
    </row>
    <row r="141" spans="1:24" x14ac:dyDescent="0.25">
      <c r="A141" s="34" t="s">
        <v>8</v>
      </c>
      <c r="B141" s="35" t="s">
        <v>14</v>
      </c>
      <c r="C141" s="202"/>
      <c r="E141" s="204">
        <v>5.9571389765326645E-2</v>
      </c>
      <c r="F141" s="204">
        <v>1.3565278843292266</v>
      </c>
      <c r="G141" s="204">
        <v>2.7137123504198807E-2</v>
      </c>
      <c r="H141" s="204">
        <v>3.1929294295725566E-2</v>
      </c>
      <c r="I141" s="204">
        <v>1.9640037603610968E-3</v>
      </c>
      <c r="J141" s="204">
        <v>2.1445737353039244E-3</v>
      </c>
      <c r="K141" s="204">
        <v>7.3989454638274672E-4</v>
      </c>
      <c r="L141" s="204">
        <v>1.0353320367711852E-3</v>
      </c>
      <c r="M141" s="204">
        <v>3.051135226565209E-4</v>
      </c>
      <c r="N141" s="204">
        <v>2.5660922710132682E-4</v>
      </c>
      <c r="O141" s="204">
        <v>1.2775140435756453E-4</v>
      </c>
      <c r="P141" s="204">
        <v>9.8823260253895663E-5</v>
      </c>
      <c r="Q141" s="204">
        <v>2.6850408666860456E-4</v>
      </c>
      <c r="R141" s="204">
        <v>2.7540122968532018E-4</v>
      </c>
      <c r="S141" s="204">
        <v>1.4874771968527393E-4</v>
      </c>
      <c r="T141" s="204">
        <v>1.5254004794045781E-4</v>
      </c>
      <c r="U141" s="204">
        <v>5.273244831074344E-4</v>
      </c>
      <c r="V141" s="204">
        <v>5.2415942578390115E-4</v>
      </c>
      <c r="W141" s="204">
        <v>2.8465028576093966E-4</v>
      </c>
      <c r="X141" s="204">
        <v>3.5771935067972256E-4</v>
      </c>
    </row>
    <row r="142" spans="1:24" x14ac:dyDescent="0.25">
      <c r="A142" s="34" t="s">
        <v>8</v>
      </c>
      <c r="B142" s="35" t="s">
        <v>15</v>
      </c>
      <c r="C142" s="202"/>
      <c r="E142" s="204">
        <v>0.19395448505020882</v>
      </c>
      <c r="F142" s="204">
        <v>0.13673432524261231</v>
      </c>
      <c r="G142" s="204">
        <v>1.1760520729932331</v>
      </c>
      <c r="H142" s="204">
        <v>0.15085864891394901</v>
      </c>
      <c r="I142" s="204">
        <v>8.852160421754969E-3</v>
      </c>
      <c r="J142" s="204">
        <v>3.1387319028324395E-3</v>
      </c>
      <c r="K142" s="204">
        <v>2.9452044792520971E-3</v>
      </c>
      <c r="L142" s="204">
        <v>3.2675219843604931E-3</v>
      </c>
      <c r="M142" s="204">
        <v>1.3477568595309654E-3</v>
      </c>
      <c r="N142" s="204">
        <v>4.6985206787596146E-4</v>
      </c>
      <c r="O142" s="204">
        <v>4.0439280317458131E-4</v>
      </c>
      <c r="P142" s="204">
        <v>2.8998762955414228E-4</v>
      </c>
      <c r="Q142" s="204">
        <v>1.2114576536524273E-3</v>
      </c>
      <c r="R142" s="204">
        <v>7.2350436349941333E-4</v>
      </c>
      <c r="S142" s="204">
        <v>7.1147233484686475E-4</v>
      </c>
      <c r="T142" s="204">
        <v>6.1757970076339419E-4</v>
      </c>
      <c r="U142" s="204">
        <v>2.0569593965478494E-3</v>
      </c>
      <c r="V142" s="204">
        <v>8.1712099191661054E-4</v>
      </c>
      <c r="W142" s="204">
        <v>1.0031994366296506E-3</v>
      </c>
      <c r="X142" s="204">
        <v>9.3276333985069834E-4</v>
      </c>
    </row>
    <row r="143" spans="1:24" x14ac:dyDescent="0.25">
      <c r="A143" s="42" t="s">
        <v>8</v>
      </c>
      <c r="B143" s="43" t="s">
        <v>16</v>
      </c>
      <c r="C143" s="202"/>
      <c r="E143" s="204">
        <v>0.257387332964781</v>
      </c>
      <c r="F143" s="204">
        <v>0.19028955068803349</v>
      </c>
      <c r="G143" s="204">
        <v>0.21181226326712721</v>
      </c>
      <c r="H143" s="204">
        <v>1.476970673022828</v>
      </c>
      <c r="I143" s="204">
        <v>1.3556899196720195E-2</v>
      </c>
      <c r="J143" s="204">
        <v>7.6092795268398062E-3</v>
      </c>
      <c r="K143" s="204">
        <v>6.736316694741575E-3</v>
      </c>
      <c r="L143" s="204">
        <v>1.3529424747202654E-2</v>
      </c>
      <c r="M143" s="204">
        <v>1.836310715330845E-3</v>
      </c>
      <c r="N143" s="204">
        <v>9.7612909107377564E-4</v>
      </c>
      <c r="O143" s="204">
        <v>8.0005452464750331E-4</v>
      </c>
      <c r="P143" s="204">
        <v>8.8171924340835618E-4</v>
      </c>
      <c r="Q143" s="204">
        <v>1.970346740760018E-3</v>
      </c>
      <c r="R143" s="204">
        <v>1.4705050321061905E-3</v>
      </c>
      <c r="S143" s="204">
        <v>1.3781282783430074E-3</v>
      </c>
      <c r="T143" s="204">
        <v>1.4129901520207701E-3</v>
      </c>
      <c r="U143" s="204">
        <v>3.0877696340082948E-3</v>
      </c>
      <c r="V143" s="204">
        <v>1.990691565087977E-3</v>
      </c>
      <c r="W143" s="204">
        <v>2.0942521922188329E-3</v>
      </c>
      <c r="X143" s="204">
        <v>3.0000321300018657E-3</v>
      </c>
    </row>
    <row r="144" spans="1:24" x14ac:dyDescent="0.25">
      <c r="A144" s="49" t="s">
        <v>9</v>
      </c>
      <c r="B144" s="25" t="s">
        <v>13</v>
      </c>
      <c r="C144" s="202"/>
      <c r="E144" s="204">
        <v>0.19703585964433715</v>
      </c>
      <c r="F144" s="204">
        <v>6.7407047464767209E-2</v>
      </c>
      <c r="G144" s="204">
        <v>4.7775147334424485E-2</v>
      </c>
      <c r="H144" s="204">
        <v>3.7866475119483121E-2</v>
      </c>
      <c r="I144" s="204">
        <v>1.4677814850090096</v>
      </c>
      <c r="J144" s="204">
        <v>0.13710630002688706</v>
      </c>
      <c r="K144" s="204">
        <v>0.13137772568509565</v>
      </c>
      <c r="L144" s="204">
        <v>0.10331173875886936</v>
      </c>
      <c r="M144" s="204">
        <v>3.5326042384677424E-2</v>
      </c>
      <c r="N144" s="204">
        <v>1.0744608776540659E-2</v>
      </c>
      <c r="O144" s="204">
        <v>8.8269918395425563E-3</v>
      </c>
      <c r="P144" s="204">
        <v>5.8358016673940348E-3</v>
      </c>
      <c r="Q144" s="204">
        <v>2.5332704043373264E-2</v>
      </c>
      <c r="R144" s="204">
        <v>1.4534796665183687E-2</v>
      </c>
      <c r="S144" s="204">
        <v>1.2635771150554937E-2</v>
      </c>
      <c r="T144" s="204">
        <v>1.1060986545623049E-2</v>
      </c>
      <c r="U144" s="204">
        <v>4.3679697915040804E-2</v>
      </c>
      <c r="V144" s="204">
        <v>1.5081813104104924E-2</v>
      </c>
      <c r="W144" s="204">
        <v>1.8912908825478688E-2</v>
      </c>
      <c r="X144" s="204">
        <v>1.4407973455636235E-2</v>
      </c>
    </row>
    <row r="145" spans="1:24" x14ac:dyDescent="0.25">
      <c r="A145" s="50" t="s">
        <v>9</v>
      </c>
      <c r="B145" s="35" t="s">
        <v>14</v>
      </c>
      <c r="C145" s="202"/>
      <c r="E145" s="204">
        <v>1.7846975341476633E-2</v>
      </c>
      <c r="F145" s="204">
        <v>1.8052395140907632E-2</v>
      </c>
      <c r="G145" s="204">
        <v>6.0859252802827786E-3</v>
      </c>
      <c r="H145" s="204">
        <v>7.8292238950806239E-3</v>
      </c>
      <c r="I145" s="204">
        <v>7.5490048980452418E-2</v>
      </c>
      <c r="J145" s="204">
        <v>1.2924921296143337</v>
      </c>
      <c r="K145" s="204">
        <v>4.3674094255181865E-2</v>
      </c>
      <c r="L145" s="204">
        <v>4.5831168640163185E-2</v>
      </c>
      <c r="M145" s="204">
        <v>3.2256215476955405E-3</v>
      </c>
      <c r="N145" s="204">
        <v>4.5938938977443562E-3</v>
      </c>
      <c r="O145" s="204">
        <v>1.4316066256100492E-3</v>
      </c>
      <c r="P145" s="204">
        <v>1.1732713985404056E-3</v>
      </c>
      <c r="Q145" s="204">
        <v>3.2578695488014865E-3</v>
      </c>
      <c r="R145" s="204">
        <v>6.2894676135034711E-3</v>
      </c>
      <c r="S145" s="204">
        <v>1.6309913483446279E-3</v>
      </c>
      <c r="T145" s="204">
        <v>1.6541303640008216E-3</v>
      </c>
      <c r="U145" s="204">
        <v>5.8675801819375647E-3</v>
      </c>
      <c r="V145" s="204">
        <v>7.2661641737586258E-3</v>
      </c>
      <c r="W145" s="204">
        <v>3.2819225591149072E-3</v>
      </c>
      <c r="X145" s="204">
        <v>4.5822043125148077E-3</v>
      </c>
    </row>
    <row r="146" spans="1:24" x14ac:dyDescent="0.25">
      <c r="A146" s="50" t="s">
        <v>9</v>
      </c>
      <c r="B146" s="35" t="s">
        <v>15</v>
      </c>
      <c r="C146" s="202"/>
      <c r="E146" s="204">
        <v>6.0468838745983383E-2</v>
      </c>
      <c r="F146" s="204">
        <v>2.7961549735089825E-2</v>
      </c>
      <c r="G146" s="204">
        <v>2.0855360643386611E-2</v>
      </c>
      <c r="H146" s="204">
        <v>2.2499149311604752E-2</v>
      </c>
      <c r="I146" s="204">
        <v>0.23449564629171374</v>
      </c>
      <c r="J146" s="204">
        <v>0.17317409531597178</v>
      </c>
      <c r="K146" s="204">
        <v>1.2192611509892022</v>
      </c>
      <c r="L146" s="204">
        <v>0.1723214113566745</v>
      </c>
      <c r="M146" s="204">
        <v>1.0261557107105889E-2</v>
      </c>
      <c r="N146" s="204">
        <v>4.9515542411622546E-3</v>
      </c>
      <c r="O146" s="204">
        <v>3.4262423229138427E-3</v>
      </c>
      <c r="P146" s="204">
        <v>2.8838478694122177E-3</v>
      </c>
      <c r="Q146" s="204">
        <v>7.8617730659231323E-3</v>
      </c>
      <c r="R146" s="204">
        <v>5.6731639838065095E-3</v>
      </c>
      <c r="S146" s="204">
        <v>4.4780029860882501E-3</v>
      </c>
      <c r="T146" s="204">
        <v>4.0246321408015486E-3</v>
      </c>
      <c r="U146" s="204">
        <v>1.4398407923449087E-2</v>
      </c>
      <c r="V146" s="204">
        <v>6.7987712015093226E-3</v>
      </c>
      <c r="W146" s="204">
        <v>7.6102985653794131E-3</v>
      </c>
      <c r="X146" s="204">
        <v>8.0817726615115461E-3</v>
      </c>
    </row>
    <row r="147" spans="1:24" x14ac:dyDescent="0.25">
      <c r="A147" s="51" t="s">
        <v>9</v>
      </c>
      <c r="B147" s="43" t="s">
        <v>16</v>
      </c>
      <c r="C147" s="202"/>
      <c r="E147" s="204">
        <v>8.338840151495526E-2</v>
      </c>
      <c r="F147" s="204">
        <v>4.9404221941858312E-2</v>
      </c>
      <c r="G147" s="204">
        <v>4.3020636328834044E-2</v>
      </c>
      <c r="H147" s="204">
        <v>7.6080095794371416E-2</v>
      </c>
      <c r="I147" s="204">
        <v>0.27575778246794114</v>
      </c>
      <c r="J147" s="204">
        <v>0.23210949275262813</v>
      </c>
      <c r="K147" s="204">
        <v>0.2219621892475592</v>
      </c>
      <c r="L147" s="204">
        <v>1.4447253122778574</v>
      </c>
      <c r="M147" s="204">
        <v>1.5040537289948841E-2</v>
      </c>
      <c r="N147" s="204">
        <v>1.0034458871514865E-2</v>
      </c>
      <c r="O147" s="204">
        <v>8.4494158099922868E-3</v>
      </c>
      <c r="P147" s="204">
        <v>1.0545477539067177E-2</v>
      </c>
      <c r="Q147" s="204">
        <v>1.189170369304684E-2</v>
      </c>
      <c r="R147" s="204">
        <v>9.9015657795651687E-3</v>
      </c>
      <c r="S147" s="204">
        <v>8.0704635995895186E-3</v>
      </c>
      <c r="T147" s="204">
        <v>8.2860932683255471E-3</v>
      </c>
      <c r="U147" s="204">
        <v>2.237872425675989E-2</v>
      </c>
      <c r="V147" s="204">
        <v>1.5604273540332359E-2</v>
      </c>
      <c r="W147" s="204">
        <v>1.6589754201530405E-2</v>
      </c>
      <c r="X147" s="204">
        <v>2.690021664294983E-2</v>
      </c>
    </row>
    <row r="148" spans="1:24" x14ac:dyDescent="0.25">
      <c r="A148" s="53" t="s">
        <v>10</v>
      </c>
      <c r="B148" s="35" t="s">
        <v>13</v>
      </c>
      <c r="C148" s="202"/>
      <c r="E148" s="204">
        <v>2.547521235524677E-2</v>
      </c>
      <c r="F148" s="204">
        <v>8.5676659394496521E-3</v>
      </c>
      <c r="G148" s="204">
        <v>4.9544072376211295E-3</v>
      </c>
      <c r="H148" s="204">
        <v>4.2650158213804095E-3</v>
      </c>
      <c r="I148" s="204">
        <v>1.7277660768120786E-2</v>
      </c>
      <c r="J148" s="204">
        <v>7.2253086238966467E-3</v>
      </c>
      <c r="K148" s="204">
        <v>4.8992214133042698E-3</v>
      </c>
      <c r="L148" s="204">
        <v>5.0522212920155333E-3</v>
      </c>
      <c r="M148" s="204">
        <v>1.4002164942313726</v>
      </c>
      <c r="N148" s="204">
        <v>7.2760309597922013E-2</v>
      </c>
      <c r="O148" s="204">
        <v>9.2834980872434664E-2</v>
      </c>
      <c r="P148" s="204">
        <v>5.5375168492593843E-2</v>
      </c>
      <c r="Q148" s="204">
        <v>1.3731382139015466E-2</v>
      </c>
      <c r="R148" s="204">
        <v>7.2027367790862161E-3</v>
      </c>
      <c r="S148" s="204">
        <v>6.271629293538708E-3</v>
      </c>
      <c r="T148" s="204">
        <v>5.5085573672619863E-3</v>
      </c>
      <c r="U148" s="204">
        <v>3.0946072562730183E-2</v>
      </c>
      <c r="V148" s="204">
        <v>8.9162269688523067E-3</v>
      </c>
      <c r="W148" s="204">
        <v>1.0697816958773769E-2</v>
      </c>
      <c r="X148" s="204">
        <v>8.7001175989067561E-3</v>
      </c>
    </row>
    <row r="149" spans="1:24" x14ac:dyDescent="0.25">
      <c r="A149" s="53" t="s">
        <v>10</v>
      </c>
      <c r="B149" s="35" t="s">
        <v>14</v>
      </c>
      <c r="C149" s="202"/>
      <c r="E149" s="204">
        <v>3.4313040107838014E-3</v>
      </c>
      <c r="F149" s="204">
        <v>1.4897050593301354E-2</v>
      </c>
      <c r="G149" s="204">
        <v>1.2413832027026114E-3</v>
      </c>
      <c r="H149" s="204">
        <v>1.6814731169550242E-3</v>
      </c>
      <c r="I149" s="204">
        <v>3.4265270605472104E-3</v>
      </c>
      <c r="J149" s="204">
        <v>1.5803553341342379E-2</v>
      </c>
      <c r="K149" s="204">
        <v>1.4169814698139426E-3</v>
      </c>
      <c r="L149" s="204">
        <v>1.990922290961651E-3</v>
      </c>
      <c r="M149" s="204">
        <v>4.6866501278477676E-2</v>
      </c>
      <c r="N149" s="204">
        <v>1.2364192511544163</v>
      </c>
      <c r="O149" s="204">
        <v>4.3138366971266114E-2</v>
      </c>
      <c r="P149" s="204">
        <v>2.7179283242817823E-2</v>
      </c>
      <c r="Q149" s="204">
        <v>3.2276065339102828E-3</v>
      </c>
      <c r="R149" s="204">
        <v>9.6435952836645602E-3</v>
      </c>
      <c r="S149" s="204">
        <v>1.5041566257342528E-3</v>
      </c>
      <c r="T149" s="204">
        <v>1.7092279162999094E-3</v>
      </c>
      <c r="U149" s="204">
        <v>6.6579185333197231E-3</v>
      </c>
      <c r="V149" s="204">
        <v>1.5940824317525255E-2</v>
      </c>
      <c r="W149" s="204">
        <v>3.1888652664970678E-3</v>
      </c>
      <c r="X149" s="204">
        <v>5.2141803689123561E-3</v>
      </c>
    </row>
    <row r="150" spans="1:24" x14ac:dyDescent="0.25">
      <c r="A150" s="53" t="s">
        <v>10</v>
      </c>
      <c r="B150" s="35" t="s">
        <v>15</v>
      </c>
      <c r="C150" s="202"/>
      <c r="E150" s="204">
        <v>1.0186946259901129E-2</v>
      </c>
      <c r="F150" s="204">
        <v>6.1516191676179739E-3</v>
      </c>
      <c r="G150" s="204">
        <v>3.0677852458428764E-3</v>
      </c>
      <c r="H150" s="204">
        <v>3.986343126162451E-3</v>
      </c>
      <c r="I150" s="204">
        <v>9.4276396677344977E-3</v>
      </c>
      <c r="J150" s="204">
        <v>6.5573168109933017E-3</v>
      </c>
      <c r="K150" s="204">
        <v>3.8322278865519635E-3</v>
      </c>
      <c r="L150" s="204">
        <v>6.029643358647226E-3</v>
      </c>
      <c r="M150" s="204">
        <v>0.22550600567414714</v>
      </c>
      <c r="N150" s="204">
        <v>0.1188263449284995</v>
      </c>
      <c r="O150" s="204">
        <v>1.1880818456732738</v>
      </c>
      <c r="P150" s="204">
        <v>0.1512910965182441</v>
      </c>
      <c r="Q150" s="204">
        <v>6.1303947536942016E-3</v>
      </c>
      <c r="R150" s="204">
        <v>4.4195720715840955E-3</v>
      </c>
      <c r="S150" s="204">
        <v>3.0664408919111575E-3</v>
      </c>
      <c r="T150" s="204">
        <v>2.8038346819716322E-3</v>
      </c>
      <c r="U150" s="204">
        <v>1.4273259497350308E-2</v>
      </c>
      <c r="V150" s="204">
        <v>6.9482233545903917E-3</v>
      </c>
      <c r="W150" s="204">
        <v>6.183020766435344E-3</v>
      </c>
      <c r="X150" s="204">
        <v>6.7682621666253721E-3</v>
      </c>
    </row>
    <row r="151" spans="1:24" x14ac:dyDescent="0.25">
      <c r="A151" s="53" t="s">
        <v>10</v>
      </c>
      <c r="B151" s="35" t="s">
        <v>16</v>
      </c>
      <c r="C151" s="202"/>
      <c r="E151" s="204">
        <v>1.6787009729720838E-2</v>
      </c>
      <c r="F151" s="204">
        <v>1.4171088380953914E-2</v>
      </c>
      <c r="G151" s="204">
        <v>8.0190799356459827E-3</v>
      </c>
      <c r="H151" s="204">
        <v>1.6832858008056499E-2</v>
      </c>
      <c r="I151" s="204">
        <v>2.1375450062767802E-2</v>
      </c>
      <c r="J151" s="204">
        <v>1.8990351698236166E-2</v>
      </c>
      <c r="K151" s="204">
        <v>1.1867588302554001E-2</v>
      </c>
      <c r="L151" s="204">
        <v>2.9149865910579359E-2</v>
      </c>
      <c r="M151" s="204">
        <v>0.24383316913548103</v>
      </c>
      <c r="N151" s="204">
        <v>0.25169423203632063</v>
      </c>
      <c r="O151" s="204">
        <v>0.27911881651744486</v>
      </c>
      <c r="P151" s="204">
        <v>1.4310205392154061</v>
      </c>
      <c r="Q151" s="204">
        <v>7.9054198415164662E-3</v>
      </c>
      <c r="R151" s="204">
        <v>8.1649187606726605E-3</v>
      </c>
      <c r="S151" s="204">
        <v>5.2833856543088031E-3</v>
      </c>
      <c r="T151" s="204">
        <v>5.7806802999462734E-3</v>
      </c>
      <c r="U151" s="204">
        <v>1.7905369086412829E-2</v>
      </c>
      <c r="V151" s="204">
        <v>1.3764045102787569E-2</v>
      </c>
      <c r="W151" s="204">
        <v>1.1843469926843802E-2</v>
      </c>
      <c r="X151" s="204">
        <v>1.9307730257834804E-2</v>
      </c>
    </row>
    <row r="152" spans="1:24" x14ac:dyDescent="0.25">
      <c r="A152" s="54" t="s">
        <v>11</v>
      </c>
      <c r="B152" s="25" t="s">
        <v>13</v>
      </c>
      <c r="C152" s="202"/>
      <c r="E152" s="204">
        <v>4.9336586795961382E-2</v>
      </c>
      <c r="F152" s="204">
        <v>2.0848832408517842E-2</v>
      </c>
      <c r="G152" s="204">
        <v>1.4438299990607988E-2</v>
      </c>
      <c r="H152" s="204">
        <v>1.3433470766965485E-2</v>
      </c>
      <c r="I152" s="204">
        <v>4.6799859298496067E-2</v>
      </c>
      <c r="J152" s="204">
        <v>1.9221875861100735E-2</v>
      </c>
      <c r="K152" s="204">
        <v>1.4042972378588554E-2</v>
      </c>
      <c r="L152" s="204">
        <v>1.2817912708853017E-2</v>
      </c>
      <c r="M152" s="204">
        <v>5.6517432202752196E-2</v>
      </c>
      <c r="N152" s="204">
        <v>1.4969308641771211E-2</v>
      </c>
      <c r="O152" s="204">
        <v>1.7341304843341482E-2</v>
      </c>
      <c r="P152" s="204">
        <v>1.2539224701996806E-2</v>
      </c>
      <c r="Q152" s="204">
        <v>2.1476496541289092</v>
      </c>
      <c r="R152" s="204">
        <v>0.4607769546215657</v>
      </c>
      <c r="S152" s="204">
        <v>0.61773939730472649</v>
      </c>
      <c r="T152" s="204">
        <v>0.42734862680450569</v>
      </c>
      <c r="U152" s="204">
        <v>8.6307070651286205E-2</v>
      </c>
      <c r="V152" s="204">
        <v>2.4189122484834152E-2</v>
      </c>
      <c r="W152" s="204">
        <v>3.4651032532676207E-2</v>
      </c>
      <c r="X152" s="204">
        <v>2.5517484740780201E-2</v>
      </c>
    </row>
    <row r="153" spans="1:24" x14ac:dyDescent="0.25">
      <c r="A153" s="55" t="s">
        <v>11</v>
      </c>
      <c r="B153" s="35" t="s">
        <v>14</v>
      </c>
      <c r="C153" s="202"/>
      <c r="E153" s="204">
        <v>5.2894017530909845E-3</v>
      </c>
      <c r="F153" s="204">
        <v>2.9072368088375196E-3</v>
      </c>
      <c r="G153" s="204">
        <v>1.632406329402338E-3</v>
      </c>
      <c r="H153" s="204">
        <v>1.6692037240520177E-3</v>
      </c>
      <c r="I153" s="204">
        <v>5.0587319818034375E-3</v>
      </c>
      <c r="J153" s="204">
        <v>2.7792423876294766E-3</v>
      </c>
      <c r="K153" s="204">
        <v>1.606828413671172E-3</v>
      </c>
      <c r="L153" s="204">
        <v>1.6758270532025174E-3</v>
      </c>
      <c r="M153" s="204">
        <v>5.896359782686756E-3</v>
      </c>
      <c r="N153" s="204">
        <v>1.9741869561064065E-3</v>
      </c>
      <c r="O153" s="204">
        <v>1.8723340030151647E-3</v>
      </c>
      <c r="P153" s="204">
        <v>1.3988736820239158E-3</v>
      </c>
      <c r="Q153" s="204">
        <v>0.21019020785247391</v>
      </c>
      <c r="R153" s="204">
        <v>1.500977981705842</v>
      </c>
      <c r="S153" s="204">
        <v>0.10296830226650827</v>
      </c>
      <c r="T153" s="204">
        <v>0.13136422248648522</v>
      </c>
      <c r="U153" s="204">
        <v>1.0145245281818125E-2</v>
      </c>
      <c r="V153" s="204">
        <v>5.143655955960621E-3</v>
      </c>
      <c r="W153" s="204">
        <v>4.6361572184301161E-3</v>
      </c>
      <c r="X153" s="204">
        <v>4.7101950090345998E-3</v>
      </c>
    </row>
    <row r="154" spans="1:24" x14ac:dyDescent="0.25">
      <c r="A154" s="55" t="s">
        <v>11</v>
      </c>
      <c r="B154" s="35" t="s">
        <v>15</v>
      </c>
      <c r="C154" s="202"/>
      <c r="E154" s="204">
        <v>5.3418518016801449E-3</v>
      </c>
      <c r="F154" s="204">
        <v>2.3606448867563392E-3</v>
      </c>
      <c r="G154" s="204">
        <v>1.7212830132501292E-3</v>
      </c>
      <c r="H154" s="204">
        <v>1.7120557567177051E-3</v>
      </c>
      <c r="I154" s="204">
        <v>5.0715868845112658E-3</v>
      </c>
      <c r="J154" s="204">
        <v>2.1794757499148587E-3</v>
      </c>
      <c r="K154" s="204">
        <v>1.6460437994747234E-3</v>
      </c>
      <c r="L154" s="204">
        <v>1.6447104108621071E-3</v>
      </c>
      <c r="M154" s="204">
        <v>5.9267122091149075E-3</v>
      </c>
      <c r="N154" s="204">
        <v>1.6083162943885264E-3</v>
      </c>
      <c r="O154" s="204">
        <v>1.8900806575368454E-3</v>
      </c>
      <c r="P154" s="204">
        <v>1.3877740717636224E-3</v>
      </c>
      <c r="Q154" s="204">
        <v>0.15625304843726606</v>
      </c>
      <c r="R154" s="204">
        <v>9.4401343917725658E-2</v>
      </c>
      <c r="S154" s="204">
        <v>1.1429832551971706</v>
      </c>
      <c r="T154" s="204">
        <v>0.13176090305801055</v>
      </c>
      <c r="U154" s="204">
        <v>9.2092708438065995E-3</v>
      </c>
      <c r="V154" s="204">
        <v>2.7938008797885549E-3</v>
      </c>
      <c r="W154" s="204">
        <v>3.9043125292299889E-3</v>
      </c>
      <c r="X154" s="204">
        <v>3.2671988848919781E-3</v>
      </c>
    </row>
    <row r="155" spans="1:24" x14ac:dyDescent="0.25">
      <c r="A155" s="56" t="s">
        <v>11</v>
      </c>
      <c r="B155" s="43" t="s">
        <v>16</v>
      </c>
      <c r="C155" s="202"/>
      <c r="E155" s="204">
        <v>7.5146878548420157E-3</v>
      </c>
      <c r="F155" s="204">
        <v>4.1278385513999431E-3</v>
      </c>
      <c r="G155" s="204">
        <v>3.0788625141515901E-3</v>
      </c>
      <c r="H155" s="204">
        <v>4.5475519758787679E-3</v>
      </c>
      <c r="I155" s="204">
        <v>7.3589918725845112E-3</v>
      </c>
      <c r="J155" s="204">
        <v>4.0777291280606701E-3</v>
      </c>
      <c r="K155" s="204">
        <v>3.0129396044168691E-3</v>
      </c>
      <c r="L155" s="204">
        <v>4.8865608139746957E-3</v>
      </c>
      <c r="M155" s="204">
        <v>7.4428234538812116E-3</v>
      </c>
      <c r="N155" s="204">
        <v>2.6110164370783816E-3</v>
      </c>
      <c r="O155" s="204">
        <v>2.7330440654602974E-3</v>
      </c>
      <c r="P155" s="204">
        <v>2.5046860657761821E-3</v>
      </c>
      <c r="Q155" s="204">
        <v>0.21105996197815091</v>
      </c>
      <c r="R155" s="204">
        <v>0.19538506805491648</v>
      </c>
      <c r="S155" s="204">
        <v>0.2084428902375827</v>
      </c>
      <c r="T155" s="204">
        <v>1.2538008308327682</v>
      </c>
      <c r="U155" s="204">
        <v>1.2411060294428705E-2</v>
      </c>
      <c r="V155" s="204">
        <v>5.0557137070828297E-3</v>
      </c>
      <c r="W155" s="204">
        <v>6.5444722780867073E-3</v>
      </c>
      <c r="X155" s="204">
        <v>8.3931277409733402E-3</v>
      </c>
    </row>
    <row r="156" spans="1:24" x14ac:dyDescent="0.25">
      <c r="A156" s="57" t="s">
        <v>12</v>
      </c>
      <c r="B156" s="35" t="s">
        <v>13</v>
      </c>
      <c r="C156" s="202"/>
      <c r="E156" s="204">
        <v>8.068765031087366E-2</v>
      </c>
      <c r="F156" s="204">
        <v>4.9139392975651126E-2</v>
      </c>
      <c r="G156" s="204">
        <v>2.076804053832269E-2</v>
      </c>
      <c r="H156" s="204">
        <v>1.8276037843916897E-2</v>
      </c>
      <c r="I156" s="204">
        <v>8.5772457617624434E-2</v>
      </c>
      <c r="J156" s="204">
        <v>4.7405701112612733E-2</v>
      </c>
      <c r="K156" s="204">
        <v>2.2636992622497024E-2</v>
      </c>
      <c r="L156" s="204">
        <v>2.0361230419464846E-2</v>
      </c>
      <c r="M156" s="204">
        <v>0.11857575370793506</v>
      </c>
      <c r="N156" s="204">
        <v>3.6949572593287405E-2</v>
      </c>
      <c r="O156" s="204">
        <v>2.679515280579095E-2</v>
      </c>
      <c r="P156" s="204">
        <v>1.7993259113143402E-2</v>
      </c>
      <c r="Q156" s="204">
        <v>0.11974220894163347</v>
      </c>
      <c r="R156" s="204">
        <v>6.6201676243186486E-2</v>
      </c>
      <c r="S156" s="204">
        <v>5.0593910214094373E-2</v>
      </c>
      <c r="T156" s="204">
        <v>4.3435321734948948E-2</v>
      </c>
      <c r="U156" s="204">
        <v>1.54154607823824</v>
      </c>
      <c r="V156" s="204">
        <v>0.11690580840358325</v>
      </c>
      <c r="W156" s="204">
        <v>0.19516439557923004</v>
      </c>
      <c r="X156" s="204">
        <v>0.11914255268171671</v>
      </c>
    </row>
    <row r="157" spans="1:24" x14ac:dyDescent="0.25">
      <c r="A157" s="57" t="s">
        <v>12</v>
      </c>
      <c r="B157" s="35" t="s">
        <v>14</v>
      </c>
      <c r="C157" s="202"/>
      <c r="E157" s="204">
        <v>3.7486393810929747E-2</v>
      </c>
      <c r="F157" s="204">
        <v>0.29112980359764135</v>
      </c>
      <c r="G157" s="204">
        <v>1.3334040784572669E-2</v>
      </c>
      <c r="H157" s="204">
        <v>1.6917173651230209E-2</v>
      </c>
      <c r="I157" s="204">
        <v>4.4561795272811885E-2</v>
      </c>
      <c r="J157" s="204">
        <v>0.28211808377514447</v>
      </c>
      <c r="K157" s="204">
        <v>1.8913319780060049E-2</v>
      </c>
      <c r="L157" s="204">
        <v>2.1829945669441759E-2</v>
      </c>
      <c r="M157" s="204">
        <v>2.5888334569375029E-2</v>
      </c>
      <c r="N157" s="204">
        <v>0.17372895911693995</v>
      </c>
      <c r="O157" s="204">
        <v>1.3330881868861907E-2</v>
      </c>
      <c r="P157" s="204">
        <v>8.893599474911482E-3</v>
      </c>
      <c r="Q157" s="204">
        <v>6.9909742469290687E-2</v>
      </c>
      <c r="R157" s="204">
        <v>0.23516309480561221</v>
      </c>
      <c r="S157" s="204">
        <v>3.0593077515196222E-2</v>
      </c>
      <c r="T157" s="204">
        <v>3.4081863006238347E-2</v>
      </c>
      <c r="U157" s="204">
        <v>0.15870543285661684</v>
      </c>
      <c r="V157" s="204">
        <v>1.4561976050557537</v>
      </c>
      <c r="W157" s="204">
        <v>8.4212924190222291E-2</v>
      </c>
      <c r="X157" s="204">
        <v>0.10425319879614098</v>
      </c>
    </row>
    <row r="158" spans="1:24" x14ac:dyDescent="0.25">
      <c r="A158" s="57" t="s">
        <v>12</v>
      </c>
      <c r="B158" s="35" t="s">
        <v>15</v>
      </c>
      <c r="C158" s="202"/>
      <c r="E158" s="204">
        <v>2.5002442423945288E-2</v>
      </c>
      <c r="F158" s="204">
        <v>4.548163433494129E-2</v>
      </c>
      <c r="G158" s="204">
        <v>9.8391970270357565E-3</v>
      </c>
      <c r="H158" s="204">
        <v>1.0801937467632725E-2</v>
      </c>
      <c r="I158" s="204">
        <v>2.6952820073983176E-2</v>
      </c>
      <c r="J158" s="204">
        <v>4.5310515617063653E-2</v>
      </c>
      <c r="K158" s="204">
        <v>1.0431117462109899E-2</v>
      </c>
      <c r="L158" s="204">
        <v>1.2316302213873389E-2</v>
      </c>
      <c r="M158" s="204">
        <v>2.6166975103290527E-2</v>
      </c>
      <c r="N158" s="204">
        <v>2.2509676262955435E-2</v>
      </c>
      <c r="O158" s="204">
        <v>7.6078869786911354E-3</v>
      </c>
      <c r="P158" s="204">
        <v>5.6289844409443367E-3</v>
      </c>
      <c r="Q158" s="204">
        <v>3.0551182130923758E-2</v>
      </c>
      <c r="R158" s="204">
        <v>3.6599117650007805E-2</v>
      </c>
      <c r="S158" s="204">
        <v>1.4068605639914009E-2</v>
      </c>
      <c r="T158" s="204">
        <v>1.3210051890343012E-2</v>
      </c>
      <c r="U158" s="204">
        <v>0.18091693433877679</v>
      </c>
      <c r="V158" s="204">
        <v>0.1146871954767035</v>
      </c>
      <c r="W158" s="204">
        <v>1.1617021850486582</v>
      </c>
      <c r="X158" s="204">
        <v>0.13903436316930645</v>
      </c>
    </row>
    <row r="159" spans="1:24" x14ac:dyDescent="0.25">
      <c r="A159" s="58" t="s">
        <v>12</v>
      </c>
      <c r="B159" s="43" t="s">
        <v>16</v>
      </c>
      <c r="C159" s="202"/>
      <c r="E159" s="204">
        <v>2.9098750709297627E-2</v>
      </c>
      <c r="F159" s="204">
        <v>5.0701571254744435E-2</v>
      </c>
      <c r="G159" s="204">
        <v>1.5089537177227066E-2</v>
      </c>
      <c r="H159" s="204">
        <v>2.8008815243874805E-2</v>
      </c>
      <c r="I159" s="204">
        <v>3.4544909728688948E-2</v>
      </c>
      <c r="J159" s="204">
        <v>5.4459567829279534E-2</v>
      </c>
      <c r="K159" s="204">
        <v>1.895988422412485E-2</v>
      </c>
      <c r="L159" s="204">
        <v>4.1060051633321597E-2</v>
      </c>
      <c r="M159" s="204">
        <v>2.5530829145236272E-2</v>
      </c>
      <c r="N159" s="204">
        <v>3.6002514145865437E-2</v>
      </c>
      <c r="O159" s="204">
        <v>1.1926957999784124E-2</v>
      </c>
      <c r="P159" s="204">
        <v>1.3800016859838329E-2</v>
      </c>
      <c r="Q159" s="204">
        <v>3.1753066324689216E-2</v>
      </c>
      <c r="R159" s="204">
        <v>4.2065434059837883E-2</v>
      </c>
      <c r="S159" s="204">
        <v>1.8207289841495663E-2</v>
      </c>
      <c r="T159" s="204">
        <v>2.0257858170167127E-2</v>
      </c>
      <c r="U159" s="204">
        <v>0.17234505653569557</v>
      </c>
      <c r="V159" s="204">
        <v>0.15636080744370359</v>
      </c>
      <c r="W159" s="204">
        <v>0.17165538301579075</v>
      </c>
      <c r="X159" s="204">
        <v>1.3075576423052657</v>
      </c>
    </row>
    <row r="161" spans="1:24" ht="17.25" x14ac:dyDescent="0.3">
      <c r="A161" s="17"/>
      <c r="B161" s="17"/>
      <c r="C161" s="197" t="s">
        <v>79</v>
      </c>
    </row>
    <row r="162" spans="1:24" x14ac:dyDescent="0.25">
      <c r="A162" s="24" t="s">
        <v>8</v>
      </c>
      <c r="B162" s="25" t="s">
        <v>13</v>
      </c>
      <c r="C162" s="209">
        <v>207.26654250719699</v>
      </c>
      <c r="E162" s="203">
        <f t="shared" ref="E162:X162" si="84">IF(E30=1,$C162,0)</f>
        <v>207.26654250719699</v>
      </c>
      <c r="F162" s="203">
        <f t="shared" si="84"/>
        <v>0</v>
      </c>
      <c r="G162" s="203">
        <f t="shared" si="84"/>
        <v>0</v>
      </c>
      <c r="H162" s="203">
        <f t="shared" si="84"/>
        <v>0</v>
      </c>
      <c r="I162" s="203">
        <f t="shared" si="84"/>
        <v>0</v>
      </c>
      <c r="J162" s="203">
        <f t="shared" si="84"/>
        <v>0</v>
      </c>
      <c r="K162" s="203">
        <f t="shared" si="84"/>
        <v>0</v>
      </c>
      <c r="L162" s="203">
        <f t="shared" si="84"/>
        <v>0</v>
      </c>
      <c r="M162" s="203">
        <f t="shared" si="84"/>
        <v>0</v>
      </c>
      <c r="N162" s="203">
        <f t="shared" si="84"/>
        <v>0</v>
      </c>
      <c r="O162" s="203">
        <f t="shared" si="84"/>
        <v>0</v>
      </c>
      <c r="P162" s="203">
        <f t="shared" si="84"/>
        <v>0</v>
      </c>
      <c r="Q162" s="203">
        <f t="shared" si="84"/>
        <v>0</v>
      </c>
      <c r="R162" s="203">
        <f t="shared" si="84"/>
        <v>0</v>
      </c>
      <c r="S162" s="203">
        <f t="shared" si="84"/>
        <v>0</v>
      </c>
      <c r="T162" s="203">
        <f t="shared" si="84"/>
        <v>0</v>
      </c>
      <c r="U162" s="203">
        <f t="shared" si="84"/>
        <v>0</v>
      </c>
      <c r="V162" s="203">
        <f t="shared" si="84"/>
        <v>0</v>
      </c>
      <c r="W162" s="203">
        <f t="shared" si="84"/>
        <v>0</v>
      </c>
      <c r="X162" s="203">
        <f t="shared" si="84"/>
        <v>0</v>
      </c>
    </row>
    <row r="163" spans="1:24" x14ac:dyDescent="0.25">
      <c r="A163" s="34" t="s">
        <v>8</v>
      </c>
      <c r="B163" s="35" t="s">
        <v>14</v>
      </c>
      <c r="C163" s="209">
        <v>64.445803229466506</v>
      </c>
      <c r="E163" s="203">
        <f t="shared" ref="E163:X163" si="85">IF(E31=1,$C163,0)</f>
        <v>0</v>
      </c>
      <c r="F163" s="203">
        <f t="shared" si="85"/>
        <v>64.445803229466506</v>
      </c>
      <c r="G163" s="203">
        <f t="shared" si="85"/>
        <v>0</v>
      </c>
      <c r="H163" s="203">
        <f t="shared" si="85"/>
        <v>0</v>
      </c>
      <c r="I163" s="203">
        <f t="shared" si="85"/>
        <v>0</v>
      </c>
      <c r="J163" s="203">
        <f t="shared" si="85"/>
        <v>0</v>
      </c>
      <c r="K163" s="203">
        <f t="shared" si="85"/>
        <v>0</v>
      </c>
      <c r="L163" s="203">
        <f t="shared" si="85"/>
        <v>0</v>
      </c>
      <c r="M163" s="203">
        <f t="shared" si="85"/>
        <v>0</v>
      </c>
      <c r="N163" s="203">
        <f t="shared" si="85"/>
        <v>0</v>
      </c>
      <c r="O163" s="203">
        <f t="shared" si="85"/>
        <v>0</v>
      </c>
      <c r="P163" s="203">
        <f t="shared" si="85"/>
        <v>0</v>
      </c>
      <c r="Q163" s="203">
        <f t="shared" si="85"/>
        <v>0</v>
      </c>
      <c r="R163" s="203">
        <f t="shared" si="85"/>
        <v>0</v>
      </c>
      <c r="S163" s="203">
        <f t="shared" si="85"/>
        <v>0</v>
      </c>
      <c r="T163" s="203">
        <f t="shared" si="85"/>
        <v>0</v>
      </c>
      <c r="U163" s="203">
        <f t="shared" si="85"/>
        <v>0</v>
      </c>
      <c r="V163" s="203">
        <f t="shared" si="85"/>
        <v>0</v>
      </c>
      <c r="W163" s="203">
        <f t="shared" si="85"/>
        <v>0</v>
      </c>
      <c r="X163" s="203">
        <f t="shared" si="85"/>
        <v>0</v>
      </c>
    </row>
    <row r="164" spans="1:24" x14ac:dyDescent="0.25">
      <c r="A164" s="34" t="s">
        <v>8</v>
      </c>
      <c r="B164" s="35" t="s">
        <v>15</v>
      </c>
      <c r="C164" s="209">
        <v>1343.8820159458101</v>
      </c>
      <c r="E164" s="203">
        <f t="shared" ref="E164:X164" si="86">IF(E32=1,$C164,0)</f>
        <v>0</v>
      </c>
      <c r="F164" s="203">
        <f t="shared" si="86"/>
        <v>0</v>
      </c>
      <c r="G164" s="203">
        <f t="shared" si="86"/>
        <v>1343.8820159458101</v>
      </c>
      <c r="H164" s="203">
        <f t="shared" si="86"/>
        <v>0</v>
      </c>
      <c r="I164" s="203">
        <f t="shared" si="86"/>
        <v>0</v>
      </c>
      <c r="J164" s="203">
        <f t="shared" si="86"/>
        <v>0</v>
      </c>
      <c r="K164" s="203">
        <f t="shared" si="86"/>
        <v>0</v>
      </c>
      <c r="L164" s="203">
        <f t="shared" si="86"/>
        <v>0</v>
      </c>
      <c r="M164" s="203">
        <f t="shared" si="86"/>
        <v>0</v>
      </c>
      <c r="N164" s="203">
        <f t="shared" si="86"/>
        <v>0</v>
      </c>
      <c r="O164" s="203">
        <f t="shared" si="86"/>
        <v>0</v>
      </c>
      <c r="P164" s="203">
        <f t="shared" si="86"/>
        <v>0</v>
      </c>
      <c r="Q164" s="203">
        <f t="shared" si="86"/>
        <v>0</v>
      </c>
      <c r="R164" s="203">
        <f t="shared" si="86"/>
        <v>0</v>
      </c>
      <c r="S164" s="203">
        <f t="shared" si="86"/>
        <v>0</v>
      </c>
      <c r="T164" s="203">
        <f t="shared" si="86"/>
        <v>0</v>
      </c>
      <c r="U164" s="203">
        <f t="shared" si="86"/>
        <v>0</v>
      </c>
      <c r="V164" s="203">
        <f t="shared" si="86"/>
        <v>0</v>
      </c>
      <c r="W164" s="203">
        <f t="shared" si="86"/>
        <v>0</v>
      </c>
      <c r="X164" s="203">
        <f t="shared" si="86"/>
        <v>0</v>
      </c>
    </row>
    <row r="165" spans="1:24" x14ac:dyDescent="0.25">
      <c r="A165" s="42" t="s">
        <v>8</v>
      </c>
      <c r="B165" s="43" t="s">
        <v>16</v>
      </c>
      <c r="C165" s="209">
        <v>332.04500707112601</v>
      </c>
      <c r="E165" s="203">
        <f t="shared" ref="E165:X165" si="87">IF(E33=1,$C165,0)</f>
        <v>0</v>
      </c>
      <c r="F165" s="203">
        <f t="shared" si="87"/>
        <v>0</v>
      </c>
      <c r="G165" s="203">
        <f t="shared" si="87"/>
        <v>0</v>
      </c>
      <c r="H165" s="203">
        <f t="shared" si="87"/>
        <v>332.04500707112601</v>
      </c>
      <c r="I165" s="203">
        <f t="shared" si="87"/>
        <v>0</v>
      </c>
      <c r="J165" s="203">
        <f t="shared" si="87"/>
        <v>0</v>
      </c>
      <c r="K165" s="203">
        <f t="shared" si="87"/>
        <v>0</v>
      </c>
      <c r="L165" s="203">
        <f t="shared" si="87"/>
        <v>0</v>
      </c>
      <c r="M165" s="203">
        <f t="shared" si="87"/>
        <v>0</v>
      </c>
      <c r="N165" s="203">
        <f t="shared" si="87"/>
        <v>0</v>
      </c>
      <c r="O165" s="203">
        <f t="shared" si="87"/>
        <v>0</v>
      </c>
      <c r="P165" s="203">
        <f t="shared" si="87"/>
        <v>0</v>
      </c>
      <c r="Q165" s="203">
        <f t="shared" si="87"/>
        <v>0</v>
      </c>
      <c r="R165" s="203">
        <f t="shared" si="87"/>
        <v>0</v>
      </c>
      <c r="S165" s="203">
        <f t="shared" si="87"/>
        <v>0</v>
      </c>
      <c r="T165" s="203">
        <f t="shared" si="87"/>
        <v>0</v>
      </c>
      <c r="U165" s="203">
        <f t="shared" si="87"/>
        <v>0</v>
      </c>
      <c r="V165" s="203">
        <f t="shared" si="87"/>
        <v>0</v>
      </c>
      <c r="W165" s="203">
        <f t="shared" si="87"/>
        <v>0</v>
      </c>
      <c r="X165" s="203">
        <f t="shared" si="87"/>
        <v>0</v>
      </c>
    </row>
    <row r="166" spans="1:24" x14ac:dyDescent="0.25">
      <c r="A166" s="49" t="s">
        <v>9</v>
      </c>
      <c r="B166" s="25" t="s">
        <v>13</v>
      </c>
      <c r="C166" s="209">
        <v>107.58657149619</v>
      </c>
      <c r="E166" s="203">
        <f t="shared" ref="E166:X166" si="88">IF(E34=1,$C166,0)</f>
        <v>0</v>
      </c>
      <c r="F166" s="203">
        <f t="shared" si="88"/>
        <v>0</v>
      </c>
      <c r="G166" s="203">
        <f t="shared" si="88"/>
        <v>0</v>
      </c>
      <c r="H166" s="203">
        <f t="shared" si="88"/>
        <v>0</v>
      </c>
      <c r="I166" s="203">
        <f t="shared" si="88"/>
        <v>107.58657149619</v>
      </c>
      <c r="J166" s="203">
        <f t="shared" si="88"/>
        <v>0</v>
      </c>
      <c r="K166" s="203">
        <f t="shared" si="88"/>
        <v>0</v>
      </c>
      <c r="L166" s="203">
        <f t="shared" si="88"/>
        <v>0</v>
      </c>
      <c r="M166" s="203">
        <f t="shared" si="88"/>
        <v>0</v>
      </c>
      <c r="N166" s="203">
        <f t="shared" si="88"/>
        <v>0</v>
      </c>
      <c r="O166" s="203">
        <f t="shared" si="88"/>
        <v>0</v>
      </c>
      <c r="P166" s="203">
        <f t="shared" si="88"/>
        <v>0</v>
      </c>
      <c r="Q166" s="203">
        <f t="shared" si="88"/>
        <v>0</v>
      </c>
      <c r="R166" s="203">
        <f t="shared" si="88"/>
        <v>0</v>
      </c>
      <c r="S166" s="203">
        <f t="shared" si="88"/>
        <v>0</v>
      </c>
      <c r="T166" s="203">
        <f t="shared" si="88"/>
        <v>0</v>
      </c>
      <c r="U166" s="203">
        <f t="shared" si="88"/>
        <v>0</v>
      </c>
      <c r="V166" s="203">
        <f t="shared" si="88"/>
        <v>0</v>
      </c>
      <c r="W166" s="203">
        <f t="shared" si="88"/>
        <v>0</v>
      </c>
      <c r="X166" s="203">
        <f t="shared" si="88"/>
        <v>0</v>
      </c>
    </row>
    <row r="167" spans="1:24" x14ac:dyDescent="0.25">
      <c r="A167" s="50" t="s">
        <v>9</v>
      </c>
      <c r="B167" s="35" t="s">
        <v>14</v>
      </c>
      <c r="C167" s="209">
        <v>5.09476330397968</v>
      </c>
      <c r="E167" s="203">
        <f t="shared" ref="E167:X167" si="89">IF(E35=1,$C167,0)</f>
        <v>0</v>
      </c>
      <c r="F167" s="203">
        <f t="shared" si="89"/>
        <v>0</v>
      </c>
      <c r="G167" s="203">
        <f t="shared" si="89"/>
        <v>0</v>
      </c>
      <c r="H167" s="203">
        <f t="shared" si="89"/>
        <v>0</v>
      </c>
      <c r="I167" s="203">
        <f t="shared" si="89"/>
        <v>0</v>
      </c>
      <c r="J167" s="203">
        <f t="shared" si="89"/>
        <v>5.09476330397968</v>
      </c>
      <c r="K167" s="203">
        <f t="shared" si="89"/>
        <v>0</v>
      </c>
      <c r="L167" s="203">
        <f t="shared" si="89"/>
        <v>0</v>
      </c>
      <c r="M167" s="203">
        <f t="shared" si="89"/>
        <v>0</v>
      </c>
      <c r="N167" s="203">
        <f t="shared" si="89"/>
        <v>0</v>
      </c>
      <c r="O167" s="203">
        <f t="shared" si="89"/>
        <v>0</v>
      </c>
      <c r="P167" s="203">
        <f t="shared" si="89"/>
        <v>0</v>
      </c>
      <c r="Q167" s="203">
        <f t="shared" si="89"/>
        <v>0</v>
      </c>
      <c r="R167" s="203">
        <f t="shared" si="89"/>
        <v>0</v>
      </c>
      <c r="S167" s="203">
        <f t="shared" si="89"/>
        <v>0</v>
      </c>
      <c r="T167" s="203">
        <f t="shared" si="89"/>
        <v>0</v>
      </c>
      <c r="U167" s="203">
        <f t="shared" si="89"/>
        <v>0</v>
      </c>
      <c r="V167" s="203">
        <f t="shared" si="89"/>
        <v>0</v>
      </c>
      <c r="W167" s="203">
        <f t="shared" si="89"/>
        <v>0</v>
      </c>
      <c r="X167" s="203">
        <f t="shared" si="89"/>
        <v>0</v>
      </c>
    </row>
    <row r="168" spans="1:24" x14ac:dyDescent="0.25">
      <c r="A168" s="50" t="s">
        <v>9</v>
      </c>
      <c r="B168" s="35" t="s">
        <v>15</v>
      </c>
      <c r="C168" s="209">
        <v>34.253082891617296</v>
      </c>
      <c r="E168" s="203">
        <f t="shared" ref="E168:X168" si="90">IF(E36=1,$C168,0)</f>
        <v>0</v>
      </c>
      <c r="F168" s="203">
        <f t="shared" si="90"/>
        <v>0</v>
      </c>
      <c r="G168" s="203">
        <f t="shared" si="90"/>
        <v>0</v>
      </c>
      <c r="H168" s="203">
        <f t="shared" si="90"/>
        <v>0</v>
      </c>
      <c r="I168" s="203">
        <f t="shared" si="90"/>
        <v>0</v>
      </c>
      <c r="J168" s="203">
        <f t="shared" si="90"/>
        <v>0</v>
      </c>
      <c r="K168" s="203">
        <f t="shared" si="90"/>
        <v>34.253082891617296</v>
      </c>
      <c r="L168" s="203">
        <f t="shared" si="90"/>
        <v>0</v>
      </c>
      <c r="M168" s="203">
        <f t="shared" si="90"/>
        <v>0</v>
      </c>
      <c r="N168" s="203">
        <f t="shared" si="90"/>
        <v>0</v>
      </c>
      <c r="O168" s="203">
        <f t="shared" si="90"/>
        <v>0</v>
      </c>
      <c r="P168" s="203">
        <f t="shared" si="90"/>
        <v>0</v>
      </c>
      <c r="Q168" s="203">
        <f t="shared" si="90"/>
        <v>0</v>
      </c>
      <c r="R168" s="203">
        <f t="shared" si="90"/>
        <v>0</v>
      </c>
      <c r="S168" s="203">
        <f t="shared" si="90"/>
        <v>0</v>
      </c>
      <c r="T168" s="203">
        <f t="shared" si="90"/>
        <v>0</v>
      </c>
      <c r="U168" s="203">
        <f t="shared" si="90"/>
        <v>0</v>
      </c>
      <c r="V168" s="203">
        <f t="shared" si="90"/>
        <v>0</v>
      </c>
      <c r="W168" s="203">
        <f t="shared" si="90"/>
        <v>0</v>
      </c>
      <c r="X168" s="203">
        <f t="shared" si="90"/>
        <v>0</v>
      </c>
    </row>
    <row r="169" spans="1:24" x14ac:dyDescent="0.25">
      <c r="A169" s="51" t="s">
        <v>9</v>
      </c>
      <c r="B169" s="43" t="s">
        <v>16</v>
      </c>
      <c r="C169" s="209">
        <v>38.290670485181998</v>
      </c>
      <c r="E169" s="203">
        <f t="shared" ref="E169:X169" si="91">IF(E37=1,$C169,0)</f>
        <v>0</v>
      </c>
      <c r="F169" s="203">
        <f t="shared" si="91"/>
        <v>0</v>
      </c>
      <c r="G169" s="203">
        <f t="shared" si="91"/>
        <v>0</v>
      </c>
      <c r="H169" s="203">
        <f t="shared" si="91"/>
        <v>0</v>
      </c>
      <c r="I169" s="203">
        <f t="shared" si="91"/>
        <v>0</v>
      </c>
      <c r="J169" s="203">
        <f t="shared" si="91"/>
        <v>0</v>
      </c>
      <c r="K169" s="203">
        <f t="shared" si="91"/>
        <v>0</v>
      </c>
      <c r="L169" s="203">
        <f t="shared" si="91"/>
        <v>38.290670485181998</v>
      </c>
      <c r="M169" s="203">
        <f t="shared" si="91"/>
        <v>0</v>
      </c>
      <c r="N169" s="203">
        <f t="shared" si="91"/>
        <v>0</v>
      </c>
      <c r="O169" s="203">
        <f t="shared" si="91"/>
        <v>0</v>
      </c>
      <c r="P169" s="203">
        <f t="shared" si="91"/>
        <v>0</v>
      </c>
      <c r="Q169" s="203">
        <f t="shared" si="91"/>
        <v>0</v>
      </c>
      <c r="R169" s="203">
        <f t="shared" si="91"/>
        <v>0</v>
      </c>
      <c r="S169" s="203">
        <f t="shared" si="91"/>
        <v>0</v>
      </c>
      <c r="T169" s="203">
        <f t="shared" si="91"/>
        <v>0</v>
      </c>
      <c r="U169" s="203">
        <f t="shared" si="91"/>
        <v>0</v>
      </c>
      <c r="V169" s="203">
        <f t="shared" si="91"/>
        <v>0</v>
      </c>
      <c r="W169" s="203">
        <f t="shared" si="91"/>
        <v>0</v>
      </c>
      <c r="X169" s="203">
        <f t="shared" si="91"/>
        <v>0</v>
      </c>
    </row>
    <row r="170" spans="1:24" x14ac:dyDescent="0.25">
      <c r="A170" s="53" t="s">
        <v>10</v>
      </c>
      <c r="B170" s="35" t="s">
        <v>13</v>
      </c>
      <c r="C170" s="209">
        <v>9.49315489754445</v>
      </c>
      <c r="E170" s="203">
        <f t="shared" ref="E170:X170" si="92">IF(E38=1,$C170,0)</f>
        <v>0</v>
      </c>
      <c r="F170" s="203">
        <f t="shared" si="92"/>
        <v>0</v>
      </c>
      <c r="G170" s="203">
        <f t="shared" si="92"/>
        <v>0</v>
      </c>
      <c r="H170" s="203">
        <f t="shared" si="92"/>
        <v>0</v>
      </c>
      <c r="I170" s="203">
        <f t="shared" si="92"/>
        <v>0</v>
      </c>
      <c r="J170" s="203">
        <f t="shared" si="92"/>
        <v>0</v>
      </c>
      <c r="K170" s="203">
        <f t="shared" si="92"/>
        <v>0</v>
      </c>
      <c r="L170" s="203">
        <f t="shared" si="92"/>
        <v>0</v>
      </c>
      <c r="M170" s="203">
        <f t="shared" si="92"/>
        <v>9.49315489754445</v>
      </c>
      <c r="N170" s="203">
        <f t="shared" si="92"/>
        <v>0</v>
      </c>
      <c r="O170" s="203">
        <f t="shared" si="92"/>
        <v>0</v>
      </c>
      <c r="P170" s="203">
        <f t="shared" si="92"/>
        <v>0</v>
      </c>
      <c r="Q170" s="203">
        <f t="shared" si="92"/>
        <v>0</v>
      </c>
      <c r="R170" s="203">
        <f t="shared" si="92"/>
        <v>0</v>
      </c>
      <c r="S170" s="203">
        <f t="shared" si="92"/>
        <v>0</v>
      </c>
      <c r="T170" s="203">
        <f t="shared" si="92"/>
        <v>0</v>
      </c>
      <c r="U170" s="203">
        <f t="shared" si="92"/>
        <v>0</v>
      </c>
      <c r="V170" s="203">
        <f t="shared" si="92"/>
        <v>0</v>
      </c>
      <c r="W170" s="203">
        <f t="shared" si="92"/>
        <v>0</v>
      </c>
      <c r="X170" s="203">
        <f t="shared" si="92"/>
        <v>0</v>
      </c>
    </row>
    <row r="171" spans="1:24" x14ac:dyDescent="0.25">
      <c r="A171" s="53" t="s">
        <v>10</v>
      </c>
      <c r="B171" s="35" t="s">
        <v>14</v>
      </c>
      <c r="C171" s="209">
        <v>0.98667526672311601</v>
      </c>
      <c r="E171" s="203">
        <f t="shared" ref="E171:X171" si="93">IF(E39=1,$C171,0)</f>
        <v>0</v>
      </c>
      <c r="F171" s="203">
        <f t="shared" si="93"/>
        <v>0</v>
      </c>
      <c r="G171" s="203">
        <f t="shared" si="93"/>
        <v>0</v>
      </c>
      <c r="H171" s="203">
        <f t="shared" si="93"/>
        <v>0</v>
      </c>
      <c r="I171" s="203">
        <f t="shared" si="93"/>
        <v>0</v>
      </c>
      <c r="J171" s="203">
        <f t="shared" si="93"/>
        <v>0</v>
      </c>
      <c r="K171" s="203">
        <f t="shared" si="93"/>
        <v>0</v>
      </c>
      <c r="L171" s="203">
        <f t="shared" si="93"/>
        <v>0</v>
      </c>
      <c r="M171" s="203">
        <f t="shared" si="93"/>
        <v>0</v>
      </c>
      <c r="N171" s="203">
        <f t="shared" si="93"/>
        <v>0.98667526672311601</v>
      </c>
      <c r="O171" s="203">
        <f t="shared" si="93"/>
        <v>0</v>
      </c>
      <c r="P171" s="203">
        <f t="shared" si="93"/>
        <v>0</v>
      </c>
      <c r="Q171" s="203">
        <f t="shared" si="93"/>
        <v>0</v>
      </c>
      <c r="R171" s="203">
        <f t="shared" si="93"/>
        <v>0</v>
      </c>
      <c r="S171" s="203">
        <f t="shared" si="93"/>
        <v>0</v>
      </c>
      <c r="T171" s="203">
        <f t="shared" si="93"/>
        <v>0</v>
      </c>
      <c r="U171" s="203">
        <f t="shared" si="93"/>
        <v>0</v>
      </c>
      <c r="V171" s="203">
        <f t="shared" si="93"/>
        <v>0</v>
      </c>
      <c r="W171" s="203">
        <f t="shared" si="93"/>
        <v>0</v>
      </c>
      <c r="X171" s="203">
        <f t="shared" si="93"/>
        <v>0</v>
      </c>
    </row>
    <row r="172" spans="1:24" x14ac:dyDescent="0.25">
      <c r="A172" s="53" t="s">
        <v>10</v>
      </c>
      <c r="B172" s="35" t="s">
        <v>15</v>
      </c>
      <c r="C172" s="209">
        <v>5.3648560364098197</v>
      </c>
      <c r="E172" s="203">
        <f t="shared" ref="E172:X172" si="94">IF(E40=1,$C172,0)</f>
        <v>0</v>
      </c>
      <c r="F172" s="203">
        <f t="shared" si="94"/>
        <v>0</v>
      </c>
      <c r="G172" s="203">
        <f t="shared" si="94"/>
        <v>0</v>
      </c>
      <c r="H172" s="203">
        <f t="shared" si="94"/>
        <v>0</v>
      </c>
      <c r="I172" s="203">
        <f t="shared" si="94"/>
        <v>0</v>
      </c>
      <c r="J172" s="203">
        <f t="shared" si="94"/>
        <v>0</v>
      </c>
      <c r="K172" s="203">
        <f t="shared" si="94"/>
        <v>0</v>
      </c>
      <c r="L172" s="203">
        <f t="shared" si="94"/>
        <v>0</v>
      </c>
      <c r="M172" s="203">
        <f t="shared" si="94"/>
        <v>0</v>
      </c>
      <c r="N172" s="203">
        <f t="shared" si="94"/>
        <v>0</v>
      </c>
      <c r="O172" s="203">
        <f t="shared" si="94"/>
        <v>5.3648560364098197</v>
      </c>
      <c r="P172" s="203">
        <f t="shared" si="94"/>
        <v>0</v>
      </c>
      <c r="Q172" s="203">
        <f t="shared" si="94"/>
        <v>0</v>
      </c>
      <c r="R172" s="203">
        <f t="shared" si="94"/>
        <v>0</v>
      </c>
      <c r="S172" s="203">
        <f t="shared" si="94"/>
        <v>0</v>
      </c>
      <c r="T172" s="203">
        <f t="shared" si="94"/>
        <v>0</v>
      </c>
      <c r="U172" s="203">
        <f t="shared" si="94"/>
        <v>0</v>
      </c>
      <c r="V172" s="203">
        <f t="shared" si="94"/>
        <v>0</v>
      </c>
      <c r="W172" s="203">
        <f t="shared" si="94"/>
        <v>0</v>
      </c>
      <c r="X172" s="203">
        <f t="shared" si="94"/>
        <v>0</v>
      </c>
    </row>
    <row r="173" spans="1:24" x14ac:dyDescent="0.25">
      <c r="A173" s="53" t="s">
        <v>10</v>
      </c>
      <c r="B173" s="35" t="s">
        <v>16</v>
      </c>
      <c r="C173" s="209">
        <v>6.2563833310753596</v>
      </c>
      <c r="E173" s="203">
        <f t="shared" ref="E173:X173" si="95">IF(E41=1,$C173,0)</f>
        <v>0</v>
      </c>
      <c r="F173" s="203">
        <f t="shared" si="95"/>
        <v>0</v>
      </c>
      <c r="G173" s="203">
        <f t="shared" si="95"/>
        <v>0</v>
      </c>
      <c r="H173" s="203">
        <f t="shared" si="95"/>
        <v>0</v>
      </c>
      <c r="I173" s="203">
        <f t="shared" si="95"/>
        <v>0</v>
      </c>
      <c r="J173" s="203">
        <f t="shared" si="95"/>
        <v>0</v>
      </c>
      <c r="K173" s="203">
        <f t="shared" si="95"/>
        <v>0</v>
      </c>
      <c r="L173" s="203">
        <f t="shared" si="95"/>
        <v>0</v>
      </c>
      <c r="M173" s="203">
        <f t="shared" si="95"/>
        <v>0</v>
      </c>
      <c r="N173" s="203">
        <f t="shared" si="95"/>
        <v>0</v>
      </c>
      <c r="O173" s="203">
        <f t="shared" si="95"/>
        <v>0</v>
      </c>
      <c r="P173" s="203">
        <f t="shared" si="95"/>
        <v>6.2563833310753596</v>
      </c>
      <c r="Q173" s="203">
        <f t="shared" si="95"/>
        <v>0</v>
      </c>
      <c r="R173" s="203">
        <f t="shared" si="95"/>
        <v>0</v>
      </c>
      <c r="S173" s="203">
        <f t="shared" si="95"/>
        <v>0</v>
      </c>
      <c r="T173" s="203">
        <f t="shared" si="95"/>
        <v>0</v>
      </c>
      <c r="U173" s="203">
        <f t="shared" si="95"/>
        <v>0</v>
      </c>
      <c r="V173" s="203">
        <f t="shared" si="95"/>
        <v>0</v>
      </c>
      <c r="W173" s="203">
        <f t="shared" si="95"/>
        <v>0</v>
      </c>
      <c r="X173" s="203">
        <f t="shared" si="95"/>
        <v>0</v>
      </c>
    </row>
    <row r="174" spans="1:24" x14ac:dyDescent="0.25">
      <c r="A174" s="54" t="s">
        <v>11</v>
      </c>
      <c r="B174" s="25" t="s">
        <v>13</v>
      </c>
      <c r="C174" s="209">
        <v>19.214868130397999</v>
      </c>
      <c r="E174" s="203">
        <f t="shared" ref="E174:X174" si="96">IF(E42=1,$C174,0)</f>
        <v>0</v>
      </c>
      <c r="F174" s="203">
        <f t="shared" si="96"/>
        <v>0</v>
      </c>
      <c r="G174" s="203">
        <f t="shared" si="96"/>
        <v>0</v>
      </c>
      <c r="H174" s="203">
        <f t="shared" si="96"/>
        <v>0</v>
      </c>
      <c r="I174" s="203">
        <f t="shared" si="96"/>
        <v>0</v>
      </c>
      <c r="J174" s="203">
        <f t="shared" si="96"/>
        <v>0</v>
      </c>
      <c r="K174" s="203">
        <f t="shared" si="96"/>
        <v>0</v>
      </c>
      <c r="L174" s="203">
        <f t="shared" si="96"/>
        <v>0</v>
      </c>
      <c r="M174" s="203">
        <f t="shared" si="96"/>
        <v>0</v>
      </c>
      <c r="N174" s="203">
        <f t="shared" si="96"/>
        <v>0</v>
      </c>
      <c r="O174" s="203">
        <f t="shared" si="96"/>
        <v>0</v>
      </c>
      <c r="P174" s="203">
        <f t="shared" si="96"/>
        <v>0</v>
      </c>
      <c r="Q174" s="203">
        <f t="shared" si="96"/>
        <v>19.214868130397999</v>
      </c>
      <c r="R174" s="203">
        <f t="shared" si="96"/>
        <v>0</v>
      </c>
      <c r="S174" s="203">
        <f t="shared" si="96"/>
        <v>0</v>
      </c>
      <c r="T174" s="203">
        <f t="shared" si="96"/>
        <v>0</v>
      </c>
      <c r="U174" s="203">
        <f t="shared" si="96"/>
        <v>0</v>
      </c>
      <c r="V174" s="203">
        <f t="shared" si="96"/>
        <v>0</v>
      </c>
      <c r="W174" s="203">
        <f t="shared" si="96"/>
        <v>0</v>
      </c>
      <c r="X174" s="203">
        <f t="shared" si="96"/>
        <v>0</v>
      </c>
    </row>
    <row r="175" spans="1:24" x14ac:dyDescent="0.25">
      <c r="A175" s="55" t="s">
        <v>11</v>
      </c>
      <c r="B175" s="35" t="s">
        <v>14</v>
      </c>
      <c r="C175" s="209">
        <v>3.5858771380186297E-2</v>
      </c>
      <c r="E175" s="203">
        <f t="shared" ref="E175:X175" si="97">IF(E43=1,$C175,0)</f>
        <v>0</v>
      </c>
      <c r="F175" s="203">
        <f t="shared" si="97"/>
        <v>0</v>
      </c>
      <c r="G175" s="203">
        <f t="shared" si="97"/>
        <v>0</v>
      </c>
      <c r="H175" s="203">
        <f t="shared" si="97"/>
        <v>0</v>
      </c>
      <c r="I175" s="203">
        <f t="shared" si="97"/>
        <v>0</v>
      </c>
      <c r="J175" s="203">
        <f t="shared" si="97"/>
        <v>0</v>
      </c>
      <c r="K175" s="203">
        <f t="shared" si="97"/>
        <v>0</v>
      </c>
      <c r="L175" s="203">
        <f t="shared" si="97"/>
        <v>0</v>
      </c>
      <c r="M175" s="203">
        <f t="shared" si="97"/>
        <v>0</v>
      </c>
      <c r="N175" s="203">
        <f t="shared" si="97"/>
        <v>0</v>
      </c>
      <c r="O175" s="203">
        <f t="shared" si="97"/>
        <v>0</v>
      </c>
      <c r="P175" s="203">
        <f t="shared" si="97"/>
        <v>0</v>
      </c>
      <c r="Q175" s="203">
        <f t="shared" si="97"/>
        <v>0</v>
      </c>
      <c r="R175" s="203">
        <f t="shared" si="97"/>
        <v>3.5858771380186297E-2</v>
      </c>
      <c r="S175" s="203">
        <f t="shared" si="97"/>
        <v>0</v>
      </c>
      <c r="T175" s="203">
        <f t="shared" si="97"/>
        <v>0</v>
      </c>
      <c r="U175" s="203">
        <f t="shared" si="97"/>
        <v>0</v>
      </c>
      <c r="V175" s="203">
        <f t="shared" si="97"/>
        <v>0</v>
      </c>
      <c r="W175" s="203">
        <f t="shared" si="97"/>
        <v>0</v>
      </c>
      <c r="X175" s="203">
        <f t="shared" si="97"/>
        <v>0</v>
      </c>
    </row>
    <row r="176" spans="1:24" x14ac:dyDescent="0.25">
      <c r="A176" s="55" t="s">
        <v>11</v>
      </c>
      <c r="B176" s="35" t="s">
        <v>15</v>
      </c>
      <c r="C176" s="209">
        <v>2.0740892294665501</v>
      </c>
      <c r="E176" s="203">
        <f t="shared" ref="E176:X176" si="98">IF(E44=1,$C176,0)</f>
        <v>0</v>
      </c>
      <c r="F176" s="203">
        <f t="shared" si="98"/>
        <v>0</v>
      </c>
      <c r="G176" s="203">
        <f t="shared" si="98"/>
        <v>0</v>
      </c>
      <c r="H176" s="203">
        <f t="shared" si="98"/>
        <v>0</v>
      </c>
      <c r="I176" s="203">
        <f t="shared" si="98"/>
        <v>0</v>
      </c>
      <c r="J176" s="203">
        <f t="shared" si="98"/>
        <v>0</v>
      </c>
      <c r="K176" s="203">
        <f t="shared" si="98"/>
        <v>0</v>
      </c>
      <c r="L176" s="203">
        <f t="shared" si="98"/>
        <v>0</v>
      </c>
      <c r="M176" s="203">
        <f t="shared" si="98"/>
        <v>0</v>
      </c>
      <c r="N176" s="203">
        <f t="shared" si="98"/>
        <v>0</v>
      </c>
      <c r="O176" s="203">
        <f t="shared" si="98"/>
        <v>0</v>
      </c>
      <c r="P176" s="203">
        <f t="shared" si="98"/>
        <v>0</v>
      </c>
      <c r="Q176" s="203">
        <f t="shared" si="98"/>
        <v>0</v>
      </c>
      <c r="R176" s="203">
        <f t="shared" si="98"/>
        <v>0</v>
      </c>
      <c r="S176" s="203">
        <f t="shared" si="98"/>
        <v>2.0740892294665501</v>
      </c>
      <c r="T176" s="203">
        <f t="shared" si="98"/>
        <v>0</v>
      </c>
      <c r="U176" s="203">
        <f t="shared" si="98"/>
        <v>0</v>
      </c>
      <c r="V176" s="203">
        <f t="shared" si="98"/>
        <v>0</v>
      </c>
      <c r="W176" s="203">
        <f t="shared" si="98"/>
        <v>0</v>
      </c>
      <c r="X176" s="203">
        <f t="shared" si="98"/>
        <v>0</v>
      </c>
    </row>
    <row r="177" spans="1:24" x14ac:dyDescent="0.25">
      <c r="A177" s="56" t="s">
        <v>11</v>
      </c>
      <c r="B177" s="43" t="s">
        <v>16</v>
      </c>
      <c r="C177" s="209">
        <v>2.6253634987298899</v>
      </c>
      <c r="E177" s="203">
        <f t="shared" ref="E177:X177" si="99">IF(E45=1,$C177,0)</f>
        <v>0</v>
      </c>
      <c r="F177" s="203">
        <f t="shared" si="99"/>
        <v>0</v>
      </c>
      <c r="G177" s="203">
        <f t="shared" si="99"/>
        <v>0</v>
      </c>
      <c r="H177" s="203">
        <f t="shared" si="99"/>
        <v>0</v>
      </c>
      <c r="I177" s="203">
        <f t="shared" si="99"/>
        <v>0</v>
      </c>
      <c r="J177" s="203">
        <f t="shared" si="99"/>
        <v>0</v>
      </c>
      <c r="K177" s="203">
        <f t="shared" si="99"/>
        <v>0</v>
      </c>
      <c r="L177" s="203">
        <f t="shared" si="99"/>
        <v>0</v>
      </c>
      <c r="M177" s="203">
        <f t="shared" si="99"/>
        <v>0</v>
      </c>
      <c r="N177" s="203">
        <f t="shared" si="99"/>
        <v>0</v>
      </c>
      <c r="O177" s="203">
        <f t="shared" si="99"/>
        <v>0</v>
      </c>
      <c r="P177" s="203">
        <f t="shared" si="99"/>
        <v>0</v>
      </c>
      <c r="Q177" s="203">
        <f t="shared" si="99"/>
        <v>0</v>
      </c>
      <c r="R177" s="203">
        <f t="shared" si="99"/>
        <v>0</v>
      </c>
      <c r="S177" s="203">
        <f t="shared" si="99"/>
        <v>0</v>
      </c>
      <c r="T177" s="203">
        <f t="shared" si="99"/>
        <v>2.6253634987298899</v>
      </c>
      <c r="U177" s="203">
        <f t="shared" si="99"/>
        <v>0</v>
      </c>
      <c r="V177" s="203">
        <f t="shared" si="99"/>
        <v>0</v>
      </c>
      <c r="W177" s="203">
        <f t="shared" si="99"/>
        <v>0</v>
      </c>
      <c r="X177" s="203">
        <f t="shared" si="99"/>
        <v>0</v>
      </c>
    </row>
    <row r="178" spans="1:24" x14ac:dyDescent="0.25">
      <c r="A178" s="57" t="s">
        <v>12</v>
      </c>
      <c r="B178" s="35" t="s">
        <v>13</v>
      </c>
      <c r="C178" s="209">
        <v>40.186873929720598</v>
      </c>
      <c r="E178" s="203">
        <f t="shared" ref="E178:X178" si="100">IF(E46=1,$C178,0)</f>
        <v>0</v>
      </c>
      <c r="F178" s="203">
        <f t="shared" si="100"/>
        <v>0</v>
      </c>
      <c r="G178" s="203">
        <f t="shared" si="100"/>
        <v>0</v>
      </c>
      <c r="H178" s="203">
        <f t="shared" si="100"/>
        <v>0</v>
      </c>
      <c r="I178" s="203">
        <f t="shared" si="100"/>
        <v>0</v>
      </c>
      <c r="J178" s="203">
        <f t="shared" si="100"/>
        <v>0</v>
      </c>
      <c r="K178" s="203">
        <f t="shared" si="100"/>
        <v>0</v>
      </c>
      <c r="L178" s="203">
        <f t="shared" si="100"/>
        <v>0</v>
      </c>
      <c r="M178" s="203">
        <f t="shared" si="100"/>
        <v>0</v>
      </c>
      <c r="N178" s="203">
        <f t="shared" si="100"/>
        <v>0</v>
      </c>
      <c r="O178" s="203">
        <f t="shared" si="100"/>
        <v>0</v>
      </c>
      <c r="P178" s="203">
        <f t="shared" si="100"/>
        <v>0</v>
      </c>
      <c r="Q178" s="203">
        <f t="shared" si="100"/>
        <v>0</v>
      </c>
      <c r="R178" s="203">
        <f t="shared" si="100"/>
        <v>0</v>
      </c>
      <c r="S178" s="203">
        <f t="shared" si="100"/>
        <v>0</v>
      </c>
      <c r="T178" s="203">
        <f t="shared" si="100"/>
        <v>0</v>
      </c>
      <c r="U178" s="203">
        <f t="shared" si="100"/>
        <v>40.186873929720598</v>
      </c>
      <c r="V178" s="203">
        <f t="shared" si="100"/>
        <v>0</v>
      </c>
      <c r="W178" s="203">
        <f t="shared" si="100"/>
        <v>0</v>
      </c>
      <c r="X178" s="203">
        <f t="shared" si="100"/>
        <v>0</v>
      </c>
    </row>
    <row r="179" spans="1:24" x14ac:dyDescent="0.25">
      <c r="A179" s="57" t="s">
        <v>12</v>
      </c>
      <c r="B179" s="35" t="s">
        <v>14</v>
      </c>
      <c r="C179" s="209">
        <v>6.9184747722269302</v>
      </c>
      <c r="E179" s="203">
        <f t="shared" ref="E179:X179" si="101">IF(E47=1,$C179,0)</f>
        <v>0</v>
      </c>
      <c r="F179" s="203">
        <f t="shared" si="101"/>
        <v>0</v>
      </c>
      <c r="G179" s="203">
        <f t="shared" si="101"/>
        <v>0</v>
      </c>
      <c r="H179" s="203">
        <f t="shared" si="101"/>
        <v>0</v>
      </c>
      <c r="I179" s="203">
        <f t="shared" si="101"/>
        <v>0</v>
      </c>
      <c r="J179" s="203">
        <f t="shared" si="101"/>
        <v>0</v>
      </c>
      <c r="K179" s="203">
        <f t="shared" si="101"/>
        <v>0</v>
      </c>
      <c r="L179" s="203">
        <f t="shared" si="101"/>
        <v>0</v>
      </c>
      <c r="M179" s="203">
        <f t="shared" si="101"/>
        <v>0</v>
      </c>
      <c r="N179" s="203">
        <f t="shared" si="101"/>
        <v>0</v>
      </c>
      <c r="O179" s="203">
        <f t="shared" si="101"/>
        <v>0</v>
      </c>
      <c r="P179" s="203">
        <f t="shared" si="101"/>
        <v>0</v>
      </c>
      <c r="Q179" s="203">
        <f t="shared" si="101"/>
        <v>0</v>
      </c>
      <c r="R179" s="203">
        <f t="shared" si="101"/>
        <v>0</v>
      </c>
      <c r="S179" s="203">
        <f t="shared" si="101"/>
        <v>0</v>
      </c>
      <c r="T179" s="203">
        <f t="shared" si="101"/>
        <v>0</v>
      </c>
      <c r="U179" s="203">
        <f t="shared" si="101"/>
        <v>0</v>
      </c>
      <c r="V179" s="203">
        <f t="shared" si="101"/>
        <v>6.9184747722269302</v>
      </c>
      <c r="W179" s="203">
        <f t="shared" si="101"/>
        <v>0</v>
      </c>
      <c r="X179" s="203">
        <f t="shared" si="101"/>
        <v>0</v>
      </c>
    </row>
    <row r="180" spans="1:24" x14ac:dyDescent="0.25">
      <c r="A180" s="57" t="s">
        <v>12</v>
      </c>
      <c r="B180" s="35" t="s">
        <v>15</v>
      </c>
      <c r="C180" s="209">
        <v>14.9146203598645</v>
      </c>
      <c r="E180" s="203">
        <f t="shared" ref="E180:X180" si="102">IF(E48=1,$C180,0)</f>
        <v>0</v>
      </c>
      <c r="F180" s="203">
        <f t="shared" si="102"/>
        <v>0</v>
      </c>
      <c r="G180" s="203">
        <f t="shared" si="102"/>
        <v>0</v>
      </c>
      <c r="H180" s="203">
        <f t="shared" si="102"/>
        <v>0</v>
      </c>
      <c r="I180" s="203">
        <f t="shared" si="102"/>
        <v>0</v>
      </c>
      <c r="J180" s="203">
        <f t="shared" si="102"/>
        <v>0</v>
      </c>
      <c r="K180" s="203">
        <f t="shared" si="102"/>
        <v>0</v>
      </c>
      <c r="L180" s="203">
        <f t="shared" si="102"/>
        <v>0</v>
      </c>
      <c r="M180" s="203">
        <f t="shared" si="102"/>
        <v>0</v>
      </c>
      <c r="N180" s="203">
        <f t="shared" si="102"/>
        <v>0</v>
      </c>
      <c r="O180" s="203">
        <f t="shared" si="102"/>
        <v>0</v>
      </c>
      <c r="P180" s="203">
        <f t="shared" si="102"/>
        <v>0</v>
      </c>
      <c r="Q180" s="203">
        <f t="shared" si="102"/>
        <v>0</v>
      </c>
      <c r="R180" s="203">
        <f t="shared" si="102"/>
        <v>0</v>
      </c>
      <c r="S180" s="203">
        <f t="shared" si="102"/>
        <v>0</v>
      </c>
      <c r="T180" s="203">
        <f t="shared" si="102"/>
        <v>0</v>
      </c>
      <c r="U180" s="203">
        <f t="shared" si="102"/>
        <v>0</v>
      </c>
      <c r="V180" s="203">
        <f t="shared" si="102"/>
        <v>0</v>
      </c>
      <c r="W180" s="203">
        <f t="shared" si="102"/>
        <v>14.9146203598645</v>
      </c>
      <c r="X180" s="203">
        <f t="shared" si="102"/>
        <v>0</v>
      </c>
    </row>
    <row r="181" spans="1:24" x14ac:dyDescent="0.25">
      <c r="A181" s="58" t="s">
        <v>12</v>
      </c>
      <c r="B181" s="43" t="s">
        <v>16</v>
      </c>
      <c r="C181" s="209">
        <v>15.624411045724001</v>
      </c>
      <c r="E181" s="203">
        <f t="shared" ref="E181:X181" si="103">IF(E49=1,$C181,0)</f>
        <v>0</v>
      </c>
      <c r="F181" s="203">
        <f t="shared" si="103"/>
        <v>0</v>
      </c>
      <c r="G181" s="203">
        <f t="shared" si="103"/>
        <v>0</v>
      </c>
      <c r="H181" s="203">
        <f t="shared" si="103"/>
        <v>0</v>
      </c>
      <c r="I181" s="203">
        <f t="shared" si="103"/>
        <v>0</v>
      </c>
      <c r="J181" s="203">
        <f t="shared" si="103"/>
        <v>0</v>
      </c>
      <c r="K181" s="203">
        <f t="shared" si="103"/>
        <v>0</v>
      </c>
      <c r="L181" s="203">
        <f t="shared" si="103"/>
        <v>0</v>
      </c>
      <c r="M181" s="203">
        <f t="shared" si="103"/>
        <v>0</v>
      </c>
      <c r="N181" s="203">
        <f t="shared" si="103"/>
        <v>0</v>
      </c>
      <c r="O181" s="203">
        <f t="shared" si="103"/>
        <v>0</v>
      </c>
      <c r="P181" s="203">
        <f t="shared" si="103"/>
        <v>0</v>
      </c>
      <c r="Q181" s="203">
        <f t="shared" si="103"/>
        <v>0</v>
      </c>
      <c r="R181" s="203">
        <f t="shared" si="103"/>
        <v>0</v>
      </c>
      <c r="S181" s="203">
        <f t="shared" si="103"/>
        <v>0</v>
      </c>
      <c r="T181" s="203">
        <f t="shared" si="103"/>
        <v>0</v>
      </c>
      <c r="U181" s="203">
        <f t="shared" si="103"/>
        <v>0</v>
      </c>
      <c r="V181" s="203">
        <f t="shared" si="103"/>
        <v>0</v>
      </c>
      <c r="W181" s="203">
        <f t="shared" si="103"/>
        <v>0</v>
      </c>
      <c r="X181" s="203">
        <f t="shared" si="103"/>
        <v>15.624411045724001</v>
      </c>
    </row>
    <row r="183" spans="1:24" ht="17.25" x14ac:dyDescent="0.3">
      <c r="A183" s="17"/>
      <c r="B183" s="17"/>
      <c r="C183" s="197" t="s">
        <v>80</v>
      </c>
    </row>
    <row r="184" spans="1:24" x14ac:dyDescent="0.25">
      <c r="A184" s="24" t="s">
        <v>8</v>
      </c>
      <c r="B184" s="25" t="s">
        <v>13</v>
      </c>
      <c r="C184" s="209">
        <v>377.62279382049098</v>
      </c>
      <c r="E184" s="210">
        <f t="shared" ref="E184:X184" si="104">IF(E30=1,$C184,0)</f>
        <v>377.62279382049098</v>
      </c>
      <c r="F184" s="210">
        <f t="shared" si="104"/>
        <v>0</v>
      </c>
      <c r="G184" s="210">
        <f t="shared" si="104"/>
        <v>0</v>
      </c>
      <c r="H184" s="210">
        <f t="shared" si="104"/>
        <v>0</v>
      </c>
      <c r="I184" s="210">
        <f t="shared" si="104"/>
        <v>0</v>
      </c>
      <c r="J184" s="210">
        <f t="shared" si="104"/>
        <v>0</v>
      </c>
      <c r="K184" s="210">
        <f t="shared" si="104"/>
        <v>0</v>
      </c>
      <c r="L184" s="210">
        <f t="shared" si="104"/>
        <v>0</v>
      </c>
      <c r="M184" s="210">
        <f t="shared" si="104"/>
        <v>0</v>
      </c>
      <c r="N184" s="210">
        <f t="shared" si="104"/>
        <v>0</v>
      </c>
      <c r="O184" s="210">
        <f t="shared" si="104"/>
        <v>0</v>
      </c>
      <c r="P184" s="210">
        <f t="shared" si="104"/>
        <v>0</v>
      </c>
      <c r="Q184" s="210">
        <f t="shared" si="104"/>
        <v>0</v>
      </c>
      <c r="R184" s="210">
        <f t="shared" si="104"/>
        <v>0</v>
      </c>
      <c r="S184" s="210">
        <f t="shared" si="104"/>
        <v>0</v>
      </c>
      <c r="T184" s="210">
        <f t="shared" si="104"/>
        <v>0</v>
      </c>
      <c r="U184" s="210">
        <f t="shared" si="104"/>
        <v>0</v>
      </c>
      <c r="V184" s="210">
        <f t="shared" si="104"/>
        <v>0</v>
      </c>
      <c r="W184" s="210">
        <f t="shared" si="104"/>
        <v>0</v>
      </c>
      <c r="X184" s="210">
        <f t="shared" si="104"/>
        <v>0</v>
      </c>
    </row>
    <row r="185" spans="1:24" x14ac:dyDescent="0.25">
      <c r="A185" s="34" t="s">
        <v>8</v>
      </c>
      <c r="B185" s="35" t="s">
        <v>14</v>
      </c>
      <c r="C185" s="209">
        <v>70.456987673158295</v>
      </c>
      <c r="E185" s="210">
        <f t="shared" ref="E185:X185" si="105">IF(E31=1,$C185,0)</f>
        <v>0</v>
      </c>
      <c r="F185" s="210">
        <f t="shared" si="105"/>
        <v>70.456987673158295</v>
      </c>
      <c r="G185" s="210">
        <f t="shared" si="105"/>
        <v>0</v>
      </c>
      <c r="H185" s="210">
        <f t="shared" si="105"/>
        <v>0</v>
      </c>
      <c r="I185" s="210">
        <f t="shared" si="105"/>
        <v>0</v>
      </c>
      <c r="J185" s="210">
        <f t="shared" si="105"/>
        <v>0</v>
      </c>
      <c r="K185" s="210">
        <f t="shared" si="105"/>
        <v>0</v>
      </c>
      <c r="L185" s="210">
        <f t="shared" si="105"/>
        <v>0</v>
      </c>
      <c r="M185" s="210">
        <f t="shared" si="105"/>
        <v>0</v>
      </c>
      <c r="N185" s="210">
        <f t="shared" si="105"/>
        <v>0</v>
      </c>
      <c r="O185" s="210">
        <f t="shared" si="105"/>
        <v>0</v>
      </c>
      <c r="P185" s="210">
        <f t="shared" si="105"/>
        <v>0</v>
      </c>
      <c r="Q185" s="210">
        <f t="shared" si="105"/>
        <v>0</v>
      </c>
      <c r="R185" s="210">
        <f t="shared" si="105"/>
        <v>0</v>
      </c>
      <c r="S185" s="210">
        <f t="shared" si="105"/>
        <v>0</v>
      </c>
      <c r="T185" s="210">
        <f t="shared" si="105"/>
        <v>0</v>
      </c>
      <c r="U185" s="210">
        <f t="shared" si="105"/>
        <v>0</v>
      </c>
      <c r="V185" s="210">
        <f t="shared" si="105"/>
        <v>0</v>
      </c>
      <c r="W185" s="210">
        <f t="shared" si="105"/>
        <v>0</v>
      </c>
      <c r="X185" s="210">
        <f t="shared" si="105"/>
        <v>0</v>
      </c>
    </row>
    <row r="186" spans="1:24" x14ac:dyDescent="0.25">
      <c r="A186" s="34" t="s">
        <v>8</v>
      </c>
      <c r="B186" s="35" t="s">
        <v>15</v>
      </c>
      <c r="C186" s="209">
        <v>1418.0446851710401</v>
      </c>
      <c r="E186" s="210">
        <f t="shared" ref="E186:X186" si="106">IF(E32=1,$C186,0)</f>
        <v>0</v>
      </c>
      <c r="F186" s="210">
        <f t="shared" si="106"/>
        <v>0</v>
      </c>
      <c r="G186" s="210">
        <f t="shared" si="106"/>
        <v>1418.0446851710401</v>
      </c>
      <c r="H186" s="210">
        <f t="shared" si="106"/>
        <v>0</v>
      </c>
      <c r="I186" s="210">
        <f t="shared" si="106"/>
        <v>0</v>
      </c>
      <c r="J186" s="210">
        <f t="shared" si="106"/>
        <v>0</v>
      </c>
      <c r="K186" s="210">
        <f t="shared" si="106"/>
        <v>0</v>
      </c>
      <c r="L186" s="210">
        <f t="shared" si="106"/>
        <v>0</v>
      </c>
      <c r="M186" s="210">
        <f t="shared" si="106"/>
        <v>0</v>
      </c>
      <c r="N186" s="210">
        <f t="shared" si="106"/>
        <v>0</v>
      </c>
      <c r="O186" s="210">
        <f t="shared" si="106"/>
        <v>0</v>
      </c>
      <c r="P186" s="210">
        <f t="shared" si="106"/>
        <v>0</v>
      </c>
      <c r="Q186" s="210">
        <f t="shared" si="106"/>
        <v>0</v>
      </c>
      <c r="R186" s="210">
        <f t="shared" si="106"/>
        <v>0</v>
      </c>
      <c r="S186" s="210">
        <f t="shared" si="106"/>
        <v>0</v>
      </c>
      <c r="T186" s="210">
        <f t="shared" si="106"/>
        <v>0</v>
      </c>
      <c r="U186" s="210">
        <f t="shared" si="106"/>
        <v>0</v>
      </c>
      <c r="V186" s="210">
        <f t="shared" si="106"/>
        <v>0</v>
      </c>
      <c r="W186" s="210">
        <f t="shared" si="106"/>
        <v>0</v>
      </c>
      <c r="X186" s="210">
        <f t="shared" si="106"/>
        <v>0</v>
      </c>
    </row>
    <row r="187" spans="1:24" x14ac:dyDescent="0.25">
      <c r="A187" s="42" t="s">
        <v>8</v>
      </c>
      <c r="B187" s="43" t="s">
        <v>16</v>
      </c>
      <c r="C187" s="209">
        <v>397.11923374597802</v>
      </c>
      <c r="E187" s="210">
        <f t="shared" ref="E187:X187" si="107">IF(E33=1,$C187,0)</f>
        <v>0</v>
      </c>
      <c r="F187" s="210">
        <f t="shared" si="107"/>
        <v>0</v>
      </c>
      <c r="G187" s="210">
        <f t="shared" si="107"/>
        <v>0</v>
      </c>
      <c r="H187" s="210">
        <f t="shared" si="107"/>
        <v>397.11923374597802</v>
      </c>
      <c r="I187" s="210">
        <f t="shared" si="107"/>
        <v>0</v>
      </c>
      <c r="J187" s="210">
        <f t="shared" si="107"/>
        <v>0</v>
      </c>
      <c r="K187" s="210">
        <f t="shared" si="107"/>
        <v>0</v>
      </c>
      <c r="L187" s="210">
        <f t="shared" si="107"/>
        <v>0</v>
      </c>
      <c r="M187" s="210">
        <f t="shared" si="107"/>
        <v>0</v>
      </c>
      <c r="N187" s="210">
        <f t="shared" si="107"/>
        <v>0</v>
      </c>
      <c r="O187" s="210">
        <f t="shared" si="107"/>
        <v>0</v>
      </c>
      <c r="P187" s="210">
        <f t="shared" si="107"/>
        <v>0</v>
      </c>
      <c r="Q187" s="210">
        <f t="shared" si="107"/>
        <v>0</v>
      </c>
      <c r="R187" s="210">
        <f t="shared" si="107"/>
        <v>0</v>
      </c>
      <c r="S187" s="210">
        <f t="shared" si="107"/>
        <v>0</v>
      </c>
      <c r="T187" s="210">
        <f t="shared" si="107"/>
        <v>0</v>
      </c>
      <c r="U187" s="210">
        <f t="shared" si="107"/>
        <v>0</v>
      </c>
      <c r="V187" s="210">
        <f t="shared" si="107"/>
        <v>0</v>
      </c>
      <c r="W187" s="210">
        <f t="shared" si="107"/>
        <v>0</v>
      </c>
      <c r="X187" s="210">
        <f t="shared" si="107"/>
        <v>0</v>
      </c>
    </row>
    <row r="188" spans="1:24" x14ac:dyDescent="0.25">
      <c r="A188" s="49" t="s">
        <v>9</v>
      </c>
      <c r="B188" s="25" t="s">
        <v>13</v>
      </c>
      <c r="C188" s="209">
        <v>2874.25964598052</v>
      </c>
      <c r="E188" s="210">
        <f t="shared" ref="E188:X188" si="108">IF(E34=1,$C188,0)</f>
        <v>0</v>
      </c>
      <c r="F188" s="210">
        <f t="shared" si="108"/>
        <v>0</v>
      </c>
      <c r="G188" s="210">
        <f t="shared" si="108"/>
        <v>0</v>
      </c>
      <c r="H188" s="210">
        <f t="shared" si="108"/>
        <v>0</v>
      </c>
      <c r="I188" s="210">
        <f t="shared" si="108"/>
        <v>2874.25964598052</v>
      </c>
      <c r="J188" s="210">
        <f t="shared" si="108"/>
        <v>0</v>
      </c>
      <c r="K188" s="210">
        <f t="shared" si="108"/>
        <v>0</v>
      </c>
      <c r="L188" s="210">
        <f t="shared" si="108"/>
        <v>0</v>
      </c>
      <c r="M188" s="210">
        <f t="shared" si="108"/>
        <v>0</v>
      </c>
      <c r="N188" s="210">
        <f t="shared" si="108"/>
        <v>0</v>
      </c>
      <c r="O188" s="210">
        <f t="shared" si="108"/>
        <v>0</v>
      </c>
      <c r="P188" s="210">
        <f t="shared" si="108"/>
        <v>0</v>
      </c>
      <c r="Q188" s="210">
        <f t="shared" si="108"/>
        <v>0</v>
      </c>
      <c r="R188" s="210">
        <f t="shared" si="108"/>
        <v>0</v>
      </c>
      <c r="S188" s="210">
        <f t="shared" si="108"/>
        <v>0</v>
      </c>
      <c r="T188" s="210">
        <f t="shared" si="108"/>
        <v>0</v>
      </c>
      <c r="U188" s="210">
        <f t="shared" si="108"/>
        <v>0</v>
      </c>
      <c r="V188" s="210">
        <f t="shared" si="108"/>
        <v>0</v>
      </c>
      <c r="W188" s="210">
        <f t="shared" si="108"/>
        <v>0</v>
      </c>
      <c r="X188" s="210">
        <f t="shared" si="108"/>
        <v>0</v>
      </c>
    </row>
    <row r="189" spans="1:24" x14ac:dyDescent="0.25">
      <c r="A189" s="50" t="s">
        <v>9</v>
      </c>
      <c r="B189" s="35" t="s">
        <v>14</v>
      </c>
      <c r="C189" s="209">
        <v>464.30958424724798</v>
      </c>
      <c r="E189" s="210">
        <f t="shared" ref="E189:X189" si="109">IF(E35=1,$C189,0)</f>
        <v>0</v>
      </c>
      <c r="F189" s="210">
        <f t="shared" si="109"/>
        <v>0</v>
      </c>
      <c r="G189" s="210">
        <f t="shared" si="109"/>
        <v>0</v>
      </c>
      <c r="H189" s="210">
        <f t="shared" si="109"/>
        <v>0</v>
      </c>
      <c r="I189" s="210">
        <f t="shared" si="109"/>
        <v>0</v>
      </c>
      <c r="J189" s="210">
        <f t="shared" si="109"/>
        <v>464.30958424724798</v>
      </c>
      <c r="K189" s="210">
        <f t="shared" si="109"/>
        <v>0</v>
      </c>
      <c r="L189" s="210">
        <f t="shared" si="109"/>
        <v>0</v>
      </c>
      <c r="M189" s="210">
        <f t="shared" si="109"/>
        <v>0</v>
      </c>
      <c r="N189" s="210">
        <f t="shared" si="109"/>
        <v>0</v>
      </c>
      <c r="O189" s="210">
        <f t="shared" si="109"/>
        <v>0</v>
      </c>
      <c r="P189" s="210">
        <f t="shared" si="109"/>
        <v>0</v>
      </c>
      <c r="Q189" s="210">
        <f t="shared" si="109"/>
        <v>0</v>
      </c>
      <c r="R189" s="210">
        <f t="shared" si="109"/>
        <v>0</v>
      </c>
      <c r="S189" s="210">
        <f t="shared" si="109"/>
        <v>0</v>
      </c>
      <c r="T189" s="210">
        <f t="shared" si="109"/>
        <v>0</v>
      </c>
      <c r="U189" s="210">
        <f t="shared" si="109"/>
        <v>0</v>
      </c>
      <c r="V189" s="210">
        <f t="shared" si="109"/>
        <v>0</v>
      </c>
      <c r="W189" s="210">
        <f t="shared" si="109"/>
        <v>0</v>
      </c>
      <c r="X189" s="210">
        <f t="shared" si="109"/>
        <v>0</v>
      </c>
    </row>
    <row r="190" spans="1:24" x14ac:dyDescent="0.25">
      <c r="A190" s="50" t="s">
        <v>9</v>
      </c>
      <c r="B190" s="35" t="s">
        <v>15</v>
      </c>
      <c r="C190" s="209">
        <v>7409.7323384538504</v>
      </c>
      <c r="E190" s="210">
        <f t="shared" ref="E190:X190" si="110">IF(E36=1,$C190,0)</f>
        <v>0</v>
      </c>
      <c r="F190" s="210">
        <f t="shared" si="110"/>
        <v>0</v>
      </c>
      <c r="G190" s="210">
        <f t="shared" si="110"/>
        <v>0</v>
      </c>
      <c r="H190" s="210">
        <f t="shared" si="110"/>
        <v>0</v>
      </c>
      <c r="I190" s="210">
        <f t="shared" si="110"/>
        <v>0</v>
      </c>
      <c r="J190" s="210">
        <f t="shared" si="110"/>
        <v>0</v>
      </c>
      <c r="K190" s="210">
        <f t="shared" si="110"/>
        <v>7409.7323384538504</v>
      </c>
      <c r="L190" s="210">
        <f t="shared" si="110"/>
        <v>0</v>
      </c>
      <c r="M190" s="210">
        <f t="shared" si="110"/>
        <v>0</v>
      </c>
      <c r="N190" s="210">
        <f t="shared" si="110"/>
        <v>0</v>
      </c>
      <c r="O190" s="210">
        <f t="shared" si="110"/>
        <v>0</v>
      </c>
      <c r="P190" s="210">
        <f t="shared" si="110"/>
        <v>0</v>
      </c>
      <c r="Q190" s="210">
        <f t="shared" si="110"/>
        <v>0</v>
      </c>
      <c r="R190" s="210">
        <f t="shared" si="110"/>
        <v>0</v>
      </c>
      <c r="S190" s="210">
        <f t="shared" si="110"/>
        <v>0</v>
      </c>
      <c r="T190" s="210">
        <f t="shared" si="110"/>
        <v>0</v>
      </c>
      <c r="U190" s="210">
        <f t="shared" si="110"/>
        <v>0</v>
      </c>
      <c r="V190" s="210">
        <f t="shared" si="110"/>
        <v>0</v>
      </c>
      <c r="W190" s="210">
        <f t="shared" si="110"/>
        <v>0</v>
      </c>
      <c r="X190" s="210">
        <f t="shared" si="110"/>
        <v>0</v>
      </c>
    </row>
    <row r="191" spans="1:24" x14ac:dyDescent="0.25">
      <c r="A191" s="51" t="s">
        <v>9</v>
      </c>
      <c r="B191" s="43" t="s">
        <v>16</v>
      </c>
      <c r="C191" s="209">
        <v>2022.85970614648</v>
      </c>
      <c r="E191" s="210">
        <f t="shared" ref="E191:X191" si="111">IF(E37=1,$C191,0)</f>
        <v>0</v>
      </c>
      <c r="F191" s="210">
        <f t="shared" si="111"/>
        <v>0</v>
      </c>
      <c r="G191" s="210">
        <f t="shared" si="111"/>
        <v>0</v>
      </c>
      <c r="H191" s="210">
        <f t="shared" si="111"/>
        <v>0</v>
      </c>
      <c r="I191" s="210">
        <f t="shared" si="111"/>
        <v>0</v>
      </c>
      <c r="J191" s="210">
        <f t="shared" si="111"/>
        <v>0</v>
      </c>
      <c r="K191" s="210">
        <f t="shared" si="111"/>
        <v>0</v>
      </c>
      <c r="L191" s="210">
        <f t="shared" si="111"/>
        <v>2022.85970614648</v>
      </c>
      <c r="M191" s="210">
        <f t="shared" si="111"/>
        <v>0</v>
      </c>
      <c r="N191" s="210">
        <f t="shared" si="111"/>
        <v>0</v>
      </c>
      <c r="O191" s="210">
        <f t="shared" si="111"/>
        <v>0</v>
      </c>
      <c r="P191" s="210">
        <f t="shared" si="111"/>
        <v>0</v>
      </c>
      <c r="Q191" s="210">
        <f t="shared" si="111"/>
        <v>0</v>
      </c>
      <c r="R191" s="210">
        <f t="shared" si="111"/>
        <v>0</v>
      </c>
      <c r="S191" s="210">
        <f t="shared" si="111"/>
        <v>0</v>
      </c>
      <c r="T191" s="210">
        <f t="shared" si="111"/>
        <v>0</v>
      </c>
      <c r="U191" s="210">
        <f t="shared" si="111"/>
        <v>0</v>
      </c>
      <c r="V191" s="210">
        <f t="shared" si="111"/>
        <v>0</v>
      </c>
      <c r="W191" s="210">
        <f t="shared" si="111"/>
        <v>0</v>
      </c>
      <c r="X191" s="210">
        <f t="shared" si="111"/>
        <v>0</v>
      </c>
    </row>
    <row r="192" spans="1:24" x14ac:dyDescent="0.25">
      <c r="A192" s="53" t="s">
        <v>10</v>
      </c>
      <c r="B192" s="35" t="s">
        <v>13</v>
      </c>
      <c r="C192" s="209">
        <v>2322.3248370533502</v>
      </c>
      <c r="E192" s="210">
        <f t="shared" ref="E192:X192" si="112">IF(E38=1,$C192,0)</f>
        <v>0</v>
      </c>
      <c r="F192" s="210">
        <f t="shared" si="112"/>
        <v>0</v>
      </c>
      <c r="G192" s="210">
        <f t="shared" si="112"/>
        <v>0</v>
      </c>
      <c r="H192" s="210">
        <f t="shared" si="112"/>
        <v>0</v>
      </c>
      <c r="I192" s="210">
        <f t="shared" si="112"/>
        <v>0</v>
      </c>
      <c r="J192" s="210">
        <f t="shared" si="112"/>
        <v>0</v>
      </c>
      <c r="K192" s="210">
        <f t="shared" si="112"/>
        <v>0</v>
      </c>
      <c r="L192" s="210">
        <f t="shared" si="112"/>
        <v>0</v>
      </c>
      <c r="M192" s="210">
        <f t="shared" si="112"/>
        <v>2322.3248370533502</v>
      </c>
      <c r="N192" s="210">
        <f t="shared" si="112"/>
        <v>0</v>
      </c>
      <c r="O192" s="210">
        <f t="shared" si="112"/>
        <v>0</v>
      </c>
      <c r="P192" s="210">
        <f t="shared" si="112"/>
        <v>0</v>
      </c>
      <c r="Q192" s="210">
        <f t="shared" si="112"/>
        <v>0</v>
      </c>
      <c r="R192" s="210">
        <f t="shared" si="112"/>
        <v>0</v>
      </c>
      <c r="S192" s="210">
        <f t="shared" si="112"/>
        <v>0</v>
      </c>
      <c r="T192" s="210">
        <f t="shared" si="112"/>
        <v>0</v>
      </c>
      <c r="U192" s="210">
        <f t="shared" si="112"/>
        <v>0</v>
      </c>
      <c r="V192" s="210">
        <f t="shared" si="112"/>
        <v>0</v>
      </c>
      <c r="W192" s="210">
        <f t="shared" si="112"/>
        <v>0</v>
      </c>
      <c r="X192" s="210">
        <f t="shared" si="112"/>
        <v>0</v>
      </c>
    </row>
    <row r="193" spans="1:27" x14ac:dyDescent="0.25">
      <c r="A193" s="53" t="s">
        <v>10</v>
      </c>
      <c r="B193" s="35" t="s">
        <v>14</v>
      </c>
      <c r="C193" s="209">
        <v>540.39241043437801</v>
      </c>
      <c r="E193" s="210">
        <f t="shared" ref="E193:X193" si="113">IF(E39=1,$C193,0)</f>
        <v>0</v>
      </c>
      <c r="F193" s="210">
        <f t="shared" si="113"/>
        <v>0</v>
      </c>
      <c r="G193" s="210">
        <f t="shared" si="113"/>
        <v>0</v>
      </c>
      <c r="H193" s="210">
        <f t="shared" si="113"/>
        <v>0</v>
      </c>
      <c r="I193" s="210">
        <f t="shared" si="113"/>
        <v>0</v>
      </c>
      <c r="J193" s="210">
        <f t="shared" si="113"/>
        <v>0</v>
      </c>
      <c r="K193" s="210">
        <f t="shared" si="113"/>
        <v>0</v>
      </c>
      <c r="L193" s="210">
        <f t="shared" si="113"/>
        <v>0</v>
      </c>
      <c r="M193" s="210">
        <f t="shared" si="113"/>
        <v>0</v>
      </c>
      <c r="N193" s="210">
        <f t="shared" si="113"/>
        <v>540.39241043437801</v>
      </c>
      <c r="O193" s="210">
        <f t="shared" si="113"/>
        <v>0</v>
      </c>
      <c r="P193" s="210">
        <f t="shared" si="113"/>
        <v>0</v>
      </c>
      <c r="Q193" s="210">
        <f t="shared" si="113"/>
        <v>0</v>
      </c>
      <c r="R193" s="210">
        <f t="shared" si="113"/>
        <v>0</v>
      </c>
      <c r="S193" s="210">
        <f t="shared" si="113"/>
        <v>0</v>
      </c>
      <c r="T193" s="210">
        <f t="shared" si="113"/>
        <v>0</v>
      </c>
      <c r="U193" s="210">
        <f t="shared" si="113"/>
        <v>0</v>
      </c>
      <c r="V193" s="210">
        <f t="shared" si="113"/>
        <v>0</v>
      </c>
      <c r="W193" s="210">
        <f t="shared" si="113"/>
        <v>0</v>
      </c>
      <c r="X193" s="210">
        <f t="shared" si="113"/>
        <v>0</v>
      </c>
    </row>
    <row r="194" spans="1:27" x14ac:dyDescent="0.25">
      <c r="A194" s="53" t="s">
        <v>10</v>
      </c>
      <c r="B194" s="35" t="s">
        <v>15</v>
      </c>
      <c r="C194" s="209">
        <v>11486.5201028307</v>
      </c>
      <c r="E194" s="210">
        <f t="shared" ref="E194:X194" si="114">IF(E40=1,$C194,0)</f>
        <v>0</v>
      </c>
      <c r="F194" s="210">
        <f t="shared" si="114"/>
        <v>0</v>
      </c>
      <c r="G194" s="210">
        <f t="shared" si="114"/>
        <v>0</v>
      </c>
      <c r="H194" s="210">
        <f t="shared" si="114"/>
        <v>0</v>
      </c>
      <c r="I194" s="210">
        <f t="shared" si="114"/>
        <v>0</v>
      </c>
      <c r="J194" s="210">
        <f t="shared" si="114"/>
        <v>0</v>
      </c>
      <c r="K194" s="210">
        <f t="shared" si="114"/>
        <v>0</v>
      </c>
      <c r="L194" s="210">
        <f t="shared" si="114"/>
        <v>0</v>
      </c>
      <c r="M194" s="210">
        <f t="shared" si="114"/>
        <v>0</v>
      </c>
      <c r="N194" s="210">
        <f t="shared" si="114"/>
        <v>0</v>
      </c>
      <c r="O194" s="210">
        <f t="shared" si="114"/>
        <v>11486.5201028307</v>
      </c>
      <c r="P194" s="210">
        <f t="shared" si="114"/>
        <v>0</v>
      </c>
      <c r="Q194" s="210">
        <f t="shared" si="114"/>
        <v>0</v>
      </c>
      <c r="R194" s="210">
        <f t="shared" si="114"/>
        <v>0</v>
      </c>
      <c r="S194" s="210">
        <f t="shared" si="114"/>
        <v>0</v>
      </c>
      <c r="T194" s="210">
        <f t="shared" si="114"/>
        <v>0</v>
      </c>
      <c r="U194" s="210">
        <f t="shared" si="114"/>
        <v>0</v>
      </c>
      <c r="V194" s="210">
        <f t="shared" si="114"/>
        <v>0</v>
      </c>
      <c r="W194" s="210">
        <f t="shared" si="114"/>
        <v>0</v>
      </c>
      <c r="X194" s="210">
        <f t="shared" si="114"/>
        <v>0</v>
      </c>
    </row>
    <row r="195" spans="1:27" x14ac:dyDescent="0.25">
      <c r="A195" s="53" t="s">
        <v>10</v>
      </c>
      <c r="B195" s="35" t="s">
        <v>16</v>
      </c>
      <c r="C195" s="209">
        <v>2857.6468463259898</v>
      </c>
      <c r="E195" s="210">
        <f t="shared" ref="E195:X195" si="115">IF(E41=1,$C195,0)</f>
        <v>0</v>
      </c>
      <c r="F195" s="210">
        <f t="shared" si="115"/>
        <v>0</v>
      </c>
      <c r="G195" s="210">
        <f t="shared" si="115"/>
        <v>0</v>
      </c>
      <c r="H195" s="210">
        <f t="shared" si="115"/>
        <v>0</v>
      </c>
      <c r="I195" s="210">
        <f t="shared" si="115"/>
        <v>0</v>
      </c>
      <c r="J195" s="210">
        <f t="shared" si="115"/>
        <v>0</v>
      </c>
      <c r="K195" s="210">
        <f t="shared" si="115"/>
        <v>0</v>
      </c>
      <c r="L195" s="210">
        <f t="shared" si="115"/>
        <v>0</v>
      </c>
      <c r="M195" s="210">
        <f t="shared" si="115"/>
        <v>0</v>
      </c>
      <c r="N195" s="210">
        <f t="shared" si="115"/>
        <v>0</v>
      </c>
      <c r="O195" s="210">
        <f t="shared" si="115"/>
        <v>0</v>
      </c>
      <c r="P195" s="210">
        <f t="shared" si="115"/>
        <v>2857.6468463259898</v>
      </c>
      <c r="Q195" s="210">
        <f t="shared" si="115"/>
        <v>0</v>
      </c>
      <c r="R195" s="210">
        <f t="shared" si="115"/>
        <v>0</v>
      </c>
      <c r="S195" s="210">
        <f t="shared" si="115"/>
        <v>0</v>
      </c>
      <c r="T195" s="210">
        <f t="shared" si="115"/>
        <v>0</v>
      </c>
      <c r="U195" s="210">
        <f t="shared" si="115"/>
        <v>0</v>
      </c>
      <c r="V195" s="210">
        <f t="shared" si="115"/>
        <v>0</v>
      </c>
      <c r="W195" s="210">
        <f t="shared" si="115"/>
        <v>0</v>
      </c>
      <c r="X195" s="210">
        <f t="shared" si="115"/>
        <v>0</v>
      </c>
    </row>
    <row r="196" spans="1:27" x14ac:dyDescent="0.25">
      <c r="A196" s="54" t="s">
        <v>11</v>
      </c>
      <c r="B196" s="25" t="s">
        <v>13</v>
      </c>
      <c r="C196" s="209">
        <v>3974.66059363251</v>
      </c>
      <c r="E196" s="210">
        <f t="shared" ref="E196:X196" si="116">IF(E42=1,$C196,0)</f>
        <v>0</v>
      </c>
      <c r="F196" s="210">
        <f t="shared" si="116"/>
        <v>0</v>
      </c>
      <c r="G196" s="210">
        <f t="shared" si="116"/>
        <v>0</v>
      </c>
      <c r="H196" s="210">
        <f t="shared" si="116"/>
        <v>0</v>
      </c>
      <c r="I196" s="210">
        <f t="shared" si="116"/>
        <v>0</v>
      </c>
      <c r="J196" s="210">
        <f t="shared" si="116"/>
        <v>0</v>
      </c>
      <c r="K196" s="210">
        <f t="shared" si="116"/>
        <v>0</v>
      </c>
      <c r="L196" s="210">
        <f t="shared" si="116"/>
        <v>0</v>
      </c>
      <c r="M196" s="210">
        <f t="shared" si="116"/>
        <v>0</v>
      </c>
      <c r="N196" s="210">
        <f t="shared" si="116"/>
        <v>0</v>
      </c>
      <c r="O196" s="210">
        <f t="shared" si="116"/>
        <v>0</v>
      </c>
      <c r="P196" s="210">
        <f t="shared" si="116"/>
        <v>0</v>
      </c>
      <c r="Q196" s="210">
        <f t="shared" si="116"/>
        <v>3974.66059363251</v>
      </c>
      <c r="R196" s="210">
        <f t="shared" si="116"/>
        <v>0</v>
      </c>
      <c r="S196" s="210">
        <f t="shared" si="116"/>
        <v>0</v>
      </c>
      <c r="T196" s="210">
        <f t="shared" si="116"/>
        <v>0</v>
      </c>
      <c r="U196" s="210">
        <f t="shared" si="116"/>
        <v>0</v>
      </c>
      <c r="V196" s="210">
        <f t="shared" si="116"/>
        <v>0</v>
      </c>
      <c r="W196" s="210">
        <f t="shared" si="116"/>
        <v>0</v>
      </c>
      <c r="X196" s="210">
        <f t="shared" si="116"/>
        <v>0</v>
      </c>
    </row>
    <row r="197" spans="1:27" x14ac:dyDescent="0.25">
      <c r="A197" s="55" t="s">
        <v>11</v>
      </c>
      <c r="B197" s="35" t="s">
        <v>14</v>
      </c>
      <c r="C197" s="209">
        <v>343.73637694919501</v>
      </c>
      <c r="E197" s="210">
        <f t="shared" ref="E197:X197" si="117">IF(E43=1,$C197,0)</f>
        <v>0</v>
      </c>
      <c r="F197" s="210">
        <f t="shared" si="117"/>
        <v>0</v>
      </c>
      <c r="G197" s="210">
        <f t="shared" si="117"/>
        <v>0</v>
      </c>
      <c r="H197" s="210">
        <f t="shared" si="117"/>
        <v>0</v>
      </c>
      <c r="I197" s="210">
        <f t="shared" si="117"/>
        <v>0</v>
      </c>
      <c r="J197" s="210">
        <f t="shared" si="117"/>
        <v>0</v>
      </c>
      <c r="K197" s="210">
        <f t="shared" si="117"/>
        <v>0</v>
      </c>
      <c r="L197" s="210">
        <f t="shared" si="117"/>
        <v>0</v>
      </c>
      <c r="M197" s="210">
        <f t="shared" si="117"/>
        <v>0</v>
      </c>
      <c r="N197" s="210">
        <f t="shared" si="117"/>
        <v>0</v>
      </c>
      <c r="O197" s="210">
        <f t="shared" si="117"/>
        <v>0</v>
      </c>
      <c r="P197" s="210">
        <f t="shared" si="117"/>
        <v>0</v>
      </c>
      <c r="Q197" s="210">
        <f t="shared" si="117"/>
        <v>0</v>
      </c>
      <c r="R197" s="210">
        <f t="shared" si="117"/>
        <v>343.73637694919501</v>
      </c>
      <c r="S197" s="210">
        <f t="shared" si="117"/>
        <v>0</v>
      </c>
      <c r="T197" s="210">
        <f t="shared" si="117"/>
        <v>0</v>
      </c>
      <c r="U197" s="210">
        <f t="shared" si="117"/>
        <v>0</v>
      </c>
      <c r="V197" s="210">
        <f t="shared" si="117"/>
        <v>0</v>
      </c>
      <c r="W197" s="210">
        <f t="shared" si="117"/>
        <v>0</v>
      </c>
      <c r="X197" s="210">
        <f t="shared" si="117"/>
        <v>0</v>
      </c>
    </row>
    <row r="198" spans="1:27" x14ac:dyDescent="0.25">
      <c r="A198" s="55" t="s">
        <v>11</v>
      </c>
      <c r="B198" s="35" t="s">
        <v>15</v>
      </c>
      <c r="C198" s="209">
        <v>6238.4910701075296</v>
      </c>
      <c r="E198" s="210">
        <f t="shared" ref="E198:X198" si="118">IF(E44=1,$C198,0)</f>
        <v>0</v>
      </c>
      <c r="F198" s="210">
        <f t="shared" si="118"/>
        <v>0</v>
      </c>
      <c r="G198" s="210">
        <f t="shared" si="118"/>
        <v>0</v>
      </c>
      <c r="H198" s="210">
        <f t="shared" si="118"/>
        <v>0</v>
      </c>
      <c r="I198" s="210">
        <f t="shared" si="118"/>
        <v>0</v>
      </c>
      <c r="J198" s="210">
        <f t="shared" si="118"/>
        <v>0</v>
      </c>
      <c r="K198" s="210">
        <f t="shared" si="118"/>
        <v>0</v>
      </c>
      <c r="L198" s="210">
        <f t="shared" si="118"/>
        <v>0</v>
      </c>
      <c r="M198" s="210">
        <f t="shared" si="118"/>
        <v>0</v>
      </c>
      <c r="N198" s="210">
        <f t="shared" si="118"/>
        <v>0</v>
      </c>
      <c r="O198" s="210">
        <f t="shared" si="118"/>
        <v>0</v>
      </c>
      <c r="P198" s="210">
        <f t="shared" si="118"/>
        <v>0</v>
      </c>
      <c r="Q198" s="210">
        <f t="shared" si="118"/>
        <v>0</v>
      </c>
      <c r="R198" s="210">
        <f t="shared" si="118"/>
        <v>0</v>
      </c>
      <c r="S198" s="210">
        <f t="shared" si="118"/>
        <v>6238.4910701075296</v>
      </c>
      <c r="T198" s="210">
        <f t="shared" si="118"/>
        <v>0</v>
      </c>
      <c r="U198" s="210">
        <f t="shared" si="118"/>
        <v>0</v>
      </c>
      <c r="V198" s="210">
        <f t="shared" si="118"/>
        <v>0</v>
      </c>
      <c r="W198" s="210">
        <f t="shared" si="118"/>
        <v>0</v>
      </c>
      <c r="X198" s="210">
        <f t="shared" si="118"/>
        <v>0</v>
      </c>
    </row>
    <row r="199" spans="1:27" x14ac:dyDescent="0.25">
      <c r="A199" s="56" t="s">
        <v>11</v>
      </c>
      <c r="B199" s="43" t="s">
        <v>16</v>
      </c>
      <c r="C199" s="209">
        <v>1249.79343226842</v>
      </c>
      <c r="E199" s="210">
        <f t="shared" ref="E199:X199" si="119">IF(E45=1,$C199,0)</f>
        <v>0</v>
      </c>
      <c r="F199" s="210">
        <f t="shared" si="119"/>
        <v>0</v>
      </c>
      <c r="G199" s="210">
        <f t="shared" si="119"/>
        <v>0</v>
      </c>
      <c r="H199" s="210">
        <f t="shared" si="119"/>
        <v>0</v>
      </c>
      <c r="I199" s="210">
        <f t="shared" si="119"/>
        <v>0</v>
      </c>
      <c r="J199" s="210">
        <f t="shared" si="119"/>
        <v>0</v>
      </c>
      <c r="K199" s="210">
        <f t="shared" si="119"/>
        <v>0</v>
      </c>
      <c r="L199" s="210">
        <f t="shared" si="119"/>
        <v>0</v>
      </c>
      <c r="M199" s="210">
        <f t="shared" si="119"/>
        <v>0</v>
      </c>
      <c r="N199" s="210">
        <f t="shared" si="119"/>
        <v>0</v>
      </c>
      <c r="O199" s="210">
        <f t="shared" si="119"/>
        <v>0</v>
      </c>
      <c r="P199" s="210">
        <f t="shared" si="119"/>
        <v>0</v>
      </c>
      <c r="Q199" s="210">
        <f t="shared" si="119"/>
        <v>0</v>
      </c>
      <c r="R199" s="210">
        <f t="shared" si="119"/>
        <v>0</v>
      </c>
      <c r="S199" s="210">
        <f t="shared" si="119"/>
        <v>0</v>
      </c>
      <c r="T199" s="210">
        <f t="shared" si="119"/>
        <v>1249.79343226842</v>
      </c>
      <c r="U199" s="210">
        <f t="shared" si="119"/>
        <v>0</v>
      </c>
      <c r="V199" s="210">
        <f t="shared" si="119"/>
        <v>0</v>
      </c>
      <c r="W199" s="210">
        <f t="shared" si="119"/>
        <v>0</v>
      </c>
      <c r="X199" s="210">
        <f t="shared" si="119"/>
        <v>0</v>
      </c>
    </row>
    <row r="200" spans="1:27" x14ac:dyDescent="0.25">
      <c r="A200" s="57" t="s">
        <v>12</v>
      </c>
      <c r="B200" s="35" t="s">
        <v>13</v>
      </c>
      <c r="C200" s="209">
        <v>6701.1679810076203</v>
      </c>
      <c r="E200" s="210">
        <f t="shared" ref="E200:X200" si="120">IF(E46=1,$C200,0)</f>
        <v>0</v>
      </c>
      <c r="F200" s="210">
        <f t="shared" si="120"/>
        <v>0</v>
      </c>
      <c r="G200" s="210">
        <f t="shared" si="120"/>
        <v>0</v>
      </c>
      <c r="H200" s="210">
        <f t="shared" si="120"/>
        <v>0</v>
      </c>
      <c r="I200" s="210">
        <f t="shared" si="120"/>
        <v>0</v>
      </c>
      <c r="J200" s="210">
        <f t="shared" si="120"/>
        <v>0</v>
      </c>
      <c r="K200" s="210">
        <f t="shared" si="120"/>
        <v>0</v>
      </c>
      <c r="L200" s="210">
        <f t="shared" si="120"/>
        <v>0</v>
      </c>
      <c r="M200" s="210">
        <f t="shared" si="120"/>
        <v>0</v>
      </c>
      <c r="N200" s="210">
        <f t="shared" si="120"/>
        <v>0</v>
      </c>
      <c r="O200" s="210">
        <f t="shared" si="120"/>
        <v>0</v>
      </c>
      <c r="P200" s="210">
        <f t="shared" si="120"/>
        <v>0</v>
      </c>
      <c r="Q200" s="210">
        <f t="shared" si="120"/>
        <v>0</v>
      </c>
      <c r="R200" s="210">
        <f t="shared" si="120"/>
        <v>0</v>
      </c>
      <c r="S200" s="210">
        <f t="shared" si="120"/>
        <v>0</v>
      </c>
      <c r="T200" s="210">
        <f t="shared" si="120"/>
        <v>0</v>
      </c>
      <c r="U200" s="210">
        <f t="shared" si="120"/>
        <v>6701.1679810076203</v>
      </c>
      <c r="V200" s="210">
        <f t="shared" si="120"/>
        <v>0</v>
      </c>
      <c r="W200" s="210">
        <f t="shared" si="120"/>
        <v>0</v>
      </c>
      <c r="X200" s="210">
        <f t="shared" si="120"/>
        <v>0</v>
      </c>
    </row>
    <row r="201" spans="1:27" x14ac:dyDescent="0.25">
      <c r="A201" s="57" t="s">
        <v>12</v>
      </c>
      <c r="B201" s="35" t="s">
        <v>14</v>
      </c>
      <c r="C201" s="209">
        <v>1049.88291757663</v>
      </c>
      <c r="E201" s="210">
        <f t="shared" ref="E201:X201" si="121">IF(E47=1,$C201,0)</f>
        <v>0</v>
      </c>
      <c r="F201" s="210">
        <f t="shared" si="121"/>
        <v>0</v>
      </c>
      <c r="G201" s="210">
        <f t="shared" si="121"/>
        <v>0</v>
      </c>
      <c r="H201" s="210">
        <f t="shared" si="121"/>
        <v>0</v>
      </c>
      <c r="I201" s="210">
        <f t="shared" si="121"/>
        <v>0</v>
      </c>
      <c r="J201" s="210">
        <f t="shared" si="121"/>
        <v>0</v>
      </c>
      <c r="K201" s="210">
        <f t="shared" si="121"/>
        <v>0</v>
      </c>
      <c r="L201" s="210">
        <f t="shared" si="121"/>
        <v>0</v>
      </c>
      <c r="M201" s="210">
        <f t="shared" si="121"/>
        <v>0</v>
      </c>
      <c r="N201" s="210">
        <f t="shared" si="121"/>
        <v>0</v>
      </c>
      <c r="O201" s="210">
        <f t="shared" si="121"/>
        <v>0</v>
      </c>
      <c r="P201" s="210">
        <f t="shared" si="121"/>
        <v>0</v>
      </c>
      <c r="Q201" s="210">
        <f t="shared" si="121"/>
        <v>0</v>
      </c>
      <c r="R201" s="210">
        <f t="shared" si="121"/>
        <v>0</v>
      </c>
      <c r="S201" s="210">
        <f t="shared" si="121"/>
        <v>0</v>
      </c>
      <c r="T201" s="210">
        <f t="shared" si="121"/>
        <v>0</v>
      </c>
      <c r="U201" s="210">
        <f t="shared" si="121"/>
        <v>0</v>
      </c>
      <c r="V201" s="210">
        <f t="shared" si="121"/>
        <v>1049.88291757663</v>
      </c>
      <c r="W201" s="210">
        <f t="shared" si="121"/>
        <v>0</v>
      </c>
      <c r="X201" s="210">
        <f t="shared" si="121"/>
        <v>0</v>
      </c>
    </row>
    <row r="202" spans="1:27" x14ac:dyDescent="0.25">
      <c r="A202" s="57" t="s">
        <v>12</v>
      </c>
      <c r="B202" s="35" t="s">
        <v>15</v>
      </c>
      <c r="C202" s="209">
        <v>14836.1610107663</v>
      </c>
      <c r="E202" s="210">
        <f t="shared" ref="E202:X202" si="122">IF(E48=1,$C202,0)</f>
        <v>0</v>
      </c>
      <c r="F202" s="210">
        <f t="shared" si="122"/>
        <v>0</v>
      </c>
      <c r="G202" s="210">
        <f t="shared" si="122"/>
        <v>0</v>
      </c>
      <c r="H202" s="210">
        <f t="shared" si="122"/>
        <v>0</v>
      </c>
      <c r="I202" s="210">
        <f t="shared" si="122"/>
        <v>0</v>
      </c>
      <c r="J202" s="210">
        <f t="shared" si="122"/>
        <v>0</v>
      </c>
      <c r="K202" s="210">
        <f t="shared" si="122"/>
        <v>0</v>
      </c>
      <c r="L202" s="210">
        <f t="shared" si="122"/>
        <v>0</v>
      </c>
      <c r="M202" s="210">
        <f t="shared" si="122"/>
        <v>0</v>
      </c>
      <c r="N202" s="210">
        <f t="shared" si="122"/>
        <v>0</v>
      </c>
      <c r="O202" s="210">
        <f t="shared" si="122"/>
        <v>0</v>
      </c>
      <c r="P202" s="210">
        <f t="shared" si="122"/>
        <v>0</v>
      </c>
      <c r="Q202" s="210">
        <f t="shared" si="122"/>
        <v>0</v>
      </c>
      <c r="R202" s="210">
        <f t="shared" si="122"/>
        <v>0</v>
      </c>
      <c r="S202" s="210">
        <f t="shared" si="122"/>
        <v>0</v>
      </c>
      <c r="T202" s="210">
        <f t="shared" si="122"/>
        <v>0</v>
      </c>
      <c r="U202" s="210">
        <f t="shared" si="122"/>
        <v>0</v>
      </c>
      <c r="V202" s="210">
        <f t="shared" si="122"/>
        <v>0</v>
      </c>
      <c r="W202" s="210">
        <f t="shared" si="122"/>
        <v>14836.1610107663</v>
      </c>
      <c r="X202" s="210">
        <f t="shared" si="122"/>
        <v>0</v>
      </c>
    </row>
    <row r="203" spans="1:27" x14ac:dyDescent="0.25">
      <c r="A203" s="58" t="s">
        <v>12</v>
      </c>
      <c r="B203" s="43" t="s">
        <v>16</v>
      </c>
      <c r="C203" s="209">
        <v>3578.51356847841</v>
      </c>
      <c r="E203" s="210">
        <f t="shared" ref="E203:X203" si="123">IF(E49=1,$C203,0)</f>
        <v>0</v>
      </c>
      <c r="F203" s="210">
        <f t="shared" si="123"/>
        <v>0</v>
      </c>
      <c r="G203" s="210">
        <f t="shared" si="123"/>
        <v>0</v>
      </c>
      <c r="H203" s="210">
        <f t="shared" si="123"/>
        <v>0</v>
      </c>
      <c r="I203" s="210">
        <f t="shared" si="123"/>
        <v>0</v>
      </c>
      <c r="J203" s="210">
        <f t="shared" si="123"/>
        <v>0</v>
      </c>
      <c r="K203" s="210">
        <f t="shared" si="123"/>
        <v>0</v>
      </c>
      <c r="L203" s="210">
        <f t="shared" si="123"/>
        <v>0</v>
      </c>
      <c r="M203" s="210">
        <f t="shared" si="123"/>
        <v>0</v>
      </c>
      <c r="N203" s="210">
        <f t="shared" si="123"/>
        <v>0</v>
      </c>
      <c r="O203" s="210">
        <f t="shared" si="123"/>
        <v>0</v>
      </c>
      <c r="P203" s="210">
        <f t="shared" si="123"/>
        <v>0</v>
      </c>
      <c r="Q203" s="210">
        <f t="shared" si="123"/>
        <v>0</v>
      </c>
      <c r="R203" s="210">
        <f t="shared" si="123"/>
        <v>0</v>
      </c>
      <c r="S203" s="210">
        <f t="shared" si="123"/>
        <v>0</v>
      </c>
      <c r="T203" s="210">
        <f t="shared" si="123"/>
        <v>0</v>
      </c>
      <c r="U203" s="210">
        <f t="shared" si="123"/>
        <v>0</v>
      </c>
      <c r="V203" s="210">
        <f t="shared" si="123"/>
        <v>0</v>
      </c>
      <c r="W203" s="210">
        <f t="shared" si="123"/>
        <v>0</v>
      </c>
      <c r="X203" s="210">
        <f t="shared" si="123"/>
        <v>3578.51356847841</v>
      </c>
    </row>
    <row r="205" spans="1:27" ht="17.25" x14ac:dyDescent="0.3">
      <c r="A205" s="17"/>
      <c r="B205" s="17"/>
      <c r="C205" s="197" t="s">
        <v>81</v>
      </c>
      <c r="AA205" s="211" t="s">
        <v>82</v>
      </c>
    </row>
    <row r="206" spans="1:27" x14ac:dyDescent="0.25">
      <c r="A206" s="24" t="s">
        <v>8</v>
      </c>
      <c r="B206" s="25" t="s">
        <v>13</v>
      </c>
      <c r="C206" s="209"/>
      <c r="E206" s="210">
        <f t="array" ref="E206:X225">MMULT(MMULT(E96:X115,E140:X159),E162:X181)</f>
        <v>43620.658653060455</v>
      </c>
      <c r="F206" s="210">
        <v>596.76921768277055</v>
      </c>
      <c r="G206" s="210">
        <v>14553.108054127251</v>
      </c>
      <c r="H206" s="210">
        <v>2229.8434071796255</v>
      </c>
      <c r="I206" s="210">
        <v>428.47526631306391</v>
      </c>
      <c r="J206" s="210">
        <v>5.4630211858850632</v>
      </c>
      <c r="K206" s="210">
        <v>32.726252888241817</v>
      </c>
      <c r="L206" s="210">
        <v>29.994481870279465</v>
      </c>
      <c r="M206" s="210">
        <v>6.5032200569972636</v>
      </c>
      <c r="N206" s="210">
        <v>0.18762262733855131</v>
      </c>
      <c r="O206" s="210">
        <v>0.93221532691647191</v>
      </c>
      <c r="P206" s="210">
        <v>0.65996238836976617</v>
      </c>
      <c r="Q206" s="210">
        <v>10.494790693692256</v>
      </c>
      <c r="R206" s="210">
        <v>1.0818250280928478E-2</v>
      </c>
      <c r="S206" s="210">
        <v>0.60391619516933792</v>
      </c>
      <c r="T206" s="210">
        <v>0.67121568293813094</v>
      </c>
      <c r="U206" s="210">
        <v>37.427406529708122</v>
      </c>
      <c r="V206" s="210">
        <v>2.0855161024839632</v>
      </c>
      <c r="W206" s="210">
        <v>5.6946332701774356</v>
      </c>
      <c r="X206" s="210">
        <v>4.7979376344327367</v>
      </c>
      <c r="Z206" s="212">
        <f t="shared" ref="Z206:Z225" si="124">SUM(E206:X206)</f>
        <v>61567.107609066064</v>
      </c>
      <c r="AA206" s="213">
        <f t="shared" ref="AA206:AA225" si="125">Z206-AK5</f>
        <v>0</v>
      </c>
    </row>
    <row r="207" spans="1:27" x14ac:dyDescent="0.25">
      <c r="A207" s="34" t="s">
        <v>8</v>
      </c>
      <c r="B207" s="35" t="s">
        <v>14</v>
      </c>
      <c r="C207" s="209"/>
      <c r="E207" s="210">
        <v>4806.1235799814913</v>
      </c>
      <c r="F207" s="210">
        <v>34029.170680706608</v>
      </c>
      <c r="G207" s="210">
        <v>14195.573808239038</v>
      </c>
      <c r="H207" s="210">
        <v>4126.8080854558966</v>
      </c>
      <c r="I207" s="210">
        <v>82.248574871098626</v>
      </c>
      <c r="J207" s="210">
        <v>4.2529766044518773</v>
      </c>
      <c r="K207" s="210">
        <v>9.8650091073474453</v>
      </c>
      <c r="L207" s="210">
        <v>15.431232780097934</v>
      </c>
      <c r="M207" s="210">
        <v>1.1274570899843661</v>
      </c>
      <c r="N207" s="210">
        <v>9.8554057518341454E-2</v>
      </c>
      <c r="O207" s="210">
        <v>0.2667790699018463</v>
      </c>
      <c r="P207" s="210">
        <v>0.24066366519023152</v>
      </c>
      <c r="Q207" s="210">
        <v>2.0082432095162726</v>
      </c>
      <c r="R207" s="210">
        <v>3.8440522238339689E-3</v>
      </c>
      <c r="S207" s="210">
        <v>0.12008969772959036</v>
      </c>
      <c r="T207" s="210">
        <v>0.1558839206055028</v>
      </c>
      <c r="U207" s="210">
        <v>8.248788318759237</v>
      </c>
      <c r="V207" s="210">
        <v>1.4115678568660035</v>
      </c>
      <c r="W207" s="210">
        <v>1.6525394126684443</v>
      </c>
      <c r="X207" s="210">
        <v>2.1755751439334876</v>
      </c>
      <c r="Z207" s="212">
        <f t="shared" si="124"/>
        <v>57286.983933240917</v>
      </c>
      <c r="AA207" s="213">
        <f t="shared" si="125"/>
        <v>0</v>
      </c>
    </row>
    <row r="208" spans="1:27" x14ac:dyDescent="0.25">
      <c r="A208" s="34" t="s">
        <v>8</v>
      </c>
      <c r="B208" s="35" t="s">
        <v>15</v>
      </c>
      <c r="C208" s="209"/>
      <c r="E208" s="210">
        <v>385.83068265468694</v>
      </c>
      <c r="F208" s="210">
        <v>84.574594559379264</v>
      </c>
      <c r="G208" s="210">
        <v>15168.946712292878</v>
      </c>
      <c r="H208" s="210">
        <v>480.76727661952503</v>
      </c>
      <c r="I208" s="210">
        <v>9.1406078107813702</v>
      </c>
      <c r="J208" s="210">
        <v>0.15347794144163499</v>
      </c>
      <c r="K208" s="210">
        <v>0.96823961944401005</v>
      </c>
      <c r="L208" s="210">
        <v>1.2008236179701939</v>
      </c>
      <c r="M208" s="210">
        <v>0.12279759178766611</v>
      </c>
      <c r="N208" s="210">
        <v>4.449417064272659E-3</v>
      </c>
      <c r="O208" s="210">
        <v>2.0822325064105446E-2</v>
      </c>
      <c r="P208" s="210">
        <v>1.7412877867728178E-2</v>
      </c>
      <c r="Q208" s="210">
        <v>0.22341554012110756</v>
      </c>
      <c r="R208" s="210">
        <v>2.490028350430833E-4</v>
      </c>
      <c r="S208" s="210">
        <v>1.4162932504879796E-2</v>
      </c>
      <c r="T208" s="210">
        <v>1.5561454501474814E-2</v>
      </c>
      <c r="U208" s="210">
        <v>0.79337347256224755</v>
      </c>
      <c r="V208" s="210">
        <v>5.4258084939320238E-2</v>
      </c>
      <c r="W208" s="210">
        <v>0.14360422401243614</v>
      </c>
      <c r="X208" s="210">
        <v>0.13987588789886313</v>
      </c>
      <c r="Z208" s="212">
        <f t="shared" si="124"/>
        <v>16133.132397927266</v>
      </c>
      <c r="AA208" s="213">
        <f t="shared" si="125"/>
        <v>0</v>
      </c>
    </row>
    <row r="209" spans="1:27" x14ac:dyDescent="0.25">
      <c r="A209" s="42" t="s">
        <v>8</v>
      </c>
      <c r="B209" s="43" t="s">
        <v>16</v>
      </c>
      <c r="C209" s="209"/>
      <c r="E209" s="210">
        <v>4714.0859065450995</v>
      </c>
      <c r="F209" s="210">
        <v>1083.6541576468512</v>
      </c>
      <c r="G209" s="210">
        <v>25153.206887331497</v>
      </c>
      <c r="H209" s="210">
        <v>43336.112112981165</v>
      </c>
      <c r="I209" s="210">
        <v>128.88416276813561</v>
      </c>
      <c r="J209" s="210">
        <v>3.4256948140984989</v>
      </c>
      <c r="K209" s="210">
        <v>20.389345353543678</v>
      </c>
      <c r="L209" s="210">
        <v>45.777642418513864</v>
      </c>
      <c r="M209" s="210">
        <v>1.5404154137601558</v>
      </c>
      <c r="N209" s="210">
        <v>8.5106477894827892E-2</v>
      </c>
      <c r="O209" s="210">
        <v>0.37927898318104686</v>
      </c>
      <c r="P209" s="210">
        <v>0.4874552919234677</v>
      </c>
      <c r="Q209" s="210">
        <v>3.3455011854669823</v>
      </c>
      <c r="R209" s="210">
        <v>4.659539957543579E-3</v>
      </c>
      <c r="S209" s="210">
        <v>0.25257955891153305</v>
      </c>
      <c r="T209" s="210">
        <v>0.3278005649969909</v>
      </c>
      <c r="U209" s="210">
        <v>10.965040405111125</v>
      </c>
      <c r="V209" s="210">
        <v>1.2170136740988746</v>
      </c>
      <c r="W209" s="210">
        <v>2.7600840151448507</v>
      </c>
      <c r="X209" s="210">
        <v>4.1420056004741754</v>
      </c>
      <c r="Z209" s="212">
        <f t="shared" si="124"/>
        <v>74511.042850569822</v>
      </c>
      <c r="AA209" s="213">
        <f t="shared" si="125"/>
        <v>0</v>
      </c>
    </row>
    <row r="210" spans="1:27" x14ac:dyDescent="0.25">
      <c r="A210" s="49" t="s">
        <v>9</v>
      </c>
      <c r="B210" s="25" t="s">
        <v>13</v>
      </c>
      <c r="C210" s="209"/>
      <c r="E210" s="210">
        <v>6048.2534285958754</v>
      </c>
      <c r="F210" s="210">
        <v>643.36206569182855</v>
      </c>
      <c r="G210" s="210">
        <v>9508.6460539359505</v>
      </c>
      <c r="H210" s="210">
        <v>1862.1186012793823</v>
      </c>
      <c r="I210" s="210">
        <v>23387.024868275144</v>
      </c>
      <c r="J210" s="210">
        <v>103.45153226642719</v>
      </c>
      <c r="K210" s="210">
        <v>666.46432849460427</v>
      </c>
      <c r="L210" s="210">
        <v>585.86579956980188</v>
      </c>
      <c r="M210" s="210">
        <v>49.666214214061071</v>
      </c>
      <c r="N210" s="210">
        <v>1.5700748362568562</v>
      </c>
      <c r="O210" s="210">
        <v>7.0133627426382184</v>
      </c>
      <c r="P210" s="210">
        <v>5.4072864702752117</v>
      </c>
      <c r="Q210" s="210">
        <v>72.089906481750106</v>
      </c>
      <c r="R210" s="210">
        <v>7.7189791954697093E-2</v>
      </c>
      <c r="S210" s="210">
        <v>3.8813668508472112</v>
      </c>
      <c r="T210" s="210">
        <v>4.3006966569138987</v>
      </c>
      <c r="U210" s="210">
        <v>259.9676779739105</v>
      </c>
      <c r="V210" s="210">
        <v>15.453235417069251</v>
      </c>
      <c r="W210" s="210">
        <v>41.775921326597619</v>
      </c>
      <c r="X210" s="210">
        <v>33.339728585575827</v>
      </c>
      <c r="Z210" s="212">
        <f t="shared" si="124"/>
        <v>43299.729339456862</v>
      </c>
      <c r="AA210" s="213">
        <f t="shared" si="125"/>
        <v>0</v>
      </c>
    </row>
    <row r="211" spans="1:27" x14ac:dyDescent="0.25">
      <c r="A211" s="50" t="s">
        <v>9</v>
      </c>
      <c r="B211" s="35" t="s">
        <v>14</v>
      </c>
      <c r="C211" s="209"/>
      <c r="E211" s="210">
        <v>4234.0034074951591</v>
      </c>
      <c r="F211" s="210">
        <v>1331.6400511252252</v>
      </c>
      <c r="G211" s="210">
        <v>9361.493389604364</v>
      </c>
      <c r="H211" s="210">
        <v>2975.5896803980404</v>
      </c>
      <c r="I211" s="210">
        <v>9296.1934328519255</v>
      </c>
      <c r="J211" s="210">
        <v>7537.1870982932942</v>
      </c>
      <c r="K211" s="210">
        <v>1712.3043080919429</v>
      </c>
      <c r="L211" s="210">
        <v>2008.6824227769412</v>
      </c>
      <c r="M211" s="210">
        <v>35.049461962534814</v>
      </c>
      <c r="N211" s="210">
        <v>5.1881506563623425</v>
      </c>
      <c r="O211" s="210">
        <v>8.7910175853055801</v>
      </c>
      <c r="P211" s="210">
        <v>8.4019329383140935</v>
      </c>
      <c r="Q211" s="210">
        <v>71.652026099625871</v>
      </c>
      <c r="R211" s="210">
        <v>0.25814675327757514</v>
      </c>
      <c r="S211" s="210">
        <v>3.8720100007007372</v>
      </c>
      <c r="T211" s="210">
        <v>4.970688563246072</v>
      </c>
      <c r="U211" s="210">
        <v>269.89860153250743</v>
      </c>
      <c r="V211" s="210">
        <v>57.540409010953333</v>
      </c>
      <c r="W211" s="210">
        <v>56.027069740716449</v>
      </c>
      <c r="X211" s="210">
        <v>81.947457236385162</v>
      </c>
      <c r="Z211" s="212">
        <f t="shared" si="124"/>
        <v>39060.690762716818</v>
      </c>
      <c r="AA211" s="213">
        <f t="shared" si="125"/>
        <v>0</v>
      </c>
    </row>
    <row r="212" spans="1:27" x14ac:dyDescent="0.25">
      <c r="A212" s="50" t="s">
        <v>9</v>
      </c>
      <c r="B212" s="35" t="s">
        <v>15</v>
      </c>
      <c r="C212" s="209"/>
      <c r="E212" s="210">
        <v>197.42680448852278</v>
      </c>
      <c r="F212" s="210">
        <v>28.385801657363153</v>
      </c>
      <c r="G212" s="210">
        <v>441.49331444754995</v>
      </c>
      <c r="H212" s="210">
        <v>117.68153835454528</v>
      </c>
      <c r="I212" s="210">
        <v>397.40940125876682</v>
      </c>
      <c r="J212" s="210">
        <v>13.897997348376833</v>
      </c>
      <c r="K212" s="210">
        <v>657.8724303361854</v>
      </c>
      <c r="L212" s="210">
        <v>103.93875225037063</v>
      </c>
      <c r="M212" s="210">
        <v>1.5345078643511587</v>
      </c>
      <c r="N212" s="210">
        <v>7.6959292677820215E-2</v>
      </c>
      <c r="O212" s="210">
        <v>0.28954857553148644</v>
      </c>
      <c r="P212" s="210">
        <v>0.28421106476110058</v>
      </c>
      <c r="Q212" s="210">
        <v>2.3795958165845521</v>
      </c>
      <c r="R212" s="210">
        <v>3.2045424382494475E-3</v>
      </c>
      <c r="S212" s="210">
        <v>0.14630430318208007</v>
      </c>
      <c r="T212" s="210">
        <v>0.16644123089121787</v>
      </c>
      <c r="U212" s="210">
        <v>9.1147336622697441</v>
      </c>
      <c r="V212" s="210">
        <v>0.74094517234078205</v>
      </c>
      <c r="W212" s="210">
        <v>1.7879657010435897</v>
      </c>
      <c r="X212" s="210">
        <v>1.9890952047313071</v>
      </c>
      <c r="Z212" s="212">
        <f t="shared" si="124"/>
        <v>1976.6195525724836</v>
      </c>
      <c r="AA212" s="213">
        <f t="shared" si="125"/>
        <v>0</v>
      </c>
    </row>
    <row r="213" spans="1:27" x14ac:dyDescent="0.25">
      <c r="A213" s="51" t="s">
        <v>9</v>
      </c>
      <c r="B213" s="43" t="s">
        <v>16</v>
      </c>
      <c r="C213" s="209"/>
      <c r="E213" s="210">
        <v>1527.4249931675065</v>
      </c>
      <c r="F213" s="210">
        <v>281.3738584019905</v>
      </c>
      <c r="G213" s="210">
        <v>5109.31893323655</v>
      </c>
      <c r="H213" s="210">
        <v>2232.5081135579799</v>
      </c>
      <c r="I213" s="210">
        <v>2621.8683855088761</v>
      </c>
      <c r="J213" s="210">
        <v>104.50617571347045</v>
      </c>
      <c r="K213" s="210">
        <v>671.8985536055427</v>
      </c>
      <c r="L213" s="210">
        <v>4888.8115185733404</v>
      </c>
      <c r="M213" s="210">
        <v>12.618245097851132</v>
      </c>
      <c r="N213" s="210">
        <v>0.87497015573382986</v>
      </c>
      <c r="O213" s="210">
        <v>4.0059894048502978</v>
      </c>
      <c r="P213" s="210">
        <v>5.8306187145518056</v>
      </c>
      <c r="Q213" s="210">
        <v>20.193264252539144</v>
      </c>
      <c r="R213" s="210">
        <v>3.1377932420517042E-2</v>
      </c>
      <c r="S213" s="210">
        <v>1.4792819574526819</v>
      </c>
      <c r="T213" s="210">
        <v>1.9224909372966459</v>
      </c>
      <c r="U213" s="210">
        <v>79.477571881625494</v>
      </c>
      <c r="V213" s="210">
        <v>9.5406718242357034</v>
      </c>
      <c r="W213" s="210">
        <v>21.866395331214857</v>
      </c>
      <c r="X213" s="210">
        <v>37.1436411095304</v>
      </c>
      <c r="Z213" s="212">
        <f t="shared" si="124"/>
        <v>17632.695050364568</v>
      </c>
      <c r="AA213" s="213">
        <f t="shared" si="125"/>
        <v>0</v>
      </c>
    </row>
    <row r="214" spans="1:27" x14ac:dyDescent="0.25">
      <c r="A214" s="53" t="s">
        <v>10</v>
      </c>
      <c r="B214" s="35" t="s">
        <v>13</v>
      </c>
      <c r="C214" s="209"/>
      <c r="E214" s="210">
        <v>1050.6168484928214</v>
      </c>
      <c r="F214" s="210">
        <v>109.86377334989744</v>
      </c>
      <c r="G214" s="210">
        <v>1324.799602448471</v>
      </c>
      <c r="H214" s="210">
        <v>281.78310232370268</v>
      </c>
      <c r="I214" s="210">
        <v>369.86254710232066</v>
      </c>
      <c r="J214" s="210">
        <v>7.3244962327043881</v>
      </c>
      <c r="K214" s="210">
        <v>33.390588870137627</v>
      </c>
      <c r="L214" s="210">
        <v>38.492195367430021</v>
      </c>
      <c r="M214" s="210">
        <v>2644.86251771756</v>
      </c>
      <c r="N214" s="210">
        <v>14.284535595084513</v>
      </c>
      <c r="O214" s="210">
        <v>99.098497550787499</v>
      </c>
      <c r="P214" s="210">
        <v>68.934361360944237</v>
      </c>
      <c r="Q214" s="210">
        <v>52.498755369428551</v>
      </c>
      <c r="R214" s="210">
        <v>5.1391381772740843E-2</v>
      </c>
      <c r="S214" s="210">
        <v>2.5882436769264716</v>
      </c>
      <c r="T214" s="210">
        <v>2.8775618358186321</v>
      </c>
      <c r="U214" s="210">
        <v>247.44980135050315</v>
      </c>
      <c r="V214" s="210">
        <v>12.27407640427848</v>
      </c>
      <c r="W214" s="210">
        <v>31.747147626109406</v>
      </c>
      <c r="X214" s="210">
        <v>27.047437399379689</v>
      </c>
      <c r="Z214" s="212">
        <f t="shared" si="124"/>
        <v>6419.8474814560786</v>
      </c>
      <c r="AA214" s="213">
        <f t="shared" si="125"/>
        <v>0</v>
      </c>
    </row>
    <row r="215" spans="1:27" x14ac:dyDescent="0.25">
      <c r="A215" s="53" t="s">
        <v>10</v>
      </c>
      <c r="B215" s="35" t="s">
        <v>14</v>
      </c>
      <c r="C215" s="209"/>
      <c r="E215" s="210">
        <v>1373.3496267465296</v>
      </c>
      <c r="F215" s="210">
        <v>1853.9057299598251</v>
      </c>
      <c r="G215" s="210">
        <v>3221.5117510516793</v>
      </c>
      <c r="H215" s="210">
        <v>1078.151013665396</v>
      </c>
      <c r="I215" s="210">
        <v>711.876976009543</v>
      </c>
      <c r="J215" s="210">
        <v>155.47890444024085</v>
      </c>
      <c r="K215" s="210">
        <v>93.725237485926229</v>
      </c>
      <c r="L215" s="210">
        <v>147.21090862141349</v>
      </c>
      <c r="M215" s="210">
        <v>859.14370761920497</v>
      </c>
      <c r="N215" s="210">
        <v>2355.769058328699</v>
      </c>
      <c r="O215" s="210">
        <v>446.90425130472903</v>
      </c>
      <c r="P215" s="210">
        <v>328.36288513801378</v>
      </c>
      <c r="Q215" s="210">
        <v>119.75970218471457</v>
      </c>
      <c r="R215" s="210">
        <v>0.6677702923487201</v>
      </c>
      <c r="S215" s="210">
        <v>6.0243918236101148</v>
      </c>
      <c r="T215" s="210">
        <v>8.6652706765615104</v>
      </c>
      <c r="U215" s="210">
        <v>516.67258040846502</v>
      </c>
      <c r="V215" s="210">
        <v>212.96775373064381</v>
      </c>
      <c r="W215" s="210">
        <v>91.841947946406535</v>
      </c>
      <c r="X215" s="210">
        <v>157.31944988423393</v>
      </c>
      <c r="Z215" s="212">
        <f t="shared" si="124"/>
        <v>13739.308917318183</v>
      </c>
      <c r="AA215" s="213">
        <f t="shared" si="125"/>
        <v>0</v>
      </c>
    </row>
    <row r="216" spans="1:27" x14ac:dyDescent="0.25">
      <c r="A216" s="53" t="s">
        <v>10</v>
      </c>
      <c r="B216" s="35" t="s">
        <v>15</v>
      </c>
      <c r="C216" s="209"/>
      <c r="E216" s="210">
        <v>27.491558856038655</v>
      </c>
      <c r="F216" s="210">
        <v>5.1619076549249838</v>
      </c>
      <c r="G216" s="210">
        <v>53.679967602945403</v>
      </c>
      <c r="H216" s="210">
        <v>17.234463980015224</v>
      </c>
      <c r="I216" s="210">
        <v>13.206483449096137</v>
      </c>
      <c r="J216" s="210">
        <v>0.4349870494748953</v>
      </c>
      <c r="K216" s="210">
        <v>1.7091380421131184</v>
      </c>
      <c r="L216" s="210">
        <v>3.0061506762540069</v>
      </c>
      <c r="M216" s="210">
        <v>27.873713264233636</v>
      </c>
      <c r="N216" s="210">
        <v>1.5265573645335437</v>
      </c>
      <c r="O216" s="210">
        <v>82.990920296629255</v>
      </c>
      <c r="P216" s="210">
        <v>12.324317248591946</v>
      </c>
      <c r="Q216" s="210">
        <v>1.5337408952248663</v>
      </c>
      <c r="R216" s="210">
        <v>2.0634871764967861E-3</v>
      </c>
      <c r="S216" s="210">
        <v>8.2811029242397582E-2</v>
      </c>
      <c r="T216" s="210">
        <v>9.5844676242751115E-2</v>
      </c>
      <c r="U216" s="210">
        <v>7.4685025658883593</v>
      </c>
      <c r="V216" s="210">
        <v>0.62590768041637934</v>
      </c>
      <c r="W216" s="210">
        <v>1.2007125688981692</v>
      </c>
      <c r="X216" s="210">
        <v>1.3769145109972729</v>
      </c>
      <c r="Z216" s="212">
        <f t="shared" si="124"/>
        <v>259.0266628989375</v>
      </c>
      <c r="AA216" s="213">
        <f t="shared" si="125"/>
        <v>0</v>
      </c>
    </row>
    <row r="217" spans="1:27" x14ac:dyDescent="0.25">
      <c r="A217" s="53" t="s">
        <v>10</v>
      </c>
      <c r="B217" s="35" t="s">
        <v>16</v>
      </c>
      <c r="C217" s="209"/>
      <c r="E217" s="210">
        <v>176.39289665658441</v>
      </c>
      <c r="F217" s="210">
        <v>46.299509989726651</v>
      </c>
      <c r="G217" s="210">
        <v>546.34155187017984</v>
      </c>
      <c r="H217" s="210">
        <v>283.35661861257199</v>
      </c>
      <c r="I217" s="210">
        <v>116.5874712433625</v>
      </c>
      <c r="J217" s="210">
        <v>4.9049610956295089</v>
      </c>
      <c r="K217" s="210">
        <v>20.608229611531609</v>
      </c>
      <c r="L217" s="210">
        <v>56.585880692905455</v>
      </c>
      <c r="M217" s="210">
        <v>117.34967674810909</v>
      </c>
      <c r="N217" s="210">
        <v>12.590009331870897</v>
      </c>
      <c r="O217" s="210">
        <v>75.91467454354266</v>
      </c>
      <c r="P217" s="210">
        <v>453.88702140027118</v>
      </c>
      <c r="Q217" s="210">
        <v>7.7008895548547125</v>
      </c>
      <c r="R217" s="210">
        <v>1.4843141255003968E-2</v>
      </c>
      <c r="S217" s="210">
        <v>0.55554378835408469</v>
      </c>
      <c r="T217" s="210">
        <v>0.76939071574537543</v>
      </c>
      <c r="U217" s="210">
        <v>36.479262465174806</v>
      </c>
      <c r="V217" s="210">
        <v>4.8276413207904643</v>
      </c>
      <c r="W217" s="210">
        <v>8.9550849898798024</v>
      </c>
      <c r="X217" s="210">
        <v>15.293730245928753</v>
      </c>
      <c r="Z217" s="212">
        <f t="shared" si="124"/>
        <v>1985.4148880182686</v>
      </c>
      <c r="AA217" s="213">
        <f t="shared" si="125"/>
        <v>0</v>
      </c>
    </row>
    <row r="218" spans="1:27" x14ac:dyDescent="0.25">
      <c r="A218" s="54" t="s">
        <v>11</v>
      </c>
      <c r="B218" s="25" t="s">
        <v>13</v>
      </c>
      <c r="C218" s="209"/>
      <c r="E218" s="210">
        <v>3831.2979467766058</v>
      </c>
      <c r="F218" s="210">
        <v>503.4125085437181</v>
      </c>
      <c r="G218" s="210">
        <v>7269.8395612279101</v>
      </c>
      <c r="H218" s="210">
        <v>1671.2168739031933</v>
      </c>
      <c r="I218" s="210">
        <v>1886.4714567933281</v>
      </c>
      <c r="J218" s="210">
        <v>36.691663626934009</v>
      </c>
      <c r="K218" s="210">
        <v>180.22138809624656</v>
      </c>
      <c r="L218" s="210">
        <v>183.88991157845211</v>
      </c>
      <c r="M218" s="210">
        <v>201.0206219920934</v>
      </c>
      <c r="N218" s="210">
        <v>5.5338018965257252</v>
      </c>
      <c r="O218" s="210">
        <v>34.85679629137794</v>
      </c>
      <c r="P218" s="210">
        <v>29.392847300940414</v>
      </c>
      <c r="Q218" s="210">
        <v>15461.387611017513</v>
      </c>
      <c r="R218" s="210">
        <v>6.1906147572784977</v>
      </c>
      <c r="S218" s="210">
        <v>480.04324132207807</v>
      </c>
      <c r="T218" s="210">
        <v>420.35805976665597</v>
      </c>
      <c r="U218" s="210">
        <v>1299.5058058100747</v>
      </c>
      <c r="V218" s="210">
        <v>62.701524250907717</v>
      </c>
      <c r="W218" s="210">
        <v>193.63149860773828</v>
      </c>
      <c r="X218" s="210">
        <v>149.37886069275069</v>
      </c>
      <c r="Z218" s="212">
        <f t="shared" si="124"/>
        <v>33907.042594252322</v>
      </c>
      <c r="AA218" s="213">
        <f t="shared" si="125"/>
        <v>0</v>
      </c>
    </row>
    <row r="219" spans="1:27" x14ac:dyDescent="0.25">
      <c r="A219" s="55" t="s">
        <v>11</v>
      </c>
      <c r="B219" s="35" t="s">
        <v>14</v>
      </c>
      <c r="C219" s="209"/>
      <c r="E219" s="210">
        <v>2396.885329746046</v>
      </c>
      <c r="F219" s="210">
        <v>409.62508945320957</v>
      </c>
      <c r="G219" s="210">
        <v>4796.2400563702558</v>
      </c>
      <c r="H219" s="210">
        <v>1211.7633101967538</v>
      </c>
      <c r="I219" s="210">
        <v>1189.9021193841429</v>
      </c>
      <c r="J219" s="210">
        <v>30.957218785122148</v>
      </c>
      <c r="K219" s="210">
        <v>120.33187058661908</v>
      </c>
      <c r="L219" s="210">
        <v>140.29224589429884</v>
      </c>
      <c r="M219" s="210">
        <v>122.37875824640726</v>
      </c>
      <c r="N219" s="210">
        <v>4.2586703054088124</v>
      </c>
      <c r="O219" s="210">
        <v>21.96103967164921</v>
      </c>
      <c r="P219" s="210">
        <v>19.134333952797455</v>
      </c>
      <c r="Q219" s="210">
        <v>8830.0139070099412</v>
      </c>
      <c r="R219" s="210">
        <v>117.67419241905982</v>
      </c>
      <c r="S219" s="210">
        <v>466.92001206415716</v>
      </c>
      <c r="T219" s="210">
        <v>754.01162579033041</v>
      </c>
      <c r="U219" s="210">
        <v>891.37053810982616</v>
      </c>
      <c r="V219" s="210">
        <v>77.802539635418768</v>
      </c>
      <c r="W219" s="210">
        <v>151.1756546340234</v>
      </c>
      <c r="X219" s="210">
        <v>160.89925876374727</v>
      </c>
      <c r="Z219" s="212">
        <f t="shared" si="124"/>
        <v>21913.59777101922</v>
      </c>
      <c r="AA219" s="213">
        <f t="shared" si="125"/>
        <v>0</v>
      </c>
    </row>
    <row r="220" spans="1:27" x14ac:dyDescent="0.25">
      <c r="A220" s="55" t="s">
        <v>11</v>
      </c>
      <c r="B220" s="35" t="s">
        <v>15</v>
      </c>
      <c r="C220" s="209"/>
      <c r="E220" s="210">
        <v>50.115157664761043</v>
      </c>
      <c r="F220" s="210">
        <v>6.8861006250196803</v>
      </c>
      <c r="G220" s="210">
        <v>104.70356956602102</v>
      </c>
      <c r="H220" s="210">
        <v>25.731370691003011</v>
      </c>
      <c r="I220" s="210">
        <v>24.697329780307662</v>
      </c>
      <c r="J220" s="210">
        <v>0.50260188854155108</v>
      </c>
      <c r="K220" s="210">
        <v>2.552049628110467</v>
      </c>
      <c r="L220" s="210">
        <v>2.8505618954550056</v>
      </c>
      <c r="M220" s="210">
        <v>2.5466688094535361</v>
      </c>
      <c r="N220" s="210">
        <v>7.1827998780241278E-2</v>
      </c>
      <c r="O220" s="210">
        <v>0.45897229711615806</v>
      </c>
      <c r="P220" s="210">
        <v>0.39299785712111962</v>
      </c>
      <c r="Q220" s="210">
        <v>135.89828316201189</v>
      </c>
      <c r="R220" s="210">
        <v>0.15322218291160819</v>
      </c>
      <c r="S220" s="210">
        <v>107.30386548306326</v>
      </c>
      <c r="T220" s="210">
        <v>15.657559417354166</v>
      </c>
      <c r="U220" s="210">
        <v>16.751647784603183</v>
      </c>
      <c r="V220" s="210">
        <v>0.874890849639688</v>
      </c>
      <c r="W220" s="210">
        <v>2.6357537953177523</v>
      </c>
      <c r="X220" s="210">
        <v>2.3106134173796069</v>
      </c>
      <c r="Z220" s="212">
        <f t="shared" si="124"/>
        <v>503.09504479397162</v>
      </c>
      <c r="AA220" s="213">
        <f t="shared" si="125"/>
        <v>0</v>
      </c>
    </row>
    <row r="221" spans="1:27" x14ac:dyDescent="0.25">
      <c r="A221" s="56" t="s">
        <v>11</v>
      </c>
      <c r="B221" s="43" t="s">
        <v>16</v>
      </c>
      <c r="C221" s="209"/>
      <c r="E221" s="210">
        <v>170.92054664677792</v>
      </c>
      <c r="F221" s="210">
        <v>29.19251206995667</v>
      </c>
      <c r="G221" s="210">
        <v>454.0519685707248</v>
      </c>
      <c r="H221" s="210">
        <v>165.70238157443609</v>
      </c>
      <c r="I221" s="210">
        <v>86.882141280025081</v>
      </c>
      <c r="J221" s="210">
        <v>2.2797987449641952</v>
      </c>
      <c r="K221" s="210">
        <v>11.325156611311458</v>
      </c>
      <c r="L221" s="210">
        <v>20.532905284469205</v>
      </c>
      <c r="M221" s="210">
        <v>7.753582450099028</v>
      </c>
      <c r="N221" s="210">
        <v>0.28270791804307338</v>
      </c>
      <c r="O221" s="210">
        <v>1.6090103253155332</v>
      </c>
      <c r="P221" s="210">
        <v>1.7196132178627357</v>
      </c>
      <c r="Q221" s="210">
        <v>445.03830062808146</v>
      </c>
      <c r="R221" s="210">
        <v>0.7688487286868656</v>
      </c>
      <c r="S221" s="210">
        <v>47.442618101403141</v>
      </c>
      <c r="T221" s="210">
        <v>361.2202765886671</v>
      </c>
      <c r="U221" s="210">
        <v>54.732745616627454</v>
      </c>
      <c r="V221" s="210">
        <v>3.8383710873360202</v>
      </c>
      <c r="W221" s="210">
        <v>10.711269841969754</v>
      </c>
      <c r="X221" s="210">
        <v>14.390689857499938</v>
      </c>
      <c r="Z221" s="212">
        <f t="shared" si="124"/>
        <v>1890.3954451442578</v>
      </c>
      <c r="AA221" s="213">
        <f t="shared" si="125"/>
        <v>0</v>
      </c>
    </row>
    <row r="222" spans="1:27" x14ac:dyDescent="0.25">
      <c r="A222" s="57" t="s">
        <v>12</v>
      </c>
      <c r="B222" s="35" t="s">
        <v>13</v>
      </c>
      <c r="C222" s="209"/>
      <c r="E222" s="210">
        <v>8524.7255433048394</v>
      </c>
      <c r="F222" s="210">
        <v>1614.2417011997868</v>
      </c>
      <c r="G222" s="210">
        <v>14226.589460207853</v>
      </c>
      <c r="H222" s="210">
        <v>3093.3078021967672</v>
      </c>
      <c r="I222" s="210">
        <v>4703.8130865399016</v>
      </c>
      <c r="J222" s="210">
        <v>123.11152760830586</v>
      </c>
      <c r="K222" s="210">
        <v>395.24149103582846</v>
      </c>
      <c r="L222" s="210">
        <v>397.41213473743028</v>
      </c>
      <c r="M222" s="210">
        <v>573.78685569271192</v>
      </c>
      <c r="N222" s="210">
        <v>18.583512111218091</v>
      </c>
      <c r="O222" s="210">
        <v>73.275441620634084</v>
      </c>
      <c r="P222" s="210">
        <v>57.382216339393736</v>
      </c>
      <c r="Q222" s="210">
        <v>1172.8130991375826</v>
      </c>
      <c r="R222" s="210">
        <v>1.2100645150987164</v>
      </c>
      <c r="S222" s="210">
        <v>53.489657379973842</v>
      </c>
      <c r="T222" s="210">
        <v>58.126827426892774</v>
      </c>
      <c r="U222" s="210">
        <v>31578.018099089204</v>
      </c>
      <c r="V222" s="210">
        <v>412.2784030817931</v>
      </c>
      <c r="W222" s="210">
        <v>1483.7370048982132</v>
      </c>
      <c r="X222" s="210">
        <v>948.88742395440704</v>
      </c>
      <c r="Z222" s="212">
        <f t="shared" si="124"/>
        <v>69510.031352077844</v>
      </c>
      <c r="AA222" s="213">
        <f t="shared" si="125"/>
        <v>0</v>
      </c>
    </row>
    <row r="223" spans="1:27" x14ac:dyDescent="0.25">
      <c r="A223" s="57" t="s">
        <v>12</v>
      </c>
      <c r="B223" s="35" t="s">
        <v>14</v>
      </c>
      <c r="C223" s="209"/>
      <c r="E223" s="210">
        <v>16504.467814667911</v>
      </c>
      <c r="F223" s="210">
        <v>39854.738808470887</v>
      </c>
      <c r="G223" s="210">
        <v>38064.627160688724</v>
      </c>
      <c r="H223" s="210">
        <v>11932.279575121329</v>
      </c>
      <c r="I223" s="210">
        <v>10184.023807216277</v>
      </c>
      <c r="J223" s="210">
        <v>3053.188348261036</v>
      </c>
      <c r="K223" s="210">
        <v>1376.1509998485219</v>
      </c>
      <c r="L223" s="210">
        <v>1775.596518716397</v>
      </c>
      <c r="M223" s="210">
        <v>522.05148894330432</v>
      </c>
      <c r="N223" s="210">
        <v>364.12048985098033</v>
      </c>
      <c r="O223" s="210">
        <v>151.92023070696254</v>
      </c>
      <c r="P223" s="210">
        <v>118.195128247253</v>
      </c>
      <c r="Q223" s="210">
        <v>2853.4730130654216</v>
      </c>
      <c r="R223" s="210">
        <v>17.912789867584095</v>
      </c>
      <c r="S223" s="210">
        <v>134.78738953652271</v>
      </c>
      <c r="T223" s="210">
        <v>190.06906057623243</v>
      </c>
      <c r="U223" s="210">
        <v>13547.984070055578</v>
      </c>
      <c r="V223" s="210">
        <v>21400.766722742657</v>
      </c>
      <c r="W223" s="210">
        <v>2668.0232516475526</v>
      </c>
      <c r="X223" s="210">
        <v>3460.124328407348</v>
      </c>
      <c r="Z223" s="212">
        <f t="shared" si="124"/>
        <v>168174.50099663847</v>
      </c>
      <c r="AA223" s="213">
        <f t="shared" si="125"/>
        <v>0</v>
      </c>
    </row>
    <row r="224" spans="1:27" x14ac:dyDescent="0.25">
      <c r="A224" s="57" t="s">
        <v>12</v>
      </c>
      <c r="B224" s="35" t="s">
        <v>15</v>
      </c>
      <c r="C224" s="209"/>
      <c r="E224" s="210">
        <v>178.00344164926253</v>
      </c>
      <c r="F224" s="210">
        <v>100.68098687293684</v>
      </c>
      <c r="G224" s="210">
        <v>454.18999173610706</v>
      </c>
      <c r="H224" s="210">
        <v>123.20132360925804</v>
      </c>
      <c r="I224" s="210">
        <v>99.604518576795755</v>
      </c>
      <c r="J224" s="210">
        <v>7.9293899688164124</v>
      </c>
      <c r="K224" s="210">
        <v>12.272901880331219</v>
      </c>
      <c r="L224" s="210">
        <v>16.199069500678693</v>
      </c>
      <c r="M224" s="210">
        <v>8.5325894353076723</v>
      </c>
      <c r="N224" s="210">
        <v>0.76288706507827775</v>
      </c>
      <c r="O224" s="210">
        <v>1.4019705317332927</v>
      </c>
      <c r="P224" s="210">
        <v>1.2096790495756882</v>
      </c>
      <c r="Q224" s="210">
        <v>20.164255338089333</v>
      </c>
      <c r="R224" s="210">
        <v>4.5079883120327631E-2</v>
      </c>
      <c r="S224" s="210">
        <v>1.0022942824258485</v>
      </c>
      <c r="T224" s="210">
        <v>1.1912714320309528</v>
      </c>
      <c r="U224" s="210">
        <v>249.7354558510126</v>
      </c>
      <c r="V224" s="210">
        <v>27.254740735836833</v>
      </c>
      <c r="W224" s="210">
        <v>595.1463440695893</v>
      </c>
      <c r="X224" s="210">
        <v>74.617822016054276</v>
      </c>
      <c r="Z224" s="212">
        <f t="shared" si="124"/>
        <v>1973.1460134840406</v>
      </c>
      <c r="AA224" s="213">
        <f t="shared" si="125"/>
        <v>0</v>
      </c>
    </row>
    <row r="225" spans="1:27" x14ac:dyDescent="0.25">
      <c r="A225" s="58" t="s">
        <v>12</v>
      </c>
      <c r="B225" s="43" t="s">
        <v>16</v>
      </c>
      <c r="C225" s="209"/>
      <c r="E225" s="210">
        <v>855.76890840260876</v>
      </c>
      <c r="F225" s="210">
        <v>463.62731662359914</v>
      </c>
      <c r="G225" s="210">
        <v>2877.3322840708829</v>
      </c>
      <c r="H225" s="210">
        <v>1319.6071195955569</v>
      </c>
      <c r="I225" s="210">
        <v>527.34530894129932</v>
      </c>
      <c r="J225" s="210">
        <v>39.368707756421017</v>
      </c>
      <c r="K225" s="210">
        <v>92.148507099930384</v>
      </c>
      <c r="L225" s="210">
        <v>223.08245707756907</v>
      </c>
      <c r="M225" s="210">
        <v>34.389704454091323</v>
      </c>
      <c r="N225" s="210">
        <v>5.0403422672847169</v>
      </c>
      <c r="O225" s="210">
        <v>9.0790565104416228</v>
      </c>
      <c r="P225" s="210">
        <v>12.25055950777157</v>
      </c>
      <c r="Q225" s="210">
        <v>86.57171794646888</v>
      </c>
      <c r="R225" s="210">
        <v>0.21402954931643228</v>
      </c>
      <c r="S225" s="210">
        <v>5.3582836381781682</v>
      </c>
      <c r="T225" s="210">
        <v>7.5463323130229973</v>
      </c>
      <c r="U225" s="210">
        <v>982.73406909885205</v>
      </c>
      <c r="V225" s="210">
        <v>153.49393613814789</v>
      </c>
      <c r="W225" s="210">
        <v>363.2641895814179</v>
      </c>
      <c r="X225" s="210">
        <v>2898.7946839265846</v>
      </c>
      <c r="Z225" s="212">
        <f t="shared" si="124"/>
        <v>10957.017514499448</v>
      </c>
      <c r="AA225" s="213">
        <f t="shared" si="125"/>
        <v>0</v>
      </c>
    </row>
    <row r="226" spans="1:27" x14ac:dyDescent="0.25">
      <c r="E226" s="212">
        <f t="shared" ref="E226:X226" si="126">SUM(E206:E225)</f>
        <v>100673.84307559959</v>
      </c>
      <c r="F226" s="212">
        <f t="shared" si="126"/>
        <v>83076.566372285524</v>
      </c>
      <c r="G226" s="212">
        <f t="shared" si="126"/>
        <v>166885.69407862684</v>
      </c>
      <c r="H226" s="212">
        <f t="shared" si="126"/>
        <v>78564.763771296159</v>
      </c>
      <c r="I226" s="212">
        <f t="shared" si="126"/>
        <v>56265.517945974185</v>
      </c>
      <c r="J226" s="212">
        <f t="shared" si="126"/>
        <v>11234.510579625638</v>
      </c>
      <c r="K226" s="212">
        <f t="shared" si="126"/>
        <v>6112.1660262934602</v>
      </c>
      <c r="L226" s="212">
        <f t="shared" si="126"/>
        <v>10684.853613900068</v>
      </c>
      <c r="M226" s="212">
        <f t="shared" si="126"/>
        <v>5229.8522046639046</v>
      </c>
      <c r="N226" s="212">
        <f t="shared" si="126"/>
        <v>2790.9102875543545</v>
      </c>
      <c r="O226" s="212">
        <f t="shared" si="126"/>
        <v>1021.1698756643079</v>
      </c>
      <c r="P226" s="212">
        <f t="shared" si="126"/>
        <v>1124.5155040317902</v>
      </c>
      <c r="Q226" s="212">
        <f t="shared" si="126"/>
        <v>29369.240018588629</v>
      </c>
      <c r="R226" s="212">
        <f t="shared" si="126"/>
        <v>145.29440007099771</v>
      </c>
      <c r="S226" s="212">
        <f t="shared" si="126"/>
        <v>1315.9680636224332</v>
      </c>
      <c r="T226" s="212">
        <f t="shared" si="126"/>
        <v>1833.1198602269449</v>
      </c>
      <c r="U226" s="212">
        <f t="shared" si="126"/>
        <v>50104.795771982266</v>
      </c>
      <c r="V226" s="212">
        <f t="shared" si="126"/>
        <v>22457.750124800852</v>
      </c>
      <c r="W226" s="212">
        <f t="shared" si="126"/>
        <v>5733.7780732286919</v>
      </c>
      <c r="X226" s="212">
        <f t="shared" si="126"/>
        <v>8076.1165294792736</v>
      </c>
    </row>
    <row r="228" spans="1:27" ht="17.25" x14ac:dyDescent="0.3">
      <c r="A228" s="17"/>
      <c r="B228" s="17"/>
      <c r="C228" s="197" t="s">
        <v>83</v>
      </c>
      <c r="AA228" s="211" t="s">
        <v>82</v>
      </c>
    </row>
    <row r="229" spans="1:27" x14ac:dyDescent="0.25">
      <c r="A229" s="24" t="s">
        <v>8</v>
      </c>
      <c r="B229" s="25" t="s">
        <v>13</v>
      </c>
      <c r="C229" s="209"/>
      <c r="E229" s="210">
        <f t="array" ref="E229:X248">MMULT(MMULT(E96:X115,E140:X159),E184:X203)</f>
        <v>79473.29457809958</v>
      </c>
      <c r="F229" s="210">
        <v>652.43288634767714</v>
      </c>
      <c r="G229" s="210">
        <v>15356.227171736451</v>
      </c>
      <c r="H229" s="210">
        <v>2666.8484283005996</v>
      </c>
      <c r="I229" s="210">
        <v>11447.052825807441</v>
      </c>
      <c r="J229" s="210">
        <v>497.87064564330899</v>
      </c>
      <c r="K229" s="210">
        <v>7079.4437718121135</v>
      </c>
      <c r="L229" s="210">
        <v>1584.5799515474598</v>
      </c>
      <c r="M229" s="210">
        <v>1590.8925559715417</v>
      </c>
      <c r="N229" s="210">
        <v>102.75908118812013</v>
      </c>
      <c r="O229" s="210">
        <v>1995.9361481689859</v>
      </c>
      <c r="P229" s="210">
        <v>301.44243695094548</v>
      </c>
      <c r="Q229" s="210">
        <v>2170.8830227488943</v>
      </c>
      <c r="R229" s="210">
        <v>103.70199572846175</v>
      </c>
      <c r="S229" s="210">
        <v>1816.4723759865567</v>
      </c>
      <c r="T229" s="210">
        <v>319.52944899914843</v>
      </c>
      <c r="U229" s="210">
        <v>6241.0263283392287</v>
      </c>
      <c r="V229" s="210">
        <v>316.47838612037464</v>
      </c>
      <c r="W229" s="210">
        <v>5664.6762743605377</v>
      </c>
      <c r="X229" s="210">
        <v>1098.8884557174781</v>
      </c>
      <c r="Z229" s="212">
        <f t="shared" ref="Z229:Z248" si="127">SUM(E229:X229)</f>
        <v>140480.43676957494</v>
      </c>
      <c r="AA229" s="213">
        <f t="shared" ref="AA229:AA248" si="128">Z229-AJ5</f>
        <v>0</v>
      </c>
    </row>
    <row r="230" spans="1:27" x14ac:dyDescent="0.25">
      <c r="A230" s="34" t="s">
        <v>8</v>
      </c>
      <c r="B230" s="35" t="s">
        <v>14</v>
      </c>
      <c r="C230" s="209"/>
      <c r="E230" s="210">
        <v>8756.366520931042</v>
      </c>
      <c r="F230" s="210">
        <v>37203.242709869672</v>
      </c>
      <c r="G230" s="210">
        <v>14978.962254777505</v>
      </c>
      <c r="H230" s="210">
        <v>4935.5805081023364</v>
      </c>
      <c r="I230" s="210">
        <v>2197.3351915929215</v>
      </c>
      <c r="J230" s="210">
        <v>387.59362922391801</v>
      </c>
      <c r="K230" s="210">
        <v>2134.0291393083057</v>
      </c>
      <c r="L230" s="210">
        <v>815.2173522035016</v>
      </c>
      <c r="M230" s="210">
        <v>275.81153273500848</v>
      </c>
      <c r="N230" s="210">
        <v>53.977095095635214</v>
      </c>
      <c r="O230" s="210">
        <v>571.19205597410905</v>
      </c>
      <c r="P230" s="210">
        <v>109.92481238164642</v>
      </c>
      <c r="Q230" s="210">
        <v>415.41191399938435</v>
      </c>
      <c r="R230" s="210">
        <v>36.848462269242411</v>
      </c>
      <c r="S230" s="210">
        <v>361.20842645263076</v>
      </c>
      <c r="T230" s="210">
        <v>74.207895502189103</v>
      </c>
      <c r="U230" s="210">
        <v>1375.4868383255555</v>
      </c>
      <c r="V230" s="210">
        <v>214.206314066944</v>
      </c>
      <c r="W230" s="210">
        <v>1643.846119540716</v>
      </c>
      <c r="X230" s="210">
        <v>498.27959268525507</v>
      </c>
      <c r="Z230" s="212">
        <f t="shared" si="127"/>
        <v>77038.728365037532</v>
      </c>
      <c r="AA230" s="213">
        <f t="shared" si="128"/>
        <v>0</v>
      </c>
    </row>
    <row r="231" spans="1:27" x14ac:dyDescent="0.25">
      <c r="A231" s="34" t="s">
        <v>8</v>
      </c>
      <c r="B231" s="35" t="s">
        <v>15</v>
      </c>
      <c r="C231" s="209"/>
      <c r="E231" s="210">
        <v>702.95214347328147</v>
      </c>
      <c r="F231" s="210">
        <v>92.463292685100313</v>
      </c>
      <c r="G231" s="210">
        <v>16006.051133790161</v>
      </c>
      <c r="H231" s="210">
        <v>574.98811436845313</v>
      </c>
      <c r="I231" s="210">
        <v>244.19850734990317</v>
      </c>
      <c r="J231" s="210">
        <v>13.987161901363423</v>
      </c>
      <c r="K231" s="210">
        <v>209.45257518184764</v>
      </c>
      <c r="L231" s="210">
        <v>63.438369717787239</v>
      </c>
      <c r="M231" s="210">
        <v>30.040160559541761</v>
      </c>
      <c r="N231" s="210">
        <v>2.4369022853644666</v>
      </c>
      <c r="O231" s="210">
        <v>44.582008130935833</v>
      </c>
      <c r="P231" s="210">
        <v>7.9534537593015777</v>
      </c>
      <c r="Q231" s="210">
        <v>46.214261648752519</v>
      </c>
      <c r="R231" s="210">
        <v>2.386900863398818</v>
      </c>
      <c r="S231" s="210">
        <v>42.599578987714537</v>
      </c>
      <c r="T231" s="210">
        <v>7.4079660366634927</v>
      </c>
      <c r="U231" s="210">
        <v>132.29515987266353</v>
      </c>
      <c r="V231" s="210">
        <v>8.2336986682222548</v>
      </c>
      <c r="W231" s="210">
        <v>142.84878447244705</v>
      </c>
      <c r="X231" s="210">
        <v>32.036264361211472</v>
      </c>
      <c r="Z231" s="212">
        <f t="shared" si="127"/>
        <v>18406.566438114118</v>
      </c>
      <c r="AA231" s="213">
        <f t="shared" si="128"/>
        <v>-3.2741809263825417E-11</v>
      </c>
    </row>
    <row r="232" spans="1:27" x14ac:dyDescent="0.25">
      <c r="A232" s="42" t="s">
        <v>8</v>
      </c>
      <c r="B232" s="43" t="s">
        <v>16</v>
      </c>
      <c r="C232" s="209"/>
      <c r="E232" s="210">
        <v>8588.6813607533877</v>
      </c>
      <c r="F232" s="210">
        <v>1184.7320353108894</v>
      </c>
      <c r="G232" s="210">
        <v>26541.296719775659</v>
      </c>
      <c r="H232" s="210">
        <v>51829.12939314422</v>
      </c>
      <c r="I232" s="210">
        <v>3443.2415021567626</v>
      </c>
      <c r="J232" s="210">
        <v>312.19957434520524</v>
      </c>
      <c r="K232" s="210">
        <v>4410.6859550160325</v>
      </c>
      <c r="L232" s="210">
        <v>2418.3893130476595</v>
      </c>
      <c r="M232" s="210">
        <v>376.83415190879884</v>
      </c>
      <c r="N232" s="210">
        <v>46.611987027817399</v>
      </c>
      <c r="O232" s="210">
        <v>812.06198923573186</v>
      </c>
      <c r="P232" s="210">
        <v>222.64861405967989</v>
      </c>
      <c r="Q232" s="210">
        <v>692.02825840840342</v>
      </c>
      <c r="R232" s="210">
        <v>44.665595657887671</v>
      </c>
      <c r="S232" s="210">
        <v>759.71433647845868</v>
      </c>
      <c r="T232" s="210">
        <v>156.04810283426079</v>
      </c>
      <c r="U232" s="210">
        <v>1828.4223301789018</v>
      </c>
      <c r="V232" s="210">
        <v>184.68259391835656</v>
      </c>
      <c r="W232" s="210">
        <v>2745.564410216296</v>
      </c>
      <c r="X232" s="210">
        <v>948.65804532625009</v>
      </c>
      <c r="Z232" s="212">
        <f t="shared" si="127"/>
        <v>107546.29626880065</v>
      </c>
      <c r="AA232" s="213">
        <f t="shared" si="128"/>
        <v>0</v>
      </c>
    </row>
    <row r="233" spans="1:27" x14ac:dyDescent="0.25">
      <c r="A233" s="49" t="s">
        <v>9</v>
      </c>
      <c r="B233" s="25" t="s">
        <v>13</v>
      </c>
      <c r="C233" s="209"/>
      <c r="E233" s="210">
        <v>11019.426144774096</v>
      </c>
      <c r="F233" s="210">
        <v>703.37168380734704</v>
      </c>
      <c r="G233" s="210">
        <v>10033.384508436018</v>
      </c>
      <c r="H233" s="210">
        <v>2227.0568637877427</v>
      </c>
      <c r="I233" s="210">
        <v>624802.71360637818</v>
      </c>
      <c r="J233" s="210">
        <v>9428.021493922015</v>
      </c>
      <c r="K233" s="210">
        <v>144171.61523527993</v>
      </c>
      <c r="L233" s="210">
        <v>30950.733015178463</v>
      </c>
      <c r="M233" s="210">
        <v>12149.921082775223</v>
      </c>
      <c r="N233" s="210">
        <v>859.91465879655061</v>
      </c>
      <c r="O233" s="210">
        <v>15016.084604139387</v>
      </c>
      <c r="P233" s="210">
        <v>2469.8159162039724</v>
      </c>
      <c r="Q233" s="210">
        <v>14912.04147471451</v>
      </c>
      <c r="R233" s="210">
        <v>739.92884872320053</v>
      </c>
      <c r="S233" s="210">
        <v>11674.460334114676</v>
      </c>
      <c r="T233" s="210">
        <v>2047.3288512581494</v>
      </c>
      <c r="U233" s="210">
        <v>43349.653988569924</v>
      </c>
      <c r="V233" s="210">
        <v>2345.0382374450633</v>
      </c>
      <c r="W233" s="210">
        <v>41556.156323119365</v>
      </c>
      <c r="X233" s="210">
        <v>7635.9147723217238</v>
      </c>
      <c r="Z233" s="212">
        <f t="shared" si="127"/>
        <v>988092.58164374565</v>
      </c>
      <c r="AA233" s="213">
        <f t="shared" si="128"/>
        <v>0</v>
      </c>
    </row>
    <row r="234" spans="1:27" x14ac:dyDescent="0.25">
      <c r="A234" s="50" t="s">
        <v>9</v>
      </c>
      <c r="B234" s="35" t="s">
        <v>14</v>
      </c>
      <c r="C234" s="209"/>
      <c r="E234" s="210">
        <v>7714.0100685969765</v>
      </c>
      <c r="F234" s="210">
        <v>1455.8488212668456</v>
      </c>
      <c r="G234" s="210">
        <v>9878.1111651750743</v>
      </c>
      <c r="H234" s="210">
        <v>3558.7461598812415</v>
      </c>
      <c r="I234" s="210">
        <v>248355.09928134148</v>
      </c>
      <c r="J234" s="210">
        <v>686899.07640432334</v>
      </c>
      <c r="K234" s="210">
        <v>370410.93921644526</v>
      </c>
      <c r="L234" s="210">
        <v>106116.78207757165</v>
      </c>
      <c r="M234" s="210">
        <v>8574.2028776972384</v>
      </c>
      <c r="N234" s="210">
        <v>2841.4994613168028</v>
      </c>
      <c r="O234" s="210">
        <v>18822.164011977049</v>
      </c>
      <c r="P234" s="210">
        <v>3837.6416363363851</v>
      </c>
      <c r="Q234" s="210">
        <v>14821.464433657404</v>
      </c>
      <c r="R234" s="210">
        <v>2474.5529832029179</v>
      </c>
      <c r="S234" s="210">
        <v>11646.316595044142</v>
      </c>
      <c r="T234" s="210">
        <v>2366.2757264668758</v>
      </c>
      <c r="U234" s="210">
        <v>45005.637160813807</v>
      </c>
      <c r="V234" s="210">
        <v>8731.7934197694849</v>
      </c>
      <c r="W234" s="210">
        <v>55732.335626292363</v>
      </c>
      <c r="X234" s="210">
        <v>18768.713058337235</v>
      </c>
      <c r="Z234" s="212">
        <f t="shared" si="127"/>
        <v>1628011.2101855141</v>
      </c>
      <c r="AA234" s="213">
        <f t="shared" si="128"/>
        <v>0</v>
      </c>
    </row>
    <row r="235" spans="1:27" x14ac:dyDescent="0.25">
      <c r="A235" s="50" t="s">
        <v>9</v>
      </c>
      <c r="B235" s="35" t="s">
        <v>15</v>
      </c>
      <c r="C235" s="209"/>
      <c r="E235" s="210">
        <v>359.69559092451738</v>
      </c>
      <c r="F235" s="210">
        <v>31.033488252825492</v>
      </c>
      <c r="G235" s="210">
        <v>465.85730046419474</v>
      </c>
      <c r="H235" s="210">
        <v>140.74478261133538</v>
      </c>
      <c r="I235" s="210">
        <v>10617.103873523887</v>
      </c>
      <c r="J235" s="210">
        <v>1266.5894342242714</v>
      </c>
      <c r="K235" s="210">
        <v>142312.98937568709</v>
      </c>
      <c r="L235" s="210">
        <v>5490.9854324901926</v>
      </c>
      <c r="M235" s="210">
        <v>375.38897916415283</v>
      </c>
      <c r="N235" s="210">
        <v>42.14985322740705</v>
      </c>
      <c r="O235" s="210">
        <v>619.94310956648155</v>
      </c>
      <c r="P235" s="210">
        <v>129.81539172503238</v>
      </c>
      <c r="Q235" s="210">
        <v>492.22745931774904</v>
      </c>
      <c r="R235" s="210">
        <v>30.718225000660404</v>
      </c>
      <c r="S235" s="210">
        <v>440.05729163082333</v>
      </c>
      <c r="T235" s="210">
        <v>79.233659387414818</v>
      </c>
      <c r="U235" s="210">
        <v>1519.8833698742239</v>
      </c>
      <c r="V235" s="210">
        <v>112.43889801032918</v>
      </c>
      <c r="W235" s="210">
        <v>1778.5599889484104</v>
      </c>
      <c r="X235" s="210">
        <v>455.56943927651832</v>
      </c>
      <c r="Z235" s="212">
        <f t="shared" si="127"/>
        <v>166760.98494330753</v>
      </c>
      <c r="AA235" s="213">
        <f t="shared" si="128"/>
        <v>0</v>
      </c>
    </row>
    <row r="236" spans="1:27" x14ac:dyDescent="0.25">
      <c r="A236" s="51" t="s">
        <v>9</v>
      </c>
      <c r="B236" s="43" t="s">
        <v>16</v>
      </c>
      <c r="C236" s="209"/>
      <c r="E236" s="210">
        <v>2782.8441884252984</v>
      </c>
      <c r="F236" s="210">
        <v>307.61901442037697</v>
      </c>
      <c r="G236" s="210">
        <v>5391.2787522651179</v>
      </c>
      <c r="H236" s="210">
        <v>2670.0353642056571</v>
      </c>
      <c r="I236" s="210">
        <v>70045.270452801182</v>
      </c>
      <c r="J236" s="210">
        <v>9524.1360788808961</v>
      </c>
      <c r="K236" s="210">
        <v>145347.16354041695</v>
      </c>
      <c r="L236" s="210">
        <v>258271.26311861942</v>
      </c>
      <c r="M236" s="210">
        <v>3086.8203781596576</v>
      </c>
      <c r="N236" s="210">
        <v>479.21261174963024</v>
      </c>
      <c r="O236" s="210">
        <v>8577.0946169383242</v>
      </c>
      <c r="P236" s="210">
        <v>2663.1758797465486</v>
      </c>
      <c r="Q236" s="210">
        <v>4177.0451473669791</v>
      </c>
      <c r="R236" s="210">
        <v>300.78378012540759</v>
      </c>
      <c r="S236" s="210">
        <v>4449.4167129508132</v>
      </c>
      <c r="T236" s="210">
        <v>915.19385722826723</v>
      </c>
      <c r="U236" s="210">
        <v>13252.898467116056</v>
      </c>
      <c r="V236" s="210">
        <v>1447.8029768468134</v>
      </c>
      <c r="W236" s="210">
        <v>21751.365709044399</v>
      </c>
      <c r="X236" s="210">
        <v>8507.1381765473652</v>
      </c>
      <c r="Z236" s="212">
        <f t="shared" si="127"/>
        <v>563947.55882385513</v>
      </c>
      <c r="AA236" s="213">
        <f t="shared" si="128"/>
        <v>0</v>
      </c>
    </row>
    <row r="237" spans="1:27" x14ac:dyDescent="0.25">
      <c r="A237" s="53" t="s">
        <v>10</v>
      </c>
      <c r="B237" s="35" t="s">
        <v>13</v>
      </c>
      <c r="C237" s="209"/>
      <c r="E237" s="210">
        <v>1914.1385038010305</v>
      </c>
      <c r="F237" s="210">
        <v>120.1113204699902</v>
      </c>
      <c r="G237" s="210">
        <v>1397.9092010146474</v>
      </c>
      <c r="H237" s="210">
        <v>337.00699391448273</v>
      </c>
      <c r="I237" s="210">
        <v>9881.1680576085346</v>
      </c>
      <c r="J237" s="210">
        <v>667.51556406379279</v>
      </c>
      <c r="K237" s="210">
        <v>7223.1549765590753</v>
      </c>
      <c r="L237" s="210">
        <v>2033.5060740193853</v>
      </c>
      <c r="M237" s="210">
        <v>647016.71696895291</v>
      </c>
      <c r="N237" s="210">
        <v>7823.5006820431372</v>
      </c>
      <c r="O237" s="210">
        <v>212176.59459119276</v>
      </c>
      <c r="P237" s="210">
        <v>31486.251708419444</v>
      </c>
      <c r="Q237" s="210">
        <v>10859.545471015352</v>
      </c>
      <c r="R237" s="210">
        <v>492.62946545724793</v>
      </c>
      <c r="S237" s="210">
        <v>7784.9760928178421</v>
      </c>
      <c r="T237" s="210">
        <v>1369.8514072783619</v>
      </c>
      <c r="U237" s="210">
        <v>41262.295958042858</v>
      </c>
      <c r="V237" s="210">
        <v>1862.5988487538395</v>
      </c>
      <c r="W237" s="210">
        <v>31580.139651493304</v>
      </c>
      <c r="X237" s="210">
        <v>6194.7692903752331</v>
      </c>
      <c r="Z237" s="212">
        <f t="shared" si="127"/>
        <v>1023484.3808272933</v>
      </c>
      <c r="AA237" s="213">
        <f t="shared" si="128"/>
        <v>1.6298145055770874E-9</v>
      </c>
    </row>
    <row r="238" spans="1:27" x14ac:dyDescent="0.25">
      <c r="A238" s="53" t="s">
        <v>10</v>
      </c>
      <c r="B238" s="35" t="s">
        <v>14</v>
      </c>
      <c r="C238" s="209"/>
      <c r="E238" s="210">
        <v>2502.1313940543255</v>
      </c>
      <c r="F238" s="210">
        <v>2026.8288486976817</v>
      </c>
      <c r="G238" s="210">
        <v>3399.2921719246315</v>
      </c>
      <c r="H238" s="210">
        <v>1289.4471992995163</v>
      </c>
      <c r="I238" s="210">
        <v>19018.351794204464</v>
      </c>
      <c r="J238" s="210">
        <v>14169.519008562316</v>
      </c>
      <c r="K238" s="210">
        <v>20274.931903974499</v>
      </c>
      <c r="L238" s="210">
        <v>7777.0123004429652</v>
      </c>
      <c r="M238" s="210">
        <v>210173.62429409774</v>
      </c>
      <c r="N238" s="210">
        <v>1290231.713302098</v>
      </c>
      <c r="O238" s="210">
        <v>956852.2681342155</v>
      </c>
      <c r="P238" s="210">
        <v>149982.04449916014</v>
      </c>
      <c r="Q238" s="210">
        <v>24772.700272957361</v>
      </c>
      <c r="R238" s="210">
        <v>6401.1379110742209</v>
      </c>
      <c r="S238" s="210">
        <v>18120.297844701112</v>
      </c>
      <c r="T238" s="210">
        <v>4125.0662567808204</v>
      </c>
      <c r="U238" s="210">
        <v>86155.239607657219</v>
      </c>
      <c r="V238" s="210">
        <v>32317.991175459567</v>
      </c>
      <c r="W238" s="210">
        <v>91358.807291001271</v>
      </c>
      <c r="X238" s="210">
        <v>36031.424438898175</v>
      </c>
      <c r="Z238" s="212">
        <f t="shared" si="127"/>
        <v>2976979.8296492612</v>
      </c>
      <c r="AA238" s="213">
        <f t="shared" si="128"/>
        <v>0</v>
      </c>
    </row>
    <row r="239" spans="1:27" x14ac:dyDescent="0.25">
      <c r="A239" s="53" t="s">
        <v>10</v>
      </c>
      <c r="B239" s="35" t="s">
        <v>15</v>
      </c>
      <c r="C239" s="209"/>
      <c r="E239" s="210">
        <v>50.087385721394469</v>
      </c>
      <c r="F239" s="210">
        <v>5.6433847634432182</v>
      </c>
      <c r="G239" s="210">
        <v>56.642318191852183</v>
      </c>
      <c r="H239" s="210">
        <v>20.612076628215192</v>
      </c>
      <c r="I239" s="210">
        <v>352.82156420786129</v>
      </c>
      <c r="J239" s="210">
        <v>39.642402216578276</v>
      </c>
      <c r="K239" s="210">
        <v>369.72600281262788</v>
      </c>
      <c r="L239" s="210">
        <v>158.81208128628879</v>
      </c>
      <c r="M239" s="210">
        <v>6818.7886232823466</v>
      </c>
      <c r="N239" s="210">
        <v>836.08056440532073</v>
      </c>
      <c r="O239" s="210">
        <v>177689.18082237832</v>
      </c>
      <c r="P239" s="210">
        <v>5629.2181049121136</v>
      </c>
      <c r="Q239" s="210">
        <v>317.25950215858467</v>
      </c>
      <c r="R239" s="210">
        <v>19.780253997270229</v>
      </c>
      <c r="S239" s="210">
        <v>249.08082983873501</v>
      </c>
      <c r="T239" s="210">
        <v>45.626461609614836</v>
      </c>
      <c r="U239" s="210">
        <v>1245.3740579107614</v>
      </c>
      <c r="V239" s="210">
        <v>94.981885933458614</v>
      </c>
      <c r="W239" s="210">
        <v>1194.3961408338457</v>
      </c>
      <c r="X239" s="210">
        <v>315.35955152607391</v>
      </c>
      <c r="Z239" s="212">
        <f t="shared" si="127"/>
        <v>195509.11401461472</v>
      </c>
      <c r="AA239" s="213">
        <f t="shared" si="128"/>
        <v>5.8207660913467407E-10</v>
      </c>
    </row>
    <row r="240" spans="1:27" x14ac:dyDescent="0.25">
      <c r="A240" s="53" t="s">
        <v>10</v>
      </c>
      <c r="B240" s="35" t="s">
        <v>16</v>
      </c>
      <c r="C240" s="209"/>
      <c r="E240" s="210">
        <v>321.37352049106346</v>
      </c>
      <c r="F240" s="210">
        <v>50.618098326810852</v>
      </c>
      <c r="G240" s="210">
        <v>576.49163001288844</v>
      </c>
      <c r="H240" s="210">
        <v>338.88888814452827</v>
      </c>
      <c r="I240" s="210">
        <v>3114.7257428272842</v>
      </c>
      <c r="J240" s="210">
        <v>447.01202218397441</v>
      </c>
      <c r="K240" s="210">
        <v>4458.0356715342077</v>
      </c>
      <c r="L240" s="210">
        <v>2989.3782621222867</v>
      </c>
      <c r="M240" s="210">
        <v>28707.428865698621</v>
      </c>
      <c r="N240" s="210">
        <v>6895.4251917518268</v>
      </c>
      <c r="O240" s="210">
        <v>162538.45943418739</v>
      </c>
      <c r="P240" s="210">
        <v>207316.07170717313</v>
      </c>
      <c r="Q240" s="210">
        <v>1592.9551034063347</v>
      </c>
      <c r="R240" s="210">
        <v>142.28394897989628</v>
      </c>
      <c r="S240" s="210">
        <v>1670.9767899388046</v>
      </c>
      <c r="T240" s="210">
        <v>366.26526721045155</v>
      </c>
      <c r="U240" s="210">
        <v>6082.9231462468742</v>
      </c>
      <c r="V240" s="210">
        <v>732.59762039336658</v>
      </c>
      <c r="W240" s="210">
        <v>8907.9761716549838</v>
      </c>
      <c r="X240" s="210">
        <v>3502.776587069025</v>
      </c>
      <c r="Z240" s="212">
        <f t="shared" si="127"/>
        <v>440752.66366935382</v>
      </c>
      <c r="AA240" s="213">
        <f t="shared" si="128"/>
        <v>0</v>
      </c>
    </row>
    <row r="241" spans="1:27" x14ac:dyDescent="0.25">
      <c r="A241" s="54" t="s">
        <v>11</v>
      </c>
      <c r="B241" s="25" t="s">
        <v>13</v>
      </c>
      <c r="C241" s="209"/>
      <c r="E241" s="210">
        <v>6980.3134510735399</v>
      </c>
      <c r="F241" s="210">
        <v>550.36832705284689</v>
      </c>
      <c r="G241" s="210">
        <v>7671.0285795364771</v>
      </c>
      <c r="H241" s="210">
        <v>1998.7421893250223</v>
      </c>
      <c r="I241" s="210">
        <v>50398.564673539811</v>
      </c>
      <c r="J241" s="210">
        <v>3343.882741452192</v>
      </c>
      <c r="K241" s="210">
        <v>38986.045480437861</v>
      </c>
      <c r="L241" s="210">
        <v>9714.7291438221928</v>
      </c>
      <c r="M241" s="210">
        <v>49175.978718403247</v>
      </c>
      <c r="N241" s="210">
        <v>3030.8092708774179</v>
      </c>
      <c r="O241" s="210">
        <v>74630.761497399872</v>
      </c>
      <c r="P241" s="210">
        <v>13425.388591021105</v>
      </c>
      <c r="Q241" s="210">
        <v>3198240.4273266438</v>
      </c>
      <c r="R241" s="210">
        <v>59342.230808580367</v>
      </c>
      <c r="S241" s="210">
        <v>1443884.588814676</v>
      </c>
      <c r="T241" s="210">
        <v>200109.71530289957</v>
      </c>
      <c r="U241" s="210">
        <v>216692.81149504238</v>
      </c>
      <c r="V241" s="210">
        <v>9514.995918075103</v>
      </c>
      <c r="W241" s="210">
        <v>192612.88727341598</v>
      </c>
      <c r="X241" s="210">
        <v>34212.763493517305</v>
      </c>
      <c r="Z241" s="212">
        <f t="shared" si="127"/>
        <v>5614517.0330967922</v>
      </c>
      <c r="AA241" s="213">
        <f t="shared" si="128"/>
        <v>0</v>
      </c>
    </row>
    <row r="242" spans="1:27" x14ac:dyDescent="0.25">
      <c r="A242" s="55" t="s">
        <v>11</v>
      </c>
      <c r="B242" s="35" t="s">
        <v>14</v>
      </c>
      <c r="C242" s="209"/>
      <c r="E242" s="210">
        <v>4366.9302519224584</v>
      </c>
      <c r="F242" s="210">
        <v>447.83288332148652</v>
      </c>
      <c r="G242" s="210">
        <v>5060.9224917364636</v>
      </c>
      <c r="H242" s="210">
        <v>1449.2448522912007</v>
      </c>
      <c r="I242" s="210">
        <v>31789.168451507478</v>
      </c>
      <c r="J242" s="210">
        <v>2821.2759898665722</v>
      </c>
      <c r="K242" s="210">
        <v>26030.560684233227</v>
      </c>
      <c r="L242" s="210">
        <v>7411.5059284269983</v>
      </c>
      <c r="M242" s="210">
        <v>29937.700677031258</v>
      </c>
      <c r="N242" s="210">
        <v>2332.4321478415959</v>
      </c>
      <c r="O242" s="210">
        <v>47020.073223860767</v>
      </c>
      <c r="P242" s="210">
        <v>8739.7408667671261</v>
      </c>
      <c r="Q242" s="210">
        <v>1826518.3023503008</v>
      </c>
      <c r="R242" s="210">
        <v>1128005.7571883241</v>
      </c>
      <c r="S242" s="210">
        <v>1404412.2520543286</v>
      </c>
      <c r="T242" s="210">
        <v>358944.11506166181</v>
      </c>
      <c r="U242" s="210">
        <v>148636.18702069641</v>
      </c>
      <c r="V242" s="210">
        <v>11806.584543057084</v>
      </c>
      <c r="W242" s="210">
        <v>150380.3850813368</v>
      </c>
      <c r="X242" s="210">
        <v>36851.320600770072</v>
      </c>
      <c r="Z242" s="212">
        <f t="shared" si="127"/>
        <v>5232962.2923492827</v>
      </c>
      <c r="AA242" s="213">
        <f t="shared" si="128"/>
        <v>0</v>
      </c>
    </row>
    <row r="243" spans="1:27" x14ac:dyDescent="0.25">
      <c r="A243" s="55" t="s">
        <v>11</v>
      </c>
      <c r="B243" s="35" t="s">
        <v>15</v>
      </c>
      <c r="C243" s="209"/>
      <c r="E243" s="210">
        <v>91.305743904442906</v>
      </c>
      <c r="F243" s="210">
        <v>7.5284018902770624</v>
      </c>
      <c r="G243" s="210">
        <v>110.48167813826848</v>
      </c>
      <c r="H243" s="210">
        <v>30.774208298382835</v>
      </c>
      <c r="I243" s="210">
        <v>659.80853710469921</v>
      </c>
      <c r="J243" s="210">
        <v>45.804458418769357</v>
      </c>
      <c r="K243" s="210">
        <v>552.06723197978386</v>
      </c>
      <c r="L243" s="210">
        <v>150.59247396631366</v>
      </c>
      <c r="M243" s="210">
        <v>622.99544163898872</v>
      </c>
      <c r="N243" s="210">
        <v>39.339493657769601</v>
      </c>
      <c r="O243" s="210">
        <v>982.69077151139572</v>
      </c>
      <c r="P243" s="210">
        <v>179.50452003745869</v>
      </c>
      <c r="Q243" s="210">
        <v>28111.020443166213</v>
      </c>
      <c r="R243" s="210">
        <v>1468.7630388637547</v>
      </c>
      <c r="S243" s="210">
        <v>322750.91982242302</v>
      </c>
      <c r="T243" s="210">
        <v>7453.7163842754826</v>
      </c>
      <c r="U243" s="210">
        <v>2793.3400831230206</v>
      </c>
      <c r="V243" s="210">
        <v>132.76523916342234</v>
      </c>
      <c r="W243" s="210">
        <v>2621.8882377524897</v>
      </c>
      <c r="X243" s="210">
        <v>529.2078812701285</v>
      </c>
      <c r="Z243" s="212">
        <f t="shared" si="127"/>
        <v>369334.51409058407</v>
      </c>
      <c r="AA243" s="213">
        <f t="shared" si="128"/>
        <v>0</v>
      </c>
    </row>
    <row r="244" spans="1:27" x14ac:dyDescent="0.25">
      <c r="A244" s="56" t="s">
        <v>11</v>
      </c>
      <c r="B244" s="43" t="s">
        <v>16</v>
      </c>
      <c r="C244" s="209"/>
      <c r="E244" s="210">
        <v>311.40334356588528</v>
      </c>
      <c r="F244" s="210">
        <v>31.915444606034878</v>
      </c>
      <c r="G244" s="210">
        <v>479.10900896312563</v>
      </c>
      <c r="H244" s="210">
        <v>198.17675736538993</v>
      </c>
      <c r="I244" s="210">
        <v>2321.1245526715002</v>
      </c>
      <c r="J244" s="210">
        <v>207.76871157387629</v>
      </c>
      <c r="K244" s="210">
        <v>2449.8927423967921</v>
      </c>
      <c r="L244" s="210">
        <v>1084.7338587645904</v>
      </c>
      <c r="M244" s="210">
        <v>1896.7705988515531</v>
      </c>
      <c r="N244" s="210">
        <v>154.83636656623798</v>
      </c>
      <c r="O244" s="210">
        <v>3445.0000749260012</v>
      </c>
      <c r="P244" s="210">
        <v>785.44536497914646</v>
      </c>
      <c r="Q244" s="210">
        <v>92057.68075843541</v>
      </c>
      <c r="R244" s="210">
        <v>7370.0594373081613</v>
      </c>
      <c r="S244" s="210">
        <v>142698.94716354518</v>
      </c>
      <c r="T244" s="210">
        <v>171957.41827792727</v>
      </c>
      <c r="U244" s="210">
        <v>9126.6945291688462</v>
      </c>
      <c r="V244" s="210">
        <v>582.47523747448611</v>
      </c>
      <c r="W244" s="210">
        <v>10654.922496912441</v>
      </c>
      <c r="X244" s="210">
        <v>3295.9500850383506</v>
      </c>
      <c r="Z244" s="212">
        <f t="shared" si="127"/>
        <v>451110.32481104025</v>
      </c>
      <c r="AA244" s="213">
        <f t="shared" si="128"/>
        <v>0</v>
      </c>
    </row>
    <row r="245" spans="1:27" x14ac:dyDescent="0.25">
      <c r="A245" s="57" t="s">
        <v>12</v>
      </c>
      <c r="B245" s="35" t="s">
        <v>13</v>
      </c>
      <c r="C245" s="209"/>
      <c r="E245" s="210">
        <v>15531.357050083938</v>
      </c>
      <c r="F245" s="210">
        <v>1764.8101496689651</v>
      </c>
      <c r="G245" s="210">
        <v>15011.689517967005</v>
      </c>
      <c r="H245" s="210">
        <v>3699.5346955652381</v>
      </c>
      <c r="I245" s="210">
        <v>125666.05617091815</v>
      </c>
      <c r="J245" s="210">
        <v>11219.728727182508</v>
      </c>
      <c r="K245" s="210">
        <v>85499.856082840808</v>
      </c>
      <c r="L245" s="210">
        <v>20994.90512721907</v>
      </c>
      <c r="M245" s="210">
        <v>140366.34612320591</v>
      </c>
      <c r="N245" s="210">
        <v>10178.008147979379</v>
      </c>
      <c r="O245" s="210">
        <v>156887.68300714099</v>
      </c>
      <c r="P245" s="210">
        <v>26209.728669115822</v>
      </c>
      <c r="Q245" s="210">
        <v>242600.36432223037</v>
      </c>
      <c r="R245" s="210">
        <v>11599.48253343242</v>
      </c>
      <c r="S245" s="210">
        <v>160887.3645199457</v>
      </c>
      <c r="T245" s="210">
        <v>27671.035722053621</v>
      </c>
      <c r="U245" s="210">
        <v>5265639.8245696276</v>
      </c>
      <c r="V245" s="210">
        <v>62563.508133169395</v>
      </c>
      <c r="W245" s="210">
        <v>1475931.7080265279</v>
      </c>
      <c r="X245" s="210">
        <v>217327.00910404307</v>
      </c>
      <c r="Z245" s="212">
        <f t="shared" si="127"/>
        <v>8077250.0003999174</v>
      </c>
      <c r="AA245" s="213">
        <f t="shared" si="128"/>
        <v>0</v>
      </c>
    </row>
    <row r="246" spans="1:27" x14ac:dyDescent="0.25">
      <c r="A246" s="57" t="s">
        <v>12</v>
      </c>
      <c r="B246" s="35" t="s">
        <v>14</v>
      </c>
      <c r="C246" s="209"/>
      <c r="E246" s="210">
        <v>30069.798874938329</v>
      </c>
      <c r="F246" s="210">
        <v>43572.190898870773</v>
      </c>
      <c r="G246" s="210">
        <v>40165.23891068159</v>
      </c>
      <c r="H246" s="210">
        <v>14270.769386090915</v>
      </c>
      <c r="I246" s="210">
        <v>272074.18412643857</v>
      </c>
      <c r="J246" s="210">
        <v>278251.31964467751</v>
      </c>
      <c r="K246" s="210">
        <v>297693.22073688929</v>
      </c>
      <c r="L246" s="210">
        <v>93803.075437797248</v>
      </c>
      <c r="M246" s="210">
        <v>127710.24512697218</v>
      </c>
      <c r="N246" s="210">
        <v>199425.23729474956</v>
      </c>
      <c r="O246" s="210">
        <v>325271.50257138797</v>
      </c>
      <c r="P246" s="210">
        <v>53986.45153490037</v>
      </c>
      <c r="Q246" s="210">
        <v>590250.56342086056</v>
      </c>
      <c r="R246" s="210">
        <v>171709.10360687372</v>
      </c>
      <c r="S246" s="210">
        <v>405416.46619657311</v>
      </c>
      <c r="T246" s="210">
        <v>90481.589959076271</v>
      </c>
      <c r="U246" s="210">
        <v>2259128.6203606664</v>
      </c>
      <c r="V246" s="210">
        <v>3247579.8705583462</v>
      </c>
      <c r="W246" s="210">
        <v>2653987.938468114</v>
      </c>
      <c r="X246" s="210">
        <v>792484.39007348078</v>
      </c>
      <c r="Z246" s="212">
        <f t="shared" si="127"/>
        <v>11987331.777188383</v>
      </c>
      <c r="AA246" s="213">
        <f t="shared" si="128"/>
        <v>0</v>
      </c>
    </row>
    <row r="247" spans="1:27" x14ac:dyDescent="0.25">
      <c r="A247" s="57" t="s">
        <v>12</v>
      </c>
      <c r="B247" s="35" t="s">
        <v>15</v>
      </c>
      <c r="C247" s="209"/>
      <c r="E247" s="210">
        <v>324.30780256260232</v>
      </c>
      <c r="F247" s="210">
        <v>110.07200927840225</v>
      </c>
      <c r="G247" s="210">
        <v>479.25464899236812</v>
      </c>
      <c r="H247" s="210">
        <v>147.34633614809533</v>
      </c>
      <c r="I247" s="210">
        <v>2661.0128412981312</v>
      </c>
      <c r="J247" s="210">
        <v>722.64235649172588</v>
      </c>
      <c r="K247" s="210">
        <v>2654.9119166034725</v>
      </c>
      <c r="L247" s="210">
        <v>855.78143591583955</v>
      </c>
      <c r="M247" s="210">
        <v>2087.3402555687358</v>
      </c>
      <c r="N247" s="210">
        <v>417.82579729197573</v>
      </c>
      <c r="O247" s="210">
        <v>3001.7138553278696</v>
      </c>
      <c r="P247" s="210">
        <v>552.52936691339505</v>
      </c>
      <c r="Q247" s="210">
        <v>4171.0445550993009</v>
      </c>
      <c r="R247" s="210">
        <v>432.12846120089478</v>
      </c>
      <c r="S247" s="210">
        <v>3014.7227234489296</v>
      </c>
      <c r="T247" s="210">
        <v>567.09983684985309</v>
      </c>
      <c r="U247" s="210">
        <v>41643.429230096946</v>
      </c>
      <c r="V247" s="210">
        <v>4135.9241254159533</v>
      </c>
      <c r="W247" s="210">
        <v>592015.53727416252</v>
      </c>
      <c r="X247" s="210">
        <v>17089.981040138726</v>
      </c>
      <c r="Z247" s="212">
        <f t="shared" si="127"/>
        <v>677084.60586880578</v>
      </c>
      <c r="AA247" s="213">
        <f t="shared" si="128"/>
        <v>0</v>
      </c>
    </row>
    <row r="248" spans="1:27" x14ac:dyDescent="0.25">
      <c r="A248" s="58" t="s">
        <v>12</v>
      </c>
      <c r="B248" s="43" t="s">
        <v>16</v>
      </c>
      <c r="C248" s="209"/>
      <c r="E248" s="210">
        <v>1559.1413942000979</v>
      </c>
      <c r="F248" s="210">
        <v>506.8721700306566</v>
      </c>
      <c r="G248" s="210">
        <v>3036.1190227150805</v>
      </c>
      <c r="H248" s="210">
        <v>1578.2239064575724</v>
      </c>
      <c r="I248" s="210">
        <v>14088.443566033553</v>
      </c>
      <c r="J248" s="210">
        <v>3587.8542809744936</v>
      </c>
      <c r="K248" s="210">
        <v>19933.848732947128</v>
      </c>
      <c r="L248" s="210">
        <v>11785.234049244442</v>
      </c>
      <c r="M248" s="210">
        <v>8412.8054007965857</v>
      </c>
      <c r="N248" s="210">
        <v>2760.5462497081294</v>
      </c>
      <c r="O248" s="210">
        <v>19438.874857807499</v>
      </c>
      <c r="P248" s="210">
        <v>5595.5287408987924</v>
      </c>
      <c r="Q248" s="210">
        <v>17907.653256310481</v>
      </c>
      <c r="R248" s="210">
        <v>2051.6526085651199</v>
      </c>
      <c r="S248" s="210">
        <v>16116.763036504111</v>
      </c>
      <c r="T248" s="210">
        <v>3592.400277940118</v>
      </c>
      <c r="U248" s="210">
        <v>163871.07116635444</v>
      </c>
      <c r="V248" s="210">
        <v>23292.801781969665</v>
      </c>
      <c r="W248" s="210">
        <v>361353.21423122118</v>
      </c>
      <c r="X248" s="210">
        <v>663921.09618130489</v>
      </c>
      <c r="Z248" s="212">
        <f t="shared" si="127"/>
        <v>1344390.144911984</v>
      </c>
      <c r="AA248" s="213">
        <f t="shared" si="128"/>
        <v>0</v>
      </c>
    </row>
    <row r="249" spans="1:27" x14ac:dyDescent="0.25">
      <c r="E249" s="212">
        <f t="shared" ref="E249:X249" si="129">SUM(E229:E248)</f>
        <v>183419.55931229726</v>
      </c>
      <c r="F249" s="212">
        <f t="shared" si="129"/>
        <v>90825.535868938096</v>
      </c>
      <c r="G249" s="212">
        <f t="shared" si="129"/>
        <v>176095.34818629458</v>
      </c>
      <c r="H249" s="212">
        <f t="shared" si="129"/>
        <v>93961.897103930154</v>
      </c>
      <c r="I249" s="212">
        <f t="shared" si="129"/>
        <v>1503177.4453193119</v>
      </c>
      <c r="J249" s="212">
        <f t="shared" si="129"/>
        <v>1023853.4403301285</v>
      </c>
      <c r="K249" s="212">
        <f t="shared" si="129"/>
        <v>1322202.5709723565</v>
      </c>
      <c r="L249" s="212">
        <f t="shared" si="129"/>
        <v>564470.65480340365</v>
      </c>
      <c r="M249" s="212">
        <f t="shared" si="129"/>
        <v>1279386.6528134716</v>
      </c>
      <c r="N249" s="212">
        <f t="shared" si="129"/>
        <v>1528554.3161596577</v>
      </c>
      <c r="O249" s="212">
        <f t="shared" si="129"/>
        <v>2186393.8613854675</v>
      </c>
      <c r="P249" s="212">
        <f t="shared" si="129"/>
        <v>513630.32181546144</v>
      </c>
      <c r="Q249" s="212">
        <f t="shared" si="129"/>
        <v>6075126.8327544462</v>
      </c>
      <c r="R249" s="212">
        <f t="shared" si="129"/>
        <v>1392768.5960542283</v>
      </c>
      <c r="S249" s="212">
        <f t="shared" si="129"/>
        <v>3958197.6015403867</v>
      </c>
      <c r="T249" s="212">
        <f t="shared" si="129"/>
        <v>872649.12572327617</v>
      </c>
      <c r="U249" s="212">
        <f t="shared" si="129"/>
        <v>8354983.1148677245</v>
      </c>
      <c r="V249" s="212">
        <f t="shared" si="129"/>
        <v>3407977.769592057</v>
      </c>
      <c r="W249" s="212">
        <f t="shared" si="129"/>
        <v>5703615.1535804207</v>
      </c>
      <c r="X249" s="212">
        <f t="shared" si="129"/>
        <v>1849701.2461320048</v>
      </c>
    </row>
  </sheetData>
  <mergeCells count="3">
    <mergeCell ref="E1:X1"/>
    <mergeCell ref="Z1:AD1"/>
    <mergeCell ref="AJ1:AO1"/>
  </mergeCells>
  <pageMargins left="0" right="0" top="0.39370078740157505" bottom="0.39370078740157505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551B-5B3E-41AF-9149-C91D393D8F3A}">
  <dimension ref="A1:BC410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5.2851562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10.710937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7.5703125" customWidth="1"/>
    <col min="33" max="33" width="2.42578125" customWidth="1"/>
    <col min="34" max="34" width="15" customWidth="1"/>
    <col min="35" max="35" width="12.140625" style="17" customWidth="1"/>
    <col min="36" max="36" width="11.28515625" style="17" customWidth="1"/>
    <col min="37" max="37" width="8.5703125" style="17" customWidth="1"/>
    <col min="38" max="41" width="10.140625" customWidth="1"/>
    <col min="42" max="42" width="8.28515625" customWidth="1"/>
    <col min="43" max="1024" width="12.140625" customWidth="1"/>
    <col min="1025" max="1025" width="11.42578125" customWidth="1"/>
  </cols>
  <sheetData>
    <row r="1" spans="1:44" s="2" customFormat="1" ht="17.25" x14ac:dyDescent="0.3">
      <c r="A1" s="1" t="s">
        <v>0</v>
      </c>
      <c r="C1" s="3" t="s">
        <v>1</v>
      </c>
      <c r="E1" s="367" t="s">
        <v>57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173" t="s">
        <v>58</v>
      </c>
      <c r="AH1" s="6" t="s">
        <v>59</v>
      </c>
      <c r="AJ1" s="369" t="s">
        <v>84</v>
      </c>
      <c r="AK1" s="369"/>
      <c r="AL1" s="369"/>
      <c r="AM1" s="369"/>
      <c r="AN1" s="369"/>
      <c r="AO1" s="369"/>
    </row>
    <row r="2" spans="1:44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4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44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8"/>
      <c r="AG4" s="8"/>
      <c r="AH4" s="17"/>
      <c r="AI4" s="8"/>
      <c r="AJ4" s="137" t="s">
        <v>51</v>
      </c>
      <c r="AK4" s="19" t="s">
        <v>8</v>
      </c>
      <c r="AL4" s="20" t="s">
        <v>9</v>
      </c>
      <c r="AM4" s="21" t="s">
        <v>10</v>
      </c>
      <c r="AN4" s="22" t="s">
        <v>11</v>
      </c>
      <c r="AO4" s="23" t="s">
        <v>12</v>
      </c>
      <c r="AP4" s="206" t="s">
        <v>78</v>
      </c>
    </row>
    <row r="5" spans="1:44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125">
        <f>MRIO_en_émissions!E5/MRIO_en_émissions!E$26</f>
        <v>0.18359906645859161</v>
      </c>
      <c r="F5" s="125">
        <f>MRIO_en_émissions!F5/MRIO_en_émissions!F$26</f>
        <v>2.5609028243218528E-2</v>
      </c>
      <c r="G5" s="125">
        <f>MRIO_en_émissions!G5/MRIO_en_émissions!G$26</f>
        <v>4.0210515529689392E-2</v>
      </c>
      <c r="H5" s="125">
        <f>MRIO_en_émissions!H5/MRIO_en_émissions!H$26</f>
        <v>1.6835887075308517E-2</v>
      </c>
      <c r="I5" s="125">
        <f>MRIO_en_émissions!I5/MRIO_en_émissions!I$26</f>
        <v>1.1836883564210419E-2</v>
      </c>
      <c r="J5" s="125">
        <f>MRIO_en_émissions!J5/MRIO_en_émissions!J$26</f>
        <v>1.7857602429454864E-3</v>
      </c>
      <c r="K5" s="125">
        <f>MRIO_en_émissions!K5/MRIO_en_émissions!K$26</f>
        <v>1.9506376521894932E-3</v>
      </c>
      <c r="L5" s="125">
        <f>MRIO_en_émissions!L5/MRIO_en_émissions!L$26</f>
        <v>1.1380853178669084E-3</v>
      </c>
      <c r="M5" s="125">
        <f>MRIO_en_émissions!M5/MRIO_en_émissions!M$26</f>
        <v>1.6323434730115634E-3</v>
      </c>
      <c r="N5" s="125">
        <f>MRIO_en_émissions!N5/MRIO_en_émissions!N$26</f>
        <v>2.5807485966668989E-4</v>
      </c>
      <c r="O5" s="125">
        <f>MRIO_en_émissions!O5/MRIO_en_émissions!O$26</f>
        <v>3.3130104975095687E-4</v>
      </c>
      <c r="P5" s="125">
        <f>MRIO_en_émissions!P5/MRIO_en_émissions!P$26</f>
        <v>1.24295962847711E-4</v>
      </c>
      <c r="Q5" s="125">
        <f>MRIO_en_émissions!Q5/MRIO_en_émissions!Q$26</f>
        <v>7.732139747880899E-4</v>
      </c>
      <c r="R5" s="125">
        <f>MRIO_en_émissions!R5/MRIO_en_émissions!R$26</f>
        <v>2.6897564928504253E-4</v>
      </c>
      <c r="S5" s="125">
        <f>MRIO_en_émissions!S5/MRIO_en_émissions!S$26</f>
        <v>3.8498216011835084E-4</v>
      </c>
      <c r="T5" s="125">
        <f>MRIO_en_émissions!T5/MRIO_en_émissions!T$26</f>
        <v>3.7718130623842235E-4</v>
      </c>
      <c r="U5" s="125">
        <f>MRIO_en_émissions!U5/MRIO_en_émissions!U$26</f>
        <v>2.1578965626265168E-3</v>
      </c>
      <c r="V5" s="125">
        <f>MRIO_en_émissions!V5/MRIO_en_émissions!V$26</f>
        <v>4.6950408861157363E-4</v>
      </c>
      <c r="W5" s="125">
        <f>MRIO_en_émissions!W5/MRIO_en_émissions!W$26</f>
        <v>7.6712025911368422E-4</v>
      </c>
      <c r="X5" s="125">
        <f>MRIO_en_émissions!X5/MRIO_en_émissions!X$26</f>
        <v>5.3739042414463456E-4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123">
        <f t="shared" ref="AF5:AF24" si="0">SUM(Z5:AD5)</f>
        <v>377.62279382049081</v>
      </c>
      <c r="AG5" s="27"/>
      <c r="AH5" s="33">
        <f>'MRIO_+_Emi'!AE3/1000</f>
        <v>140480.436802357</v>
      </c>
      <c r="AJ5" s="139">
        <f t="array" ref="AJ5:AJ24">TRANSPOSE(AJ387:BC387)</f>
        <v>183419.55931229715</v>
      </c>
      <c r="AK5" s="140">
        <f t="array" ref="AK5:AK24">TRANSPOSE(AJ272:BC272)</f>
        <v>100673.84307559961</v>
      </c>
      <c r="AL5" s="141">
        <f t="array" ref="AL5:AL24">TRANSPOSE(AJ295:BC295)</f>
        <v>42345.323372153398</v>
      </c>
      <c r="AM5" s="141">
        <f t="array" ref="AM5:AM24">TRANSPOSE(AJ318:BC318)</f>
        <v>7183.2477406929656</v>
      </c>
      <c r="AN5" s="141">
        <f t="array" ref="AN5:AN24">TRANSPOSE(AJ341:BC341)</f>
        <v>5670.4675531822404</v>
      </c>
      <c r="AO5" s="142">
        <f t="array" ref="AO5:AO24">TRANSPOSE(AJ364:BC364)</f>
        <v>27546.677570669013</v>
      </c>
      <c r="AP5" s="207">
        <f t="shared" ref="AP5:AP24" si="1">AJ5-SUM(AK5:AO5)</f>
        <v>0</v>
      </c>
      <c r="AQ5">
        <f>SUM(AL5:AO8)</f>
        <v>115101.47317365225</v>
      </c>
      <c r="AR5">
        <f>AQ5-AK28</f>
        <v>-98398.085706055572</v>
      </c>
    </row>
    <row r="6" spans="1:44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125">
        <f>MRIO_en_émissions!E6/MRIO_en_émissions!E$26</f>
        <v>3.0532550852384717E-2</v>
      </c>
      <c r="F6" s="125">
        <f>MRIO_en_émissions!F6/MRIO_en_émissions!F$26</f>
        <v>0.25826643722579135</v>
      </c>
      <c r="G6" s="125">
        <f>MRIO_en_émissions!G6/MRIO_en_émissions!G$26</f>
        <v>1.2928195274509053E-2</v>
      </c>
      <c r="H6" s="125">
        <f>MRIO_en_émissions!H6/MRIO_en_émissions!H$26</f>
        <v>1.386604630043972E-2</v>
      </c>
      <c r="I6" s="125">
        <f>MRIO_en_émissions!I6/MRIO_en_émissions!I$26</f>
        <v>1.8309252580576748E-4</v>
      </c>
      <c r="J6" s="125">
        <f>MRIO_en_émissions!J6/MRIO_en_émissions!J$26</f>
        <v>8.4868992564586271E-4</v>
      </c>
      <c r="K6" s="125">
        <f>MRIO_en_émissions!K6/MRIO_en_émissions!K$26</f>
        <v>1.0553464159666507E-4</v>
      </c>
      <c r="L6" s="125">
        <f>MRIO_en_émissions!L6/MRIO_en_émissions!L$26</f>
        <v>2.1501610033071626E-4</v>
      </c>
      <c r="M6" s="125">
        <f>MRIO_en_émissions!M6/MRIO_en_émissions!M$26</f>
        <v>1.3532598552818683E-5</v>
      </c>
      <c r="N6" s="125">
        <f>MRIO_en_émissions!N6/MRIO_en_émissions!N$26</f>
        <v>6.7230829453574691E-5</v>
      </c>
      <c r="O6" s="125">
        <f>MRIO_en_émissions!O6/MRIO_en_émissions!O$26</f>
        <v>2.3573153570177197E-5</v>
      </c>
      <c r="P6" s="125">
        <f>MRIO_en_émissions!P6/MRIO_en_émissions!P$26</f>
        <v>1.6354326498459795E-5</v>
      </c>
      <c r="Q6" s="125">
        <f>MRIO_en_émissions!Q6/MRIO_en_émissions!Q$26</f>
        <v>6.0665956428733898E-6</v>
      </c>
      <c r="R6" s="125">
        <f>MRIO_en_émissions!R6/MRIO_en_émissions!R$26</f>
        <v>3.5178850619493998E-5</v>
      </c>
      <c r="S6" s="125">
        <f>MRIO_en_émissions!S6/MRIO_en_émissions!S$26</f>
        <v>2.6807826550409292E-6</v>
      </c>
      <c r="T6" s="125">
        <f>MRIO_en_émissions!T6/MRIO_en_émissions!T$26</f>
        <v>1.2161529331239904E-5</v>
      </c>
      <c r="U6" s="125">
        <f>MRIO_en_émissions!U6/MRIO_en_émissions!U$26</f>
        <v>5.280480191432658E-5</v>
      </c>
      <c r="V6" s="125">
        <f>MRIO_en_émissions!V6/MRIO_en_émissions!V$26</f>
        <v>1.7643309261919677E-4</v>
      </c>
      <c r="W6" s="125">
        <f>MRIO_en_émissions!W6/MRIO_en_émissions!W$26</f>
        <v>4.184888541375361E-5</v>
      </c>
      <c r="X6" s="125">
        <f>MRIO_en_émissions!X6/MRIO_en_émissions!X$26</f>
        <v>8.5013659546690572E-5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123">
        <f t="shared" si="0"/>
        <v>70.456987673158309</v>
      </c>
      <c r="AG6" s="27"/>
      <c r="AH6" s="41">
        <f>'MRIO_+_Emi'!AE4/1000</f>
        <v>77038.728418095096</v>
      </c>
      <c r="AJ6" s="145">
        <v>90825.53586893811</v>
      </c>
      <c r="AK6" s="146">
        <v>83076.566372285524</v>
      </c>
      <c r="AL6" s="147">
        <v>5024.035424134504</v>
      </c>
      <c r="AM6" s="147">
        <v>639.1285431971246</v>
      </c>
      <c r="AN6" s="147">
        <v>72.015273697718186</v>
      </c>
      <c r="AO6" s="148">
        <v>2013.7902556232425</v>
      </c>
      <c r="AP6" s="207">
        <f t="shared" si="1"/>
        <v>0</v>
      </c>
    </row>
    <row r="7" spans="1:44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125">
        <f>MRIO_en_émissions!E7/MRIO_en_émissions!E$26</f>
        <v>0.11470753355806167</v>
      </c>
      <c r="F7" s="125">
        <f>MRIO_en_émissions!F7/MRIO_en_émissions!F$26</f>
        <v>7.1361176375945259E-2</v>
      </c>
      <c r="G7" s="125">
        <f>MRIO_en_émissions!G7/MRIO_en_émissions!G$26</f>
        <v>0.12644426998230707</v>
      </c>
      <c r="H7" s="125">
        <f>MRIO_en_émissions!H7/MRIO_en_émissions!H$26</f>
        <v>8.4486934223666182E-2</v>
      </c>
      <c r="I7" s="125">
        <f>MRIO_en_émissions!I7/MRIO_en_émissions!I$26</f>
        <v>2.2798951642312741E-3</v>
      </c>
      <c r="J7" s="125">
        <f>MRIO_en_émissions!J7/MRIO_en_émissions!J$26</f>
        <v>4.6286539821923777E-4</v>
      </c>
      <c r="K7" s="125">
        <f>MRIO_en_émissions!K7/MRIO_en_émissions!K$26</f>
        <v>7.0040337103618447E-4</v>
      </c>
      <c r="L7" s="125">
        <f>MRIO_en_émissions!L7/MRIO_en_émissions!L$26</f>
        <v>4.8760568928922504E-4</v>
      </c>
      <c r="M7" s="125">
        <f>MRIO_en_émissions!M7/MRIO_en_émissions!M$26</f>
        <v>2.4551735763018746E-4</v>
      </c>
      <c r="N7" s="125">
        <f>MRIO_en_émissions!N7/MRIO_en_émissions!N$26</f>
        <v>5.4252372148852968E-5</v>
      </c>
      <c r="O7" s="125">
        <f>MRIO_en_émissions!O7/MRIO_en_émissions!O$26</f>
        <v>6.6964745643265398E-5</v>
      </c>
      <c r="P7" s="125">
        <f>MRIO_en_émissions!P7/MRIO_en_émissions!P$26</f>
        <v>2.8156088064007885E-5</v>
      </c>
      <c r="Q7" s="125">
        <f>MRIO_en_émissions!Q7/MRIO_en_émissions!Q$26</f>
        <v>1.4774968168587596E-4</v>
      </c>
      <c r="R7" s="125">
        <f>MRIO_en_émissions!R7/MRIO_en_émissions!R$26</f>
        <v>5.2374602424023139E-5</v>
      </c>
      <c r="S7" s="125">
        <f>MRIO_en_émissions!S7/MRIO_en_émissions!S$26</f>
        <v>1.0231459403113291E-4</v>
      </c>
      <c r="T7" s="125">
        <f>MRIO_en_émissions!T7/MRIO_en_émissions!T$26</f>
        <v>7.2179273117740014E-5</v>
      </c>
      <c r="U7" s="125">
        <f>MRIO_en_émissions!U7/MRIO_en_émissions!U$26</f>
        <v>4.1611654979299928E-4</v>
      </c>
      <c r="V7" s="125">
        <f>MRIO_en_émissions!V7/MRIO_en_émissions!V$26</f>
        <v>1.0423834831516281E-4</v>
      </c>
      <c r="W7" s="125">
        <f>MRIO_en_émissions!W7/MRIO_en_émissions!W$26</f>
        <v>2.0573945876133247E-4</v>
      </c>
      <c r="X7" s="125">
        <f>MRIO_en_émissions!X7/MRIO_en_émissions!X$26</f>
        <v>1.3479851183743265E-4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123">
        <f t="shared" si="0"/>
        <v>1418.0446851710428</v>
      </c>
      <c r="AG7" s="27"/>
      <c r="AH7" s="41">
        <f>'MRIO_+_Emi'!AE5/1000</f>
        <v>18406.566439296599</v>
      </c>
      <c r="AI7" s="208">
        <f>SUM(AJ5:AJ8)</f>
        <v>544302.34047146025</v>
      </c>
      <c r="AJ7" s="145">
        <v>176095.34818629493</v>
      </c>
      <c r="AK7" s="146">
        <v>166885.69407862681</v>
      </c>
      <c r="AL7" s="147">
        <v>4997.5464747790957</v>
      </c>
      <c r="AM7" s="147">
        <v>946.91414494874823</v>
      </c>
      <c r="AN7" s="147">
        <v>490.13040520767777</v>
      </c>
      <c r="AO7" s="148">
        <v>2775.0630827325713</v>
      </c>
      <c r="AP7" s="207">
        <f t="shared" si="1"/>
        <v>0</v>
      </c>
    </row>
    <row r="8" spans="1:44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125">
        <f>MRIO_en_émissions!E8/MRIO_en_émissions!E$26</f>
        <v>0.12066872495355423</v>
      </c>
      <c r="F8" s="125">
        <f>MRIO_en_émissions!F8/MRIO_en_émissions!F$26</f>
        <v>8.0275806464276803E-2</v>
      </c>
      <c r="G8" s="125">
        <f>MRIO_en_émissions!G8/MRIO_en_émissions!G$26</f>
        <v>0.11626588405168763</v>
      </c>
      <c r="H8" s="125">
        <f>MRIO_en_émissions!H8/MRIO_en_émissions!H$26</f>
        <v>0.30567641975237703</v>
      </c>
      <c r="I8" s="125">
        <f>MRIO_en_émissions!I8/MRIO_en_émissions!I$26</f>
        <v>2.2422215387358779E-3</v>
      </c>
      <c r="J8" s="125">
        <f>MRIO_en_émissions!J8/MRIO_en_émissions!J$26</f>
        <v>1.48582074107471E-3</v>
      </c>
      <c r="K8" s="125">
        <f>MRIO_en_émissions!K8/MRIO_en_émissions!K$26</f>
        <v>1.6396540472440008E-3</v>
      </c>
      <c r="L8" s="125">
        <f>MRIO_en_émissions!L8/MRIO_en_émissions!L$26</f>
        <v>5.336491420463732E-3</v>
      </c>
      <c r="M8" s="125">
        <f>MRIO_en_émissions!M8/MRIO_en_émissions!M$26</f>
        <v>1.5277935908292745E-4</v>
      </c>
      <c r="N8" s="125">
        <f>MRIO_en_émissions!N8/MRIO_en_émissions!N$26</f>
        <v>1.1585094614552625E-4</v>
      </c>
      <c r="O8" s="125">
        <f>MRIO_en_émissions!O8/MRIO_en_émissions!O$26</f>
        <v>1.4858281828455277E-4</v>
      </c>
      <c r="P8" s="125">
        <f>MRIO_en_émissions!P8/MRIO_en_émissions!P$26</f>
        <v>2.4731254804058288E-4</v>
      </c>
      <c r="Q8" s="125">
        <f>MRIO_en_émissions!Q8/MRIO_en_émissions!Q$26</f>
        <v>1.8733855627300566E-4</v>
      </c>
      <c r="R8" s="125">
        <f>MRIO_en_émissions!R8/MRIO_en_émissions!R$26</f>
        <v>1.4953339246962579E-4</v>
      </c>
      <c r="S8" s="125">
        <f>MRIO_en_émissions!S8/MRIO_en_émissions!S$26</f>
        <v>2.6970552542535478E-4</v>
      </c>
      <c r="T8" s="125">
        <f>MRIO_en_émissions!T8/MRIO_en_émissions!T$26</f>
        <v>3.5100997528762394E-4</v>
      </c>
      <c r="U8" s="125">
        <f>MRIO_en_émissions!U8/MRIO_en_émissions!U$26</f>
        <v>3.7231137735477021E-4</v>
      </c>
      <c r="V8" s="125">
        <f>MRIO_en_émissions!V8/MRIO_en_émissions!V$26</f>
        <v>4.1990816964461165E-4</v>
      </c>
      <c r="W8" s="125">
        <f>MRIO_en_émissions!W8/MRIO_en_émissions!W$26</f>
        <v>5.0913075043996538E-4</v>
      </c>
      <c r="X8" s="125">
        <f>MRIO_en_émissions!X8/MRIO_en_émissions!X$26</f>
        <v>1.0360748958056409E-3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123">
        <f t="shared" si="0"/>
        <v>397.11923374597785</v>
      </c>
      <c r="AG8" s="27"/>
      <c r="AH8" s="48">
        <f>'MRIO_+_Emi'!AE6/1000</f>
        <v>107546.29628499701</v>
      </c>
      <c r="AJ8" s="145">
        <v>93961.897103930125</v>
      </c>
      <c r="AK8" s="146">
        <v>78564.763771296159</v>
      </c>
      <c r="AL8" s="147">
        <v>8282.6731332619984</v>
      </c>
      <c r="AM8" s="147">
        <v>1305.1884177824886</v>
      </c>
      <c r="AN8" s="147">
        <v>706.47772541973063</v>
      </c>
      <c r="AO8" s="148">
        <v>5102.7940561697451</v>
      </c>
      <c r="AP8" s="207">
        <f t="shared" si="1"/>
        <v>0</v>
      </c>
    </row>
    <row r="9" spans="1:44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125">
        <f>MRIO_en_émissions!E9/MRIO_en_émissions!E$26</f>
        <v>9.7289040832548163E-2</v>
      </c>
      <c r="F9" s="125">
        <f>MRIO_en_émissions!F9/MRIO_en_émissions!F$26</f>
        <v>2.2522227495154548E-2</v>
      </c>
      <c r="G9" s="125">
        <f>MRIO_en_émissions!G9/MRIO_en_émissions!G$26</f>
        <v>1.7668026133285924E-2</v>
      </c>
      <c r="H9" s="125">
        <f>MRIO_en_émissions!H9/MRIO_en_émissions!H$26</f>
        <v>9.3532021565106375E-3</v>
      </c>
      <c r="I9" s="125">
        <f>MRIO_en_émissions!I9/MRIO_en_émissions!I$26</f>
        <v>0.29440464599059685</v>
      </c>
      <c r="J9" s="125">
        <f>MRIO_en_émissions!J9/MRIO_en_émissions!J$26</f>
        <v>5.6289009282415065E-2</v>
      </c>
      <c r="K9" s="125">
        <f>MRIO_en_émissions!K9/MRIO_en_émissions!K$26</f>
        <v>6.5588483289872032E-2</v>
      </c>
      <c r="L9" s="125">
        <f>MRIO_en_émissions!L9/MRIO_en_émissions!L$26</f>
        <v>3.9808076017209794E-2</v>
      </c>
      <c r="M9" s="125">
        <f>MRIO_en_émissions!M9/MRIO_en_émissions!M$26</f>
        <v>1.3877340714130729E-2</v>
      </c>
      <c r="N9" s="125">
        <f>MRIO_en_émissions!N9/MRIO_en_émissions!N$26</f>
        <v>2.6308672844548445E-3</v>
      </c>
      <c r="O9" s="125">
        <f>MRIO_en_émissions!O9/MRIO_en_émissions!O$26</f>
        <v>2.5790830063976465E-3</v>
      </c>
      <c r="P9" s="125">
        <f>MRIO_en_émissions!P9/MRIO_en_émissions!P$26</f>
        <v>1.1516584727319884E-3</v>
      </c>
      <c r="Q9" s="125">
        <f>MRIO_en_émissions!Q9/MRIO_en_émissions!Q$26</f>
        <v>5.758117427247608E-3</v>
      </c>
      <c r="R9" s="125">
        <f>MRIO_en_émissions!R9/MRIO_en_émissions!R$26</f>
        <v>2.1052123446081085E-3</v>
      </c>
      <c r="S9" s="125">
        <f>MRIO_en_émissions!S9/MRIO_en_émissions!S$26</f>
        <v>2.263594215391971E-3</v>
      </c>
      <c r="T9" s="125">
        <f>MRIO_en_émissions!T9/MRIO_en_émissions!T$26</f>
        <v>2.2630126497912625E-3</v>
      </c>
      <c r="U9" s="125">
        <f>MRIO_en_émissions!U9/MRIO_en_émissions!U$26</f>
        <v>1.5984821149090601E-2</v>
      </c>
      <c r="V9" s="125">
        <f>MRIO_en_émissions!V9/MRIO_en_émissions!V$26</f>
        <v>3.740783045625791E-3</v>
      </c>
      <c r="W9" s="125">
        <f>MRIO_en_émissions!W9/MRIO_en_émissions!W$26</f>
        <v>6.271085527511799E-3</v>
      </c>
      <c r="X9" s="125">
        <f>MRIO_en_émissions!X9/MRIO_en_émissions!X$26</f>
        <v>3.4830283221586205E-3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123">
        <f t="shared" si="0"/>
        <v>2874.2596459805204</v>
      </c>
      <c r="AG9" s="27"/>
      <c r="AH9" s="41">
        <f>'MRIO_+_Emi'!AE7/1000</f>
        <v>988092.58242630307</v>
      </c>
      <c r="AJ9" s="139">
        <v>1503177.4453193124</v>
      </c>
      <c r="AK9" s="140">
        <v>56265.517945974178</v>
      </c>
      <c r="AL9" s="141">
        <v>1113280.72004036</v>
      </c>
      <c r="AM9" s="141">
        <v>85570.541891899134</v>
      </c>
      <c r="AN9" s="141">
        <v>30290.050958208376</v>
      </c>
      <c r="AO9" s="142">
        <v>217770.61448287027</v>
      </c>
      <c r="AP9" s="207">
        <f t="shared" si="1"/>
        <v>0</v>
      </c>
    </row>
    <row r="10" spans="1:44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125">
        <f>MRIO_en_émissions!E10/MRIO_en_émissions!E$26</f>
        <v>2.6658891938130523E-3</v>
      </c>
      <c r="F10" s="125">
        <f>MRIO_en_émissions!F10/MRIO_en_émissions!F$26</f>
        <v>6.4479230818802104E-3</v>
      </c>
      <c r="G10" s="125">
        <f>MRIO_en_émissions!G10/MRIO_en_émissions!G$26</f>
        <v>9.6002855666680871E-4</v>
      </c>
      <c r="H10" s="125">
        <f>MRIO_en_émissions!H10/MRIO_en_émissions!H$26</f>
        <v>1.5736535268182996E-3</v>
      </c>
      <c r="I10" s="125">
        <f>MRIO_en_émissions!I10/MRIO_en_émissions!I$26</f>
        <v>3.2993460196114967E-2</v>
      </c>
      <c r="J10" s="125">
        <f>MRIO_en_émissions!J10/MRIO_en_émissions!J$26</f>
        <v>0.21561233673899843</v>
      </c>
      <c r="K10" s="125">
        <f>MRIO_en_émissions!K10/MRIO_en_émissions!K$26</f>
        <v>2.0789809584754737E-2</v>
      </c>
      <c r="L10" s="125">
        <f>MRIO_en_émissions!L10/MRIO_en_émissions!L$26</f>
        <v>1.9897062606165729E-2</v>
      </c>
      <c r="M10" s="125">
        <f>MRIO_en_émissions!M10/MRIO_en_émissions!M$26</f>
        <v>2.6504706819884265E-4</v>
      </c>
      <c r="N10" s="125">
        <f>MRIO_en_émissions!N10/MRIO_en_émissions!N$26</f>
        <v>1.7947848587730449E-3</v>
      </c>
      <c r="O10" s="125">
        <f>MRIO_en_émissions!O10/MRIO_en_émissions!O$26</f>
        <v>2.8336528399544283E-4</v>
      </c>
      <c r="P10" s="125">
        <f>MRIO_en_émissions!P10/MRIO_en_émissions!P$26</f>
        <v>1.9222868678804897E-4</v>
      </c>
      <c r="Q10" s="125">
        <f>MRIO_en_émissions!Q10/MRIO_en_émissions!Q$26</f>
        <v>2.0316547542949636E-4</v>
      </c>
      <c r="R10" s="125">
        <f>MRIO_en_émissions!R10/MRIO_en_émissions!R$26</f>
        <v>2.099890758190693E-3</v>
      </c>
      <c r="S10" s="125">
        <f>MRIO_en_émissions!S10/MRIO_en_émissions!S$26</f>
        <v>5.1143483933694544E-5</v>
      </c>
      <c r="T10" s="125">
        <f>MRIO_en_émissions!T10/MRIO_en_émissions!T$26</f>
        <v>9.6361955512064499E-5</v>
      </c>
      <c r="U10" s="125">
        <f>MRIO_en_émissions!U10/MRIO_en_émissions!U$26</f>
        <v>9.7135307173005722E-4</v>
      </c>
      <c r="V10" s="125">
        <f>MRIO_en_émissions!V10/MRIO_en_émissions!V$26</f>
        <v>2.93729151646396E-3</v>
      </c>
      <c r="W10" s="125">
        <f>MRIO_en_émissions!W10/MRIO_en_émissions!W$26</f>
        <v>6.3586570184668287E-4</v>
      </c>
      <c r="X10" s="125">
        <f>MRIO_en_émissions!X10/MRIO_en_émissions!X$26</f>
        <v>1.4218355248513412E-3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123">
        <f t="shared" si="0"/>
        <v>464.30958424724827</v>
      </c>
      <c r="AG10" s="27"/>
      <c r="AH10" s="41">
        <f>'MRIO_+_Emi'!AE8/1000</f>
        <v>1628011.2138620701</v>
      </c>
      <c r="AJ10" s="145">
        <v>1023853.4403301291</v>
      </c>
      <c r="AK10" s="146">
        <v>11234.510579625638</v>
      </c>
      <c r="AL10" s="147">
        <v>949345.62807264354</v>
      </c>
      <c r="AM10" s="147">
        <v>12723.664953268</v>
      </c>
      <c r="AN10" s="147">
        <v>1261.4111054107091</v>
      </c>
      <c r="AO10" s="148">
        <v>49288.225619181256</v>
      </c>
      <c r="AP10" s="207">
        <f t="shared" si="1"/>
        <v>0</v>
      </c>
    </row>
    <row r="11" spans="1:44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125">
        <f>MRIO_en_émissions!E11/MRIO_en_émissions!E$26</f>
        <v>1.3864188394002887E-2</v>
      </c>
      <c r="F11" s="125">
        <f>MRIO_en_émissions!F11/MRIO_en_émissions!F$26</f>
        <v>5.437529043011465E-3</v>
      </c>
      <c r="G11" s="125">
        <f>MRIO_en_émissions!G11/MRIO_en_émissions!G$26</f>
        <v>5.0427204925827893E-3</v>
      </c>
      <c r="H11" s="125">
        <f>MRIO_en_émissions!H11/MRIO_en_émissions!H$26</f>
        <v>3.8359054019920817E-3</v>
      </c>
      <c r="I11" s="125">
        <f>MRIO_en_émissions!I11/MRIO_en_émissions!I$26</f>
        <v>0.11416798628262499</v>
      </c>
      <c r="J11" s="125">
        <f>MRIO_en_émissions!J11/MRIO_en_émissions!J$26</f>
        <v>8.5268773315200469E-2</v>
      </c>
      <c r="K11" s="125">
        <f>MRIO_en_émissions!K11/MRIO_en_émissions!K$26</f>
        <v>0.14777088479045442</v>
      </c>
      <c r="L11" s="125">
        <f>MRIO_en_émissions!L11/MRIO_en_émissions!L$26</f>
        <v>9.0562717720801794E-2</v>
      </c>
      <c r="M11" s="125">
        <f>MRIO_en_émissions!M11/MRIO_en_émissions!M$26</f>
        <v>1.6629931723869714E-3</v>
      </c>
      <c r="N11" s="125">
        <f>MRIO_en_émissions!N11/MRIO_en_émissions!N$26</f>
        <v>8.6692216327683748E-4</v>
      </c>
      <c r="O11" s="125">
        <f>MRIO_en_émissions!O11/MRIO_en_émissions!O$26</f>
        <v>5.0969532031257161E-4</v>
      </c>
      <c r="P11" s="125">
        <f>MRIO_en_émissions!P11/MRIO_en_émissions!P$26</f>
        <v>3.0617527342105164E-4</v>
      </c>
      <c r="Q11" s="125">
        <f>MRIO_en_émissions!Q11/MRIO_en_émissions!Q$26</f>
        <v>7.5818026856443079E-4</v>
      </c>
      <c r="R11" s="125">
        <f>MRIO_en_émissions!R11/MRIO_en_émissions!R$26</f>
        <v>4.7157170157980814E-4</v>
      </c>
      <c r="S11" s="125">
        <f>MRIO_en_émissions!S11/MRIO_en_émissions!S$26</f>
        <v>5.6222727711472092E-4</v>
      </c>
      <c r="T11" s="125">
        <f>MRIO_en_émissions!T11/MRIO_en_émissions!T$26</f>
        <v>4.6796065631341861E-4</v>
      </c>
      <c r="U11" s="125">
        <f>MRIO_en_émissions!U11/MRIO_en_émissions!U$26</f>
        <v>2.5177209746218483E-3</v>
      </c>
      <c r="V11" s="125">
        <f>MRIO_en_émissions!V11/MRIO_en_émissions!V$26</f>
        <v>8.7599461508169603E-4</v>
      </c>
      <c r="W11" s="125">
        <f>MRIO_en_émissions!W11/MRIO_en_émissions!W$26</f>
        <v>1.4161519009083588E-3</v>
      </c>
      <c r="X11" s="125">
        <f>MRIO_en_émissions!X11/MRIO_en_émissions!X$26</f>
        <v>1.3219320122889915E-3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123">
        <f t="shared" si="0"/>
        <v>7409.732338453854</v>
      </c>
      <c r="AG11" s="27"/>
      <c r="AH11" s="41">
        <f>'MRIO_+_Emi'!AE9/1000</f>
        <v>166760.98499748702</v>
      </c>
      <c r="AJ11" s="145">
        <v>1322202.5709723569</v>
      </c>
      <c r="AK11" s="146">
        <v>6112.1660262934602</v>
      </c>
      <c r="AL11" s="147">
        <v>1279701.3401011897</v>
      </c>
      <c r="AM11" s="147">
        <v>9105.3492765598585</v>
      </c>
      <c r="AN11" s="147">
        <v>4274.3161048889788</v>
      </c>
      <c r="AO11" s="148">
        <v>23009.399463424867</v>
      </c>
      <c r="AP11" s="207">
        <f t="shared" si="1"/>
        <v>0</v>
      </c>
    </row>
    <row r="12" spans="1:44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125">
        <f>MRIO_en_émissions!E12/MRIO_en_émissions!E$26</f>
        <v>1.4277085212547174E-2</v>
      </c>
      <c r="F12" s="125">
        <f>MRIO_en_émissions!F12/MRIO_en_émissions!F$26</f>
        <v>9.42818901483586E-3</v>
      </c>
      <c r="G12" s="125">
        <f>MRIO_en_émissions!G12/MRIO_en_émissions!G$26</f>
        <v>1.2565753361851853E-2</v>
      </c>
      <c r="H12" s="125">
        <f>MRIO_en_émissions!H12/MRIO_en_émissions!H$26</f>
        <v>2.9601919186971214E-2</v>
      </c>
      <c r="I12" s="125">
        <f>MRIO_en_émissions!I12/MRIO_en_émissions!I$26</f>
        <v>0.11001833723529952</v>
      </c>
      <c r="J12" s="125">
        <f>MRIO_en_émissions!J12/MRIO_en_émissions!J$26</f>
        <v>9.9941782739337431E-2</v>
      </c>
      <c r="K12" s="125">
        <f>MRIO_en_émissions!K12/MRIO_en_émissions!K$26</f>
        <v>0.11456711735335771</v>
      </c>
      <c r="L12" s="125">
        <f>MRIO_en_émissions!L12/MRIO_en_émissions!L$26</f>
        <v>0.28218957070958461</v>
      </c>
      <c r="M12" s="125">
        <f>MRIO_en_émissions!M12/MRIO_en_émissions!M$26</f>
        <v>1.9361982881019458E-3</v>
      </c>
      <c r="N12" s="125">
        <f>MRIO_en_émissions!N12/MRIO_en_émissions!N$26</f>
        <v>1.8291672107166098E-3</v>
      </c>
      <c r="O12" s="125">
        <f>MRIO_en_émissions!O12/MRIO_en_émissions!O$26</f>
        <v>2.3754704965406816E-3</v>
      </c>
      <c r="P12" s="125">
        <f>MRIO_en_émissions!P12/MRIO_en_émissions!P$26</f>
        <v>3.9339717647757779E-3</v>
      </c>
      <c r="Q12" s="125">
        <f>MRIO_en_émissions!Q12/MRIO_en_émissions!Q$26</f>
        <v>1.0660081474798426E-3</v>
      </c>
      <c r="R12" s="125">
        <f>MRIO_en_émissions!R12/MRIO_en_émissions!R$26</f>
        <v>8.8541890256173402E-4</v>
      </c>
      <c r="S12" s="125">
        <f>MRIO_en_émissions!S12/MRIO_en_émissions!S$26</f>
        <v>1.6375940710014684E-3</v>
      </c>
      <c r="T12" s="125">
        <f>MRIO_en_émissions!T12/MRIO_en_émissions!T$26</f>
        <v>2.1114899924404452E-3</v>
      </c>
      <c r="U12" s="125">
        <f>MRIO_en_émissions!U12/MRIO_en_émissions!U$26</f>
        <v>3.3500876332369155E-3</v>
      </c>
      <c r="V12" s="125">
        <f>MRIO_en_émissions!V12/MRIO_en_émissions!V$26</f>
        <v>3.4965656912409001E-3</v>
      </c>
      <c r="W12" s="125">
        <f>MRIO_en_émissions!W12/MRIO_en_émissions!W$26</f>
        <v>4.7361965720936006E-3</v>
      </c>
      <c r="X12" s="125">
        <f>MRIO_en_émissions!X12/MRIO_en_émissions!X$26</f>
        <v>1.1177629488784315E-2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123">
        <f t="shared" si="0"/>
        <v>2022.8597061464841</v>
      </c>
      <c r="AG12" s="27"/>
      <c r="AH12" s="41">
        <f>'MRIO_+_Emi'!AE10/1000</f>
        <v>563947.5590489629</v>
      </c>
      <c r="AJ12" s="149">
        <v>564470.65480340482</v>
      </c>
      <c r="AK12" s="150">
        <v>10684.853613900072</v>
      </c>
      <c r="AL12" s="151">
        <v>483125.06515873008</v>
      </c>
      <c r="AM12" s="151">
        <v>16095.856432671706</v>
      </c>
      <c r="AN12" s="151">
        <v>5743.7819695414209</v>
      </c>
      <c r="AO12" s="152">
        <v>48821.097628561663</v>
      </c>
      <c r="AP12" s="207">
        <f t="shared" si="1"/>
        <v>0</v>
      </c>
    </row>
    <row r="13" spans="1:44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125">
        <f>MRIO_en_émissions!E13/MRIO_en_émissions!E$26</f>
        <v>1.1442508807191632E-2</v>
      </c>
      <c r="F13" s="125">
        <f>MRIO_en_émissions!F13/MRIO_en_émissions!F$26</f>
        <v>1.5852692961565631E-3</v>
      </c>
      <c r="G13" s="125">
        <f>MRIO_en_émissions!G13/MRIO_en_émissions!G$26</f>
        <v>1.3136298859859456E-3</v>
      </c>
      <c r="H13" s="125">
        <f>MRIO_en_émissions!H13/MRIO_en_émissions!H$26</f>
        <v>6.9861903679090955E-4</v>
      </c>
      <c r="I13" s="125">
        <f>MRIO_en_émissions!I13/MRIO_en_émissions!I$26</f>
        <v>6.2403727112004198E-3</v>
      </c>
      <c r="J13" s="125">
        <f>MRIO_en_émissions!J13/MRIO_en_émissions!J$26</f>
        <v>8.934258133266494E-4</v>
      </c>
      <c r="K13" s="125">
        <f>MRIO_en_émissions!K13/MRIO_en_émissions!K$26</f>
        <v>1.2305600894075752E-3</v>
      </c>
      <c r="L13" s="125">
        <f>MRIO_en_émissions!L13/MRIO_en_émissions!L$26</f>
        <v>8.4840136174516273E-4</v>
      </c>
      <c r="M13" s="125">
        <f>MRIO_en_émissions!M13/MRIO_en_émissions!M$26</f>
        <v>0.27127607201420584</v>
      </c>
      <c r="N13" s="125">
        <f>MRIO_en_émissions!N13/MRIO_en_émissions!N$26</f>
        <v>3.2684487572407786E-2</v>
      </c>
      <c r="O13" s="125">
        <f>MRIO_en_émissions!O13/MRIO_en_émissions!O$26</f>
        <v>5.0117899611796753E-2</v>
      </c>
      <c r="P13" s="125">
        <f>MRIO_en_émissions!P13/MRIO_en_émissions!P$26</f>
        <v>2.2003024919551792E-2</v>
      </c>
      <c r="Q13" s="125">
        <f>MRIO_en_émissions!Q13/MRIO_en_émissions!Q$26</f>
        <v>3.1978666961885623E-3</v>
      </c>
      <c r="R13" s="125">
        <f>MRIO_en_émissions!R13/MRIO_en_émissions!R$26</f>
        <v>7.4724245191693764E-4</v>
      </c>
      <c r="S13" s="125">
        <f>MRIO_en_émissions!S13/MRIO_en_émissions!S$26</f>
        <v>9.5211243205095108E-4</v>
      </c>
      <c r="T13" s="125">
        <f>MRIO_en_émissions!T13/MRIO_en_émissions!T$26</f>
        <v>1.0360264266336995E-3</v>
      </c>
      <c r="U13" s="125">
        <f>MRIO_en_émissions!U13/MRIO_en_émissions!U$26</f>
        <v>1.2473276028582791E-2</v>
      </c>
      <c r="V13" s="125">
        <f>MRIO_en_émissions!V13/MRIO_en_émissions!V$26</f>
        <v>1.9880240576635039E-3</v>
      </c>
      <c r="W13" s="125">
        <f>MRIO_en_émissions!W13/MRIO_en_émissions!W$26</f>
        <v>3.2938289493200622E-3</v>
      </c>
      <c r="X13" s="125">
        <f>MRIO_en_émissions!X13/MRIO_en_émissions!X$26</f>
        <v>2.2988150654791339E-3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123">
        <f t="shared" si="0"/>
        <v>2322.324837053347</v>
      </c>
      <c r="AG13" s="27"/>
      <c r="AH13" s="33">
        <f>'MRIO_+_Emi'!AE11/1000</f>
        <v>1023484.3809285001</v>
      </c>
      <c r="AJ13" s="145">
        <v>1279386.6528134691</v>
      </c>
      <c r="AK13" s="146">
        <v>5229.8522046639046</v>
      </c>
      <c r="AL13" s="147">
        <v>31572.587102517904</v>
      </c>
      <c r="AM13" s="147">
        <v>1086742.1851400449</v>
      </c>
      <c r="AN13" s="147">
        <v>16163.289199000348</v>
      </c>
      <c r="AO13" s="148">
        <v>139678.73916724249</v>
      </c>
      <c r="AP13" s="207">
        <f t="shared" si="1"/>
        <v>0</v>
      </c>
    </row>
    <row r="14" spans="1:44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125">
        <f>MRIO_en_émissions!E14/MRIO_en_émissions!E$26</f>
        <v>4.3956324211821216E-4</v>
      </c>
      <c r="F14" s="125">
        <f>MRIO_en_émissions!F14/MRIO_en_émissions!F$26</f>
        <v>6.4827271039538488E-3</v>
      </c>
      <c r="G14" s="125">
        <f>MRIO_en_émissions!G14/MRIO_en_émissions!G$26</f>
        <v>1.8124132118868351E-4</v>
      </c>
      <c r="H14" s="125">
        <f>MRIO_en_émissions!H14/MRIO_en_émissions!H$26</f>
        <v>2.7238751995253921E-4</v>
      </c>
      <c r="I14" s="125">
        <f>MRIO_en_émissions!I14/MRIO_en_émissions!I$26</f>
        <v>4.5250100428886631E-4</v>
      </c>
      <c r="J14" s="125">
        <f>MRIO_en_émissions!J14/MRIO_en_émissions!J$26</f>
        <v>7.5016002651118168E-3</v>
      </c>
      <c r="K14" s="125">
        <f>MRIO_en_émissions!K14/MRIO_en_émissions!K$26</f>
        <v>1.1065109532867984E-4</v>
      </c>
      <c r="L14" s="125">
        <f>MRIO_en_émissions!L14/MRIO_en_émissions!L$26</f>
        <v>2.0379459660322443E-4</v>
      </c>
      <c r="M14" s="125">
        <f>MRIO_en_émissions!M14/MRIO_en_émissions!M$26</f>
        <v>2.082174582306158E-2</v>
      </c>
      <c r="N14" s="125">
        <f>MRIO_en_émissions!N14/MRIO_en_émissions!N$26</f>
        <v>0.1838514898004934</v>
      </c>
      <c r="O14" s="125">
        <f>MRIO_en_émissions!O14/MRIO_en_émissions!O$26</f>
        <v>2.5027813331498262E-2</v>
      </c>
      <c r="P14" s="125">
        <f>MRIO_en_émissions!P14/MRIO_en_émissions!P$26</f>
        <v>1.1942700358053879E-2</v>
      </c>
      <c r="Q14" s="125">
        <f>MRIO_en_émissions!Q14/MRIO_en_émissions!Q$26</f>
        <v>2.1490097708011245E-4</v>
      </c>
      <c r="R14" s="125">
        <f>MRIO_en_émissions!R14/MRIO_en_émissions!R$26</f>
        <v>3.4684949290210484E-3</v>
      </c>
      <c r="S14" s="125">
        <f>MRIO_en_émissions!S14/MRIO_en_émissions!S$26</f>
        <v>4.0459616210477189E-5</v>
      </c>
      <c r="T14" s="125">
        <f>MRIO_en_émissions!T14/MRIO_en_émissions!T$26</f>
        <v>1.4065756303255328E-4</v>
      </c>
      <c r="U14" s="125">
        <f>MRIO_en_émissions!U14/MRIO_en_émissions!U$26</f>
        <v>1.5287605286793161E-3</v>
      </c>
      <c r="V14" s="125">
        <f>MRIO_en_émissions!V14/MRIO_en_émissions!V$26</f>
        <v>8.1351229987793039E-3</v>
      </c>
      <c r="W14" s="125">
        <f>MRIO_en_émissions!W14/MRIO_en_émissions!W$26</f>
        <v>6.0979372882860898E-4</v>
      </c>
      <c r="X14" s="125">
        <f>MRIO_en_émissions!X14/MRIO_en_émissions!X$26</f>
        <v>1.9003903211993938E-3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123">
        <f t="shared" si="0"/>
        <v>540.39241043437778</v>
      </c>
      <c r="AG14" s="27"/>
      <c r="AH14" s="41">
        <f>'MRIO_+_Emi'!AE12/1000</f>
        <v>2976979.8298688699</v>
      </c>
      <c r="AJ14" s="145">
        <v>1528554.3161596572</v>
      </c>
      <c r="AK14" s="146">
        <v>2790.9102875543545</v>
      </c>
      <c r="AL14" s="147">
        <v>11787.049476195767</v>
      </c>
      <c r="AM14" s="147">
        <v>1424717.4381894313</v>
      </c>
      <c r="AN14" s="147">
        <v>2731.5716902371396</v>
      </c>
      <c r="AO14" s="148">
        <v>86527.346516238293</v>
      </c>
      <c r="AP14" s="207">
        <f t="shared" si="1"/>
        <v>0</v>
      </c>
    </row>
    <row r="15" spans="1:44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125">
        <f>MRIO_en_émissions!E15/MRIO_en_émissions!E$26</f>
        <v>2.2333482174323894E-3</v>
      </c>
      <c r="F15" s="125">
        <f>MRIO_en_émissions!F15/MRIO_en_émissions!F$26</f>
        <v>7.0304448539918894E-4</v>
      </c>
      <c r="G15" s="125">
        <f>MRIO_en_émissions!G15/MRIO_en_émissions!G$26</f>
        <v>6.0549155595926657E-4</v>
      </c>
      <c r="H15" s="125">
        <f>MRIO_en_émissions!H15/MRIO_en_émissions!H$26</f>
        <v>5.858204934583442E-4</v>
      </c>
      <c r="I15" s="125">
        <f>MRIO_en_émissions!I15/MRIO_en_émissions!I$26</f>
        <v>2.0262359686701046E-3</v>
      </c>
      <c r="J15" s="125">
        <f>MRIO_en_émissions!J15/MRIO_en_émissions!J$26</f>
        <v>6.9131658352818777E-4</v>
      </c>
      <c r="K15" s="125">
        <f>MRIO_en_émissions!K15/MRIO_en_émissions!K$26</f>
        <v>7.6751531571141759E-4</v>
      </c>
      <c r="L15" s="125">
        <f>MRIO_en_émissions!L15/MRIO_en_émissions!L$26</f>
        <v>9.8150576537488058E-4</v>
      </c>
      <c r="M15" s="125">
        <f>MRIO_en_émissions!M15/MRIO_en_émissions!M$26</f>
        <v>0.12322039603132982</v>
      </c>
      <c r="N15" s="125">
        <f>MRIO_en_émissions!N15/MRIO_en_émissions!N$26</f>
        <v>5.8733755264740228E-2</v>
      </c>
      <c r="O15" s="125">
        <f>MRIO_en_émissions!O15/MRIO_en_émissions!O$26</f>
        <v>0.12608090814966663</v>
      </c>
      <c r="P15" s="125">
        <f>MRIO_en_émissions!P15/MRIO_en_émissions!P$26</f>
        <v>8.640567547844806E-2</v>
      </c>
      <c r="Q15" s="125">
        <f>MRIO_en_émissions!Q15/MRIO_en_émissions!Q$26</f>
        <v>8.8023859997725688E-4</v>
      </c>
      <c r="R15" s="125">
        <f>MRIO_en_émissions!R15/MRIO_en_émissions!R$26</f>
        <v>3.1501686969481876E-4</v>
      </c>
      <c r="S15" s="125">
        <f>MRIO_en_émissions!S15/MRIO_en_émissions!S$26</f>
        <v>3.4720648173665623E-4</v>
      </c>
      <c r="T15" s="125">
        <f>MRIO_en_émissions!T15/MRIO_en_émissions!T$26</f>
        <v>3.2845902823272819E-4</v>
      </c>
      <c r="U15" s="125">
        <f>MRIO_en_émissions!U15/MRIO_en_émissions!U$26</f>
        <v>3.738880767095447E-3</v>
      </c>
      <c r="V15" s="125">
        <f>MRIO_en_émissions!V15/MRIO_en_émissions!V$26</f>
        <v>1.3192023167049336E-3</v>
      </c>
      <c r="W15" s="125">
        <f>MRIO_en_émissions!W15/MRIO_en_émissions!W$26</f>
        <v>1.4356704803028548E-3</v>
      </c>
      <c r="X15" s="125">
        <f>MRIO_en_émissions!X15/MRIO_en_émissions!X$26</f>
        <v>1.5190934049347149E-3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123">
        <f t="shared" si="0"/>
        <v>11486.520102830664</v>
      </c>
      <c r="AG15" s="27"/>
      <c r="AH15" s="41">
        <f>'MRIO_+_Emi'!AE13/1000</f>
        <v>195509.114016248</v>
      </c>
      <c r="AJ15" s="145">
        <v>2186393.8613854605</v>
      </c>
      <c r="AK15" s="146">
        <v>1021.1698756643081</v>
      </c>
      <c r="AL15" s="147">
        <v>6981.101664280498</v>
      </c>
      <c r="AM15" s="147">
        <v>2142636.9004396112</v>
      </c>
      <c r="AN15" s="147">
        <v>6978.8062745617808</v>
      </c>
      <c r="AO15" s="148">
        <v>28775.883131342431</v>
      </c>
      <c r="AP15" s="207">
        <f t="shared" si="1"/>
        <v>0</v>
      </c>
    </row>
    <row r="16" spans="1:44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125">
        <f>MRIO_en_émissions!E16/MRIO_en_émissions!E$26</f>
        <v>2.2726269863385571E-3</v>
      </c>
      <c r="F16" s="125">
        <f>MRIO_en_émissions!F16/MRIO_en_émissions!F$26</f>
        <v>1.8900715843317127E-3</v>
      </c>
      <c r="G16" s="125">
        <f>MRIO_en_émissions!G16/MRIO_en_émissions!G$26</f>
        <v>1.8074159140828367E-3</v>
      </c>
      <c r="H16" s="125">
        <f>MRIO_en_émissions!H16/MRIO_en_émissions!H$26</f>
        <v>6.0480029797945391E-3</v>
      </c>
      <c r="I16" s="125">
        <f>MRIO_en_émissions!I16/MRIO_en_émissions!I$26</f>
        <v>4.5474450257822407E-3</v>
      </c>
      <c r="J16" s="125">
        <f>MRIO_en_émissions!J16/MRIO_en_émissions!J$26</f>
        <v>3.5156110637286119E-3</v>
      </c>
      <c r="K16" s="125">
        <f>MRIO_en_émissions!K16/MRIO_en_émissions!K$26</f>
        <v>2.8659406284572485E-3</v>
      </c>
      <c r="L16" s="125">
        <f>MRIO_en_émissions!L16/MRIO_en_émissions!L$26</f>
        <v>1.2222599012850995E-2</v>
      </c>
      <c r="M16" s="125">
        <f>MRIO_en_émissions!M16/MRIO_en_émissions!M$26</f>
        <v>9.5378687105482376E-2</v>
      </c>
      <c r="N16" s="125">
        <f>MRIO_en_émissions!N16/MRIO_en_émissions!N$26</f>
        <v>0.12529879413248604</v>
      </c>
      <c r="O16" s="125">
        <f>MRIO_en_émissions!O16/MRIO_en_émissions!O$26</f>
        <v>0.15722439908826036</v>
      </c>
      <c r="P16" s="125">
        <f>MRIO_en_émissions!P16/MRIO_en_émissions!P$26</f>
        <v>0.27823944074946022</v>
      </c>
      <c r="Q16" s="125">
        <f>MRIO_en_émissions!Q16/MRIO_en_émissions!Q$26</f>
        <v>5.726484922885922E-4</v>
      </c>
      <c r="R16" s="125">
        <f>MRIO_en_émissions!R16/MRIO_en_émissions!R$26</f>
        <v>7.8690765180964683E-4</v>
      </c>
      <c r="S16" s="125">
        <f>MRIO_en_émissions!S16/MRIO_en_émissions!S$26</f>
        <v>1.0578574931687473E-3</v>
      </c>
      <c r="T16" s="125">
        <f>MRIO_en_émissions!T16/MRIO_en_émissions!T$26</f>
        <v>1.5366852271371354E-3</v>
      </c>
      <c r="U16" s="125">
        <f>MRIO_en_émissions!U16/MRIO_en_émissions!U$26</f>
        <v>2.5540148174755979E-3</v>
      </c>
      <c r="V16" s="125">
        <f>MRIO_en_émissions!V16/MRIO_en_émissions!V$26</f>
        <v>2.6042930402800806E-3</v>
      </c>
      <c r="W16" s="125">
        <f>MRIO_en_émissions!W16/MRIO_en_émissions!W$26</f>
        <v>3.2390150350966405E-3</v>
      </c>
      <c r="X16" s="125">
        <f>MRIO_en_émissions!X16/MRIO_en_émissions!X$26</f>
        <v>7.5478619678710163E-3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123">
        <f t="shared" si="0"/>
        <v>2857.6468463259935</v>
      </c>
      <c r="AG16" s="27"/>
      <c r="AH16" s="48">
        <f>'MRIO_+_Emi'!AE14/1000</f>
        <v>440752.66368537804</v>
      </c>
      <c r="AJ16" s="145">
        <v>513630.3218154622</v>
      </c>
      <c r="AK16" s="146">
        <v>1124.5155040317902</v>
      </c>
      <c r="AL16" s="147">
        <v>9857.1924103810106</v>
      </c>
      <c r="AM16" s="147">
        <v>479402.46686732722</v>
      </c>
      <c r="AN16" s="147">
        <v>2984.834890783387</v>
      </c>
      <c r="AO16" s="148">
        <v>20261.312142938936</v>
      </c>
      <c r="AP16" s="207">
        <f t="shared" si="1"/>
        <v>0</v>
      </c>
    </row>
    <row r="17" spans="1:42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125">
        <f>MRIO_en_émissions!E17/MRIO_en_émissions!E$26</f>
        <v>1.2533369440051923E-2</v>
      </c>
      <c r="F17" s="125">
        <f>MRIO_en_émissions!F17/MRIO_en_émissions!F$26</f>
        <v>2.6948365985686208E-3</v>
      </c>
      <c r="G17" s="125">
        <f>MRIO_en_émissions!G17/MRIO_en_émissions!G$26</f>
        <v>3.0244376955506796E-3</v>
      </c>
      <c r="H17" s="125">
        <f>MRIO_en_émissions!H17/MRIO_en_émissions!H$26</f>
        <v>2.1256421398571051E-3</v>
      </c>
      <c r="I17" s="125">
        <f>MRIO_en_émissions!I17/MRIO_en_émissions!I$26</f>
        <v>1.1312281204140465E-2</v>
      </c>
      <c r="J17" s="125">
        <f>MRIO_en_émissions!J17/MRIO_en_émissions!J$26</f>
        <v>2.2469822891498211E-3</v>
      </c>
      <c r="K17" s="125">
        <f>MRIO_en_émissions!K17/MRIO_en_émissions!K$26</f>
        <v>2.6565419415557792E-3</v>
      </c>
      <c r="L17" s="125">
        <f>MRIO_en_émissions!L17/MRIO_en_émissions!L$26</f>
        <v>1.6993693045062735E-3</v>
      </c>
      <c r="M17" s="125">
        <f>MRIO_en_émissions!M17/MRIO_en_émissions!M$26</f>
        <v>1.4627940001550706E-2</v>
      </c>
      <c r="N17" s="125">
        <f>MRIO_en_émissions!N17/MRIO_en_émissions!N$26</f>
        <v>2.0114209463024104E-3</v>
      </c>
      <c r="O17" s="125">
        <f>MRIO_en_émissions!O17/MRIO_en_émissions!O$26</f>
        <v>4.0140404309752954E-3</v>
      </c>
      <c r="P17" s="125">
        <f>MRIO_en_émissions!P17/MRIO_en_émissions!P$26</f>
        <v>2.3978820239482874E-3</v>
      </c>
      <c r="Q17" s="125">
        <f>MRIO_en_émissions!Q17/MRIO_en_émissions!Q$26</f>
        <v>0.48999404744838693</v>
      </c>
      <c r="R17" s="125">
        <f>MRIO_en_émissions!R17/MRIO_en_émissions!R$26</f>
        <v>0.12183510741645813</v>
      </c>
      <c r="S17" s="125">
        <f>MRIO_en_émissions!S17/MRIO_en_émissions!S$26</f>
        <v>0.23854112481592593</v>
      </c>
      <c r="T17" s="125">
        <f>MRIO_en_émissions!T17/MRIO_en_émissions!T$26</f>
        <v>0.13472532803771173</v>
      </c>
      <c r="U17" s="125">
        <f>MRIO_en_émissions!U17/MRIO_en_émissions!U$26</f>
        <v>2.2609400282294231E-2</v>
      </c>
      <c r="V17" s="125">
        <f>MRIO_en_émissions!V17/MRIO_en_émissions!V$26</f>
        <v>3.8597078920066118E-3</v>
      </c>
      <c r="W17" s="125">
        <f>MRIO_en_émissions!W17/MRIO_en_émissions!W$26</f>
        <v>7.9776417982867515E-3</v>
      </c>
      <c r="X17" s="125">
        <f>MRIO_en_émissions!X17/MRIO_en_émissions!X$26</f>
        <v>4.466465581651393E-3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123">
        <f t="shared" si="0"/>
        <v>3974.6605936325122</v>
      </c>
      <c r="AG17" s="27"/>
      <c r="AH17" s="41">
        <f>'MRIO_+_Emi'!AE15/1000</f>
        <v>5614517.03367694</v>
      </c>
      <c r="AJ17" s="139">
        <v>6075126.8327544509</v>
      </c>
      <c r="AK17" s="140">
        <v>29369.240018588636</v>
      </c>
      <c r="AL17" s="141">
        <v>183099.9741936301</v>
      </c>
      <c r="AM17" s="141">
        <v>315043.86972347356</v>
      </c>
      <c r="AN17" s="141">
        <v>4817296.7492180625</v>
      </c>
      <c r="AO17" s="142">
        <v>730316.9996006951</v>
      </c>
      <c r="AP17" s="207">
        <f t="shared" si="1"/>
        <v>0</v>
      </c>
    </row>
    <row r="18" spans="1:42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125">
        <f>MRIO_en_émissions!E18/MRIO_en_émissions!E$26</f>
        <v>3.0490253544818087E-5</v>
      </c>
      <c r="F18" s="125">
        <f>MRIO_en_émissions!F18/MRIO_en_émissions!F$26</f>
        <v>6.3805035009696629E-5</v>
      </c>
      <c r="G18" s="125">
        <f>MRIO_en_émissions!G18/MRIO_en_émissions!G$26</f>
        <v>1.0244694191866438E-5</v>
      </c>
      <c r="H18" s="125">
        <f>MRIO_en_émissions!H18/MRIO_en_émissions!H$26</f>
        <v>9.3340706108375344E-6</v>
      </c>
      <c r="I18" s="125">
        <f>MRIO_en_émissions!I18/MRIO_en_émissions!I$26</f>
        <v>2.3847316649149461E-5</v>
      </c>
      <c r="J18" s="125">
        <f>MRIO_en_émissions!J18/MRIO_en_émissions!J$26</f>
        <v>8.6177551851534479E-5</v>
      </c>
      <c r="K18" s="125">
        <f>MRIO_en_émissions!K18/MRIO_en_émissions!K$26</f>
        <v>8.8964751253775206E-6</v>
      </c>
      <c r="L18" s="125">
        <f>MRIO_en_émissions!L18/MRIO_en_émissions!L$26</f>
        <v>1.621595246474379E-5</v>
      </c>
      <c r="M18" s="125">
        <f>MRIO_en_émissions!M18/MRIO_en_émissions!M$26</f>
        <v>1.3172637730886129E-5</v>
      </c>
      <c r="N18" s="125">
        <f>MRIO_en_émissions!N18/MRIO_en_émissions!N$26</f>
        <v>3.642988730233874E-5</v>
      </c>
      <c r="O18" s="125">
        <f>MRIO_en_émissions!O18/MRIO_en_émissions!O$26</f>
        <v>1.4339122836293493E-5</v>
      </c>
      <c r="P18" s="125">
        <f>MRIO_en_émissions!P18/MRIO_en_émissions!P$26</f>
        <v>9.9670383840205269E-6</v>
      </c>
      <c r="Q18" s="125">
        <f>MRIO_en_émissions!Q18/MRIO_en_émissions!Q$26</f>
        <v>6.1422712507102697E-2</v>
      </c>
      <c r="R18" s="125">
        <f>MRIO_en_émissions!R18/MRIO_en_émissions!R$26</f>
        <v>0.30698582731265589</v>
      </c>
      <c r="S18" s="125">
        <f>MRIO_en_émissions!S18/MRIO_en_émissions!S$26</f>
        <v>2.0146151675386328E-2</v>
      </c>
      <c r="T18" s="125">
        <f>MRIO_en_émissions!T18/MRIO_en_émissions!T$26</f>
        <v>4.9497808288938662E-2</v>
      </c>
      <c r="U18" s="125">
        <f>MRIO_en_émissions!U18/MRIO_en_émissions!U$26</f>
        <v>3.6461444038032767E-4</v>
      </c>
      <c r="V18" s="125">
        <f>MRIO_en_émissions!V18/MRIO_en_émissions!V$26</f>
        <v>1.0769803626320472E-3</v>
      </c>
      <c r="W18" s="125">
        <f>MRIO_en_émissions!W18/MRIO_en_émissions!W$26</f>
        <v>3.3195684524518293E-4</v>
      </c>
      <c r="X18" s="125">
        <f>MRIO_en_émissions!X18/MRIO_en_émissions!X$26</f>
        <v>7.7379861467620189E-4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123">
        <f t="shared" si="0"/>
        <v>343.73637694919546</v>
      </c>
      <c r="AG18" s="27"/>
      <c r="AH18" s="41">
        <f>'MRIO_+_Emi'!AE16/1000</f>
        <v>5232962.2929561008</v>
      </c>
      <c r="AJ18" s="145">
        <v>1392768.5960542304</v>
      </c>
      <c r="AK18" s="146">
        <v>145.29440007099771</v>
      </c>
      <c r="AL18" s="147">
        <v>1197.7503082844846</v>
      </c>
      <c r="AM18" s="147">
        <v>1516.8529997232256</v>
      </c>
      <c r="AN18" s="147">
        <v>1361263.9523416969</v>
      </c>
      <c r="AO18" s="148">
        <v>28644.746004454668</v>
      </c>
      <c r="AP18" s="207">
        <f t="shared" si="1"/>
        <v>0</v>
      </c>
    </row>
    <row r="19" spans="1:42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125">
        <f>MRIO_en_émissions!E19/MRIO_en_émissions!E$26</f>
        <v>7.782243016131754E-4</v>
      </c>
      <c r="F19" s="125">
        <f>MRIO_en_émissions!F19/MRIO_en_émissions!F$26</f>
        <v>1.7005469861503962E-4</v>
      </c>
      <c r="G19" s="125">
        <f>MRIO_en_émissions!G19/MRIO_en_émissions!G$26</f>
        <v>2.5974110294469288E-4</v>
      </c>
      <c r="H19" s="125">
        <f>MRIO_en_émissions!H19/MRIO_en_émissions!H$26</f>
        <v>1.7442087240481224E-4</v>
      </c>
      <c r="I19" s="125">
        <f>MRIO_en_émissions!I19/MRIO_en_émissions!I$26</f>
        <v>6.9985898001444918E-4</v>
      </c>
      <c r="J19" s="125">
        <f>MRIO_en_émissions!J19/MRIO_en_émissions!J$26</f>
        <v>1.3129564356247102E-4</v>
      </c>
      <c r="K19" s="125">
        <f>MRIO_en_émissions!K19/MRIO_en_émissions!K$26</f>
        <v>2.1360229159087302E-4</v>
      </c>
      <c r="L19" s="125">
        <f>MRIO_en_émissions!L19/MRIO_en_émissions!L$26</f>
        <v>1.2992553719138811E-4</v>
      </c>
      <c r="M19" s="125">
        <f>MRIO_en_émissions!M19/MRIO_en_émissions!M$26</f>
        <v>8.5980088631860735E-4</v>
      </c>
      <c r="N19" s="125">
        <f>MRIO_en_émissions!N19/MRIO_en_émissions!N$26</f>
        <v>9.5788587671384685E-5</v>
      </c>
      <c r="O19" s="125">
        <f>MRIO_en_émissions!O19/MRIO_en_émissions!O$26</f>
        <v>2.6730193533390728E-4</v>
      </c>
      <c r="P19" s="125">
        <f>MRIO_en_émissions!P19/MRIO_en_émissions!P$26</f>
        <v>1.4498494107368853E-4</v>
      </c>
      <c r="Q19" s="125">
        <f>MRIO_en_émissions!Q19/MRIO_en_émissions!Q$26</f>
        <v>5.6648301900138302E-2</v>
      </c>
      <c r="R19" s="125">
        <f>MRIO_en_émissions!R19/MRIO_en_émissions!R$26</f>
        <v>3.0786133714786685E-2</v>
      </c>
      <c r="S19" s="125">
        <f>MRIO_en_émissions!S19/MRIO_en_émissions!S$26</f>
        <v>7.8065257477526601E-2</v>
      </c>
      <c r="T19" s="125">
        <f>MRIO_en_émissions!T19/MRIO_en_émissions!T$26</f>
        <v>7.4271760351422966E-2</v>
      </c>
      <c r="U19" s="125">
        <f>MRIO_en_émissions!U19/MRIO_en_émissions!U$26</f>
        <v>1.3541788453202436E-3</v>
      </c>
      <c r="V19" s="125">
        <f>MRIO_en_émissions!V19/MRIO_en_émissions!V$26</f>
        <v>2.4802446612837099E-4</v>
      </c>
      <c r="W19" s="125">
        <f>MRIO_en_émissions!W19/MRIO_en_émissions!W$26</f>
        <v>5.3670010811260435E-4</v>
      </c>
      <c r="X19" s="125">
        <f>MRIO_en_émissions!X19/MRIO_en_émissions!X$26</f>
        <v>3.867427212726418E-4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123">
        <f t="shared" si="0"/>
        <v>6238.4910701075323</v>
      </c>
      <c r="AG19" s="27"/>
      <c r="AH19" s="41">
        <f>'MRIO_+_Emi'!AE17/1000</f>
        <v>369334.514099375</v>
      </c>
      <c r="AJ19" s="145">
        <v>3958197.601540389</v>
      </c>
      <c r="AK19" s="146">
        <v>1315.9680636224332</v>
      </c>
      <c r="AL19" s="147">
        <v>8276.1004028073876</v>
      </c>
      <c r="AM19" s="147">
        <v>13650.266626349763</v>
      </c>
      <c r="AN19" s="147">
        <v>3902681.5879982244</v>
      </c>
      <c r="AO19" s="148">
        <v>32273.678449384417</v>
      </c>
      <c r="AP19" s="207">
        <f t="shared" si="1"/>
        <v>0</v>
      </c>
    </row>
    <row r="20" spans="1:42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125">
        <f>MRIO_en_émissions!E20/MRIO_en_émissions!E$26</f>
        <v>7.1788749679975851E-4</v>
      </c>
      <c r="F20" s="125">
        <f>MRIO_en_émissions!F20/MRIO_en_émissions!F$26</f>
        <v>3.8349113126927417E-4</v>
      </c>
      <c r="G20" s="125">
        <f>MRIO_en_émissions!G20/MRIO_en_émissions!G$26</f>
        <v>6.0666102653772697E-4</v>
      </c>
      <c r="H20" s="125">
        <f>MRIO_en_émissions!H20/MRIO_en_émissions!H$26</f>
        <v>1.4531236533116918E-3</v>
      </c>
      <c r="I20" s="125">
        <f>MRIO_en_émissions!I20/MRIO_en_émissions!I$26</f>
        <v>7.6510172081757015E-4</v>
      </c>
      <c r="J20" s="125">
        <f>MRIO_en_émissions!J20/MRIO_en_émissions!J$26</f>
        <v>4.2678193314095409E-4</v>
      </c>
      <c r="K20" s="125">
        <f>MRIO_en_émissions!K20/MRIO_en_émissions!K$26</f>
        <v>5.2534239012269493E-4</v>
      </c>
      <c r="L20" s="125">
        <f>MRIO_en_émissions!L20/MRIO_en_émissions!L$26</f>
        <v>1.7413985721633685E-3</v>
      </c>
      <c r="M20" s="125">
        <f>MRIO_en_émissions!M20/MRIO_en_émissions!M$26</f>
        <v>5.6723311867453244E-4</v>
      </c>
      <c r="N20" s="125">
        <f>MRIO_en_émissions!N20/MRIO_en_émissions!N$26</f>
        <v>2.3275472387314949E-4</v>
      </c>
      <c r="O20" s="125">
        <f>MRIO_en_émissions!O20/MRIO_en_émissions!O$26</f>
        <v>3.7850969334063899E-4</v>
      </c>
      <c r="P20" s="125">
        <f>MRIO_en_émissions!P20/MRIO_en_émissions!P$26</f>
        <v>5.6250193378762402E-4</v>
      </c>
      <c r="Q20" s="125">
        <f>MRIO_en_émissions!Q20/MRIO_en_émissions!Q$26</f>
        <v>6.6415418147181285E-2</v>
      </c>
      <c r="R20" s="125">
        <f>MRIO_en_émissions!R20/MRIO_en_émissions!R$26</f>
        <v>8.178938459060614E-2</v>
      </c>
      <c r="S20" s="125">
        <f>MRIO_en_émissions!S20/MRIO_en_émissions!S$26</f>
        <v>0.10984073340447198</v>
      </c>
      <c r="T20" s="125">
        <f>MRIO_en_émissions!T20/MRIO_en_émissions!T$26</f>
        <v>0.15952025964645572</v>
      </c>
      <c r="U20" s="125">
        <f>MRIO_en_émissions!U20/MRIO_en_émissions!U$26</f>
        <v>1.193115152684409E-3</v>
      </c>
      <c r="V20" s="125">
        <f>MRIO_en_émissions!V20/MRIO_en_émissions!V$26</f>
        <v>7.3197651708165024E-4</v>
      </c>
      <c r="W20" s="125">
        <f>MRIO_en_émissions!W20/MRIO_en_émissions!W$26</f>
        <v>1.2779170644993312E-3</v>
      </c>
      <c r="X20" s="125">
        <f>MRIO_en_émissions!X20/MRIO_en_émissions!X$26</f>
        <v>3.1579801998581772E-3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123">
        <f t="shared" si="0"/>
        <v>1249.793432268418</v>
      </c>
      <c r="AG20" s="27"/>
      <c r="AH20" s="41">
        <f>'MRIO_+_Emi'!AE18/1000</f>
        <v>451110.324836771</v>
      </c>
      <c r="AJ20" s="149">
        <v>872649.12572327477</v>
      </c>
      <c r="AK20" s="150">
        <v>1833.1198602269449</v>
      </c>
      <c r="AL20" s="151">
        <v>9964.9441314433789</v>
      </c>
      <c r="AM20" s="151">
        <v>9174.5274193727964</v>
      </c>
      <c r="AN20" s="151">
        <v>814169.75409445411</v>
      </c>
      <c r="AO20" s="152">
        <v>37506.780217777552</v>
      </c>
      <c r="AP20" s="207">
        <f t="shared" si="1"/>
        <v>0</v>
      </c>
    </row>
    <row r="21" spans="1:42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125">
        <f>MRIO_en_émissions!E21/MRIO_en_émissions!E$26</f>
        <v>2.9616697541339877E-2</v>
      </c>
      <c r="F21" s="125">
        <f>MRIO_en_émissions!F21/MRIO_en_émissions!F$26</f>
        <v>5.7556790406895876E-3</v>
      </c>
      <c r="G21" s="125">
        <f>MRIO_en_émissions!G21/MRIO_en_émissions!G$26</f>
        <v>5.5105290451169216E-3</v>
      </c>
      <c r="H21" s="125">
        <f>MRIO_en_émissions!H21/MRIO_en_émissions!H$26</f>
        <v>3.1890043799598865E-3</v>
      </c>
      <c r="I21" s="125">
        <f>MRIO_en_émissions!I21/MRIO_en_émissions!I$26</f>
        <v>3.1238509538173719E-2</v>
      </c>
      <c r="J21" s="125">
        <f>MRIO_en_émissions!J21/MRIO_en_émissions!J$26</f>
        <v>4.84542195025469E-3</v>
      </c>
      <c r="K21" s="125">
        <f>MRIO_en_émissions!K21/MRIO_en_émissions!K$26</f>
        <v>5.4024400280224738E-3</v>
      </c>
      <c r="L21" s="125">
        <f>MRIO_en_émissions!L21/MRIO_en_émissions!L$26</f>
        <v>2.9438352042376768E-3</v>
      </c>
      <c r="M21" s="125">
        <f>MRIO_en_émissions!M21/MRIO_en_émissions!M$26</f>
        <v>4.9103148119519387E-2</v>
      </c>
      <c r="N21" s="125">
        <f>MRIO_en_émissions!N21/MRIO_en_émissions!N$26</f>
        <v>6.1272746210209008E-3</v>
      </c>
      <c r="O21" s="125">
        <f>MRIO_en_émissions!O21/MRIO_en_émissions!O$26</f>
        <v>7.8295948035570929E-3</v>
      </c>
      <c r="P21" s="125">
        <f>MRIO_en_émissions!P21/MRIO_en_émissions!P$26</f>
        <v>4.060255990347067E-3</v>
      </c>
      <c r="Q21" s="125">
        <f>MRIO_en_émissions!Q21/MRIO_en_émissions!Q$26</f>
        <v>3.1303705448003261E-2</v>
      </c>
      <c r="R21" s="125">
        <f>MRIO_en_émissions!R21/MRIO_en_émissions!R$26</f>
        <v>7.9830862144042829E-3</v>
      </c>
      <c r="S21" s="125">
        <f>MRIO_en_émissions!S21/MRIO_en_émissions!S$26</f>
        <v>7.0054662251352647E-3</v>
      </c>
      <c r="T21" s="125">
        <f>MRIO_en_émissions!T21/MRIO_en_émissions!T$26</f>
        <v>7.5964010448937441E-3</v>
      </c>
      <c r="U21" s="125">
        <f>MRIO_en_émissions!U21/MRIO_en_émissions!U$26</f>
        <v>0.32604021541077843</v>
      </c>
      <c r="V21" s="125">
        <f>MRIO_en_émissions!V21/MRIO_en_émissions!V$26</f>
        <v>3.9726701342490067E-2</v>
      </c>
      <c r="W21" s="125">
        <f>MRIO_en_émissions!W21/MRIO_en_émissions!W$26</f>
        <v>0.10132350837547197</v>
      </c>
      <c r="X21" s="125">
        <f>MRIO_en_émissions!X21/MRIO_en_émissions!X$26</f>
        <v>4.5802121075623092E-2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123">
        <f t="shared" si="0"/>
        <v>6701.1679810076239</v>
      </c>
      <c r="AG21" s="27"/>
      <c r="AH21" s="33">
        <f>'MRIO_+_Emi'!AE19/1000</f>
        <v>8077250.0069703907</v>
      </c>
      <c r="AJ21" s="145">
        <v>8354983.1148677282</v>
      </c>
      <c r="AK21" s="146">
        <v>50104.795771982266</v>
      </c>
      <c r="AL21" s="147">
        <v>305506.11550709174</v>
      </c>
      <c r="AM21" s="147">
        <v>563524.99559387658</v>
      </c>
      <c r="AN21" s="147">
        <v>206323.75105017266</v>
      </c>
      <c r="AO21" s="148">
        <v>7229523.4569446044</v>
      </c>
      <c r="AP21" s="207">
        <f t="shared" si="1"/>
        <v>0</v>
      </c>
    </row>
    <row r="22" spans="1:42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125">
        <f>MRIO_en_émissions!E22/MRIO_en_émissions!E$26</f>
        <v>3.804280822268735E-3</v>
      </c>
      <c r="F22" s="125">
        <f>MRIO_en_émissions!F22/MRIO_en_émissions!F$26</f>
        <v>0.14132624270609215</v>
      </c>
      <c r="G22" s="125">
        <f>MRIO_en_émissions!G22/MRIO_en_émissions!G$26</f>
        <v>7.7960095833149909E-4</v>
      </c>
      <c r="H22" s="125">
        <f>MRIO_en_émissions!H22/MRIO_en_émissions!H$26</f>
        <v>1.5402861187835011E-3</v>
      </c>
      <c r="I22" s="125">
        <f>MRIO_en_émissions!I22/MRIO_en_émissions!I$26</f>
        <v>6.7418548938350496E-3</v>
      </c>
      <c r="J22" s="125">
        <f>MRIO_en_émissions!J22/MRIO_en_émissions!J$26</f>
        <v>0.14464922833825561</v>
      </c>
      <c r="K22" s="125">
        <f>MRIO_en_émissions!K22/MRIO_en_émissions!K$26</f>
        <v>1.9566467698234795E-3</v>
      </c>
      <c r="L22" s="125">
        <f>MRIO_en_émissions!L22/MRIO_en_émissions!L$26</f>
        <v>2.3948897212245131E-3</v>
      </c>
      <c r="M22" s="125">
        <f>MRIO_en_émissions!M22/MRIO_en_émissions!M$26</f>
        <v>1.5341244255449567E-3</v>
      </c>
      <c r="N22" s="125">
        <f>MRIO_en_émissions!N22/MRIO_en_émissions!N$26</f>
        <v>9.3531773757328726E-2</v>
      </c>
      <c r="O22" s="125">
        <f>MRIO_en_émissions!O22/MRIO_en_émissions!O$26</f>
        <v>1.6168135125675413E-3</v>
      </c>
      <c r="P22" s="125">
        <f>MRIO_en_émissions!P22/MRIO_en_émissions!P$26</f>
        <v>6.7185162450751081E-4</v>
      </c>
      <c r="Q22" s="125">
        <f>MRIO_en_émissions!Q22/MRIO_en_émissions!Q$26</f>
        <v>7.6321605397514612E-3</v>
      </c>
      <c r="R22" s="125">
        <f>MRIO_en_émissions!R22/MRIO_en_émissions!R$26</f>
        <v>0.10113082018898008</v>
      </c>
      <c r="S22" s="125">
        <f>MRIO_en_émissions!S22/MRIO_en_émissions!S$26</f>
        <v>8.5802800427842586E-4</v>
      </c>
      <c r="T22" s="125">
        <f>MRIO_en_émissions!T22/MRIO_en_émissions!T$26</f>
        <v>2.1592776389869005E-3</v>
      </c>
      <c r="U22" s="125">
        <f>MRIO_en_émissions!U22/MRIO_en_émissions!U$26</f>
        <v>6.0916556051533823E-2</v>
      </c>
      <c r="V22" s="125">
        <f>MRIO_en_émissions!V22/MRIO_en_émissions!V$26</f>
        <v>0.29854919045337419</v>
      </c>
      <c r="W22" s="125">
        <f>MRIO_en_émissions!W22/MRIO_en_émissions!W$26</f>
        <v>3.2375888782101674E-2</v>
      </c>
      <c r="X22" s="125">
        <f>MRIO_en_émissions!X22/MRIO_en_émissions!X$26</f>
        <v>4.5313028137469083E-2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123">
        <f t="shared" si="0"/>
        <v>1049.88291757663</v>
      </c>
      <c r="AG22" s="27"/>
      <c r="AH22" s="41">
        <f>'MRIO_+_Emi'!AE20/1000</f>
        <v>11987331.7929554</v>
      </c>
      <c r="AJ22" s="145">
        <v>3407977.769592057</v>
      </c>
      <c r="AK22" s="146">
        <v>22457.750124800852</v>
      </c>
      <c r="AL22" s="147">
        <v>145428.29014479628</v>
      </c>
      <c r="AM22" s="147">
        <v>64521.982845556624</v>
      </c>
      <c r="AN22" s="147">
        <v>22203.797894985586</v>
      </c>
      <c r="AO22" s="148">
        <v>3153365.9485819181</v>
      </c>
      <c r="AP22" s="207">
        <f t="shared" si="1"/>
        <v>0</v>
      </c>
    </row>
    <row r="23" spans="1:42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125">
        <f>MRIO_en_émissions!E23/MRIO_en_émissions!E$26</f>
        <v>5.5317476730073391E-3</v>
      </c>
      <c r="F23" s="125">
        <f>MRIO_en_émissions!F23/MRIO_en_émissions!F$26</f>
        <v>1.0506126717510297E-2</v>
      </c>
      <c r="G23" s="125">
        <f>MRIO_en_émissions!G23/MRIO_en_émissions!G$26</f>
        <v>2.7833978292734168E-3</v>
      </c>
      <c r="H23" s="125">
        <f>MRIO_en_émissions!H23/MRIO_en_émissions!H$26</f>
        <v>2.1584026667706988E-3</v>
      </c>
      <c r="I23" s="125">
        <f>MRIO_en_émissions!I23/MRIO_en_émissions!I$26</f>
        <v>5.8872470771075894E-3</v>
      </c>
      <c r="J23" s="125">
        <f>MRIO_en_émissions!J23/MRIO_en_émissions!J$26</f>
        <v>1.1251201804662367E-2</v>
      </c>
      <c r="K23" s="125">
        <f>MRIO_en_émissions!K23/MRIO_en_émissions!K$26</f>
        <v>2.3156545790352584E-3</v>
      </c>
      <c r="L23" s="125">
        <f>MRIO_en_émissions!L23/MRIO_en_émissions!L$26</f>
        <v>2.0032045988198511E-3</v>
      </c>
      <c r="M23" s="125">
        <f>MRIO_en_émissions!M23/MRIO_en_émissions!M$26</f>
        <v>5.7474014832592461E-3</v>
      </c>
      <c r="N23" s="125">
        <f>MRIO_en_émissions!N23/MRIO_en_émissions!N$26</f>
        <v>2.7943379264137643E-3</v>
      </c>
      <c r="O23" s="125">
        <f>MRIO_en_émissions!O23/MRIO_en_émissions!O$26</f>
        <v>1.3907511786482364E-3</v>
      </c>
      <c r="P23" s="125">
        <f>MRIO_en_émissions!P23/MRIO_en_émissions!P$26</f>
        <v>7.3764829673343387E-4</v>
      </c>
      <c r="Q23" s="125">
        <f>MRIO_en_émissions!Q23/MRIO_en_émissions!Q$26</f>
        <v>3.815268051413028E-3</v>
      </c>
      <c r="R23" s="125">
        <f>MRIO_en_émissions!R23/MRIO_en_émissions!R$26</f>
        <v>5.4404037941791408E-3</v>
      </c>
      <c r="S23" s="125">
        <f>MRIO_en_émissions!S23/MRIO_en_émissions!S$26</f>
        <v>1.3159408779533908E-3</v>
      </c>
      <c r="T23" s="125">
        <f>MRIO_en_émissions!T23/MRIO_en_émissions!T$26</f>
        <v>1.3716072016018203E-3</v>
      </c>
      <c r="U23" s="125">
        <f>MRIO_en_émissions!U23/MRIO_en_émissions!U$26</f>
        <v>8.9274749539617643E-2</v>
      </c>
      <c r="V23" s="125">
        <f>MRIO_en_émissions!V23/MRIO_en_émissions!V$26</f>
        <v>5.3957438698023663E-2</v>
      </c>
      <c r="W23" s="125">
        <f>MRIO_en_émissions!W23/MRIO_en_émissions!W$26</f>
        <v>0.10774109475558298</v>
      </c>
      <c r="X23" s="125">
        <f>MRIO_en_émissions!X23/MRIO_en_émissions!X$26</f>
        <v>8.2087478779699602E-2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123">
        <f t="shared" si="0"/>
        <v>14836.161010766311</v>
      </c>
      <c r="AG23" s="27"/>
      <c r="AH23" s="41">
        <f>'MRIO_+_Emi'!AE21/1000</f>
        <v>677084.60605931398</v>
      </c>
      <c r="AJ23" s="145">
        <v>5703615.1535804253</v>
      </c>
      <c r="AK23" s="146">
        <v>5733.7780732286919</v>
      </c>
      <c r="AL23" s="147">
        <v>35081.385017879031</v>
      </c>
      <c r="AM23" s="147">
        <v>48794.666285674553</v>
      </c>
      <c r="AN23" s="147">
        <v>45054.008852599232</v>
      </c>
      <c r="AO23" s="148">
        <v>5568951.3153510438</v>
      </c>
      <c r="AP23" s="207">
        <f t="shared" si="1"/>
        <v>0</v>
      </c>
    </row>
    <row r="24" spans="1:42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125">
        <f>MRIO_en_émissions!E24/MRIO_en_émissions!E$26</f>
        <v>4.0532105896837253E-3</v>
      </c>
      <c r="F24" s="125">
        <f>MRIO_en_émissions!F24/MRIO_en_émissions!F$26</f>
        <v>5.0601953505374671E-3</v>
      </c>
      <c r="G24" s="125">
        <f>MRIO_en_émissions!G24/MRIO_en_émissions!G$26</f>
        <v>3.8929331847418367E-3</v>
      </c>
      <c r="H24" s="125">
        <f>MRIO_en_émissions!H24/MRIO_en_émissions!H$26</f>
        <v>1.0632680879690956E-2</v>
      </c>
      <c r="I24" s="125">
        <f>MRIO_en_émissions!I24/MRIO_en_émissions!I$26</f>
        <v>5.6177256679081555E-3</v>
      </c>
      <c r="J24" s="125">
        <f>MRIO_en_émissions!J24/MRIO_en_émissions!J$26</f>
        <v>6.9514936815550637E-3</v>
      </c>
      <c r="K24" s="125">
        <f>MRIO_en_émissions!K24/MRIO_en_émissions!K$26</f>
        <v>4.6801688305278663E-3</v>
      </c>
      <c r="L24" s="125">
        <f>MRIO_en_émissions!L24/MRIO_en_émissions!L$26</f>
        <v>1.802546437604689E-2</v>
      </c>
      <c r="M24" s="125">
        <f>MRIO_en_émissions!M24/MRIO_en_émissions!M$26</f>
        <v>3.232803965030498E-3</v>
      </c>
      <c r="N24" s="125">
        <f>MRIO_en_émissions!N24/MRIO_en_émissions!N$26</f>
        <v>7.335747299036288E-3</v>
      </c>
      <c r="O24" s="125">
        <f>MRIO_en_émissions!O24/MRIO_en_émissions!O$26</f>
        <v>2.9548391871614351E-3</v>
      </c>
      <c r="P24" s="125">
        <f>MRIO_en_émissions!P24/MRIO_en_émissions!P$26</f>
        <v>5.1138180404791886E-3</v>
      </c>
      <c r="Q24" s="125">
        <f>MRIO_en_émissions!Q24/MRIO_en_émissions!Q$26</f>
        <v>2.7410824300401083E-3</v>
      </c>
      <c r="R24" s="125">
        <f>MRIO_en_émissions!R24/MRIO_en_émissions!R$26</f>
        <v>3.4703935034508834E-3</v>
      </c>
      <c r="S24" s="125">
        <f>MRIO_en_émissions!S24/MRIO_en_émissions!S$26</f>
        <v>3.3250521137928196E-3</v>
      </c>
      <c r="T24" s="125">
        <f>MRIO_en_émissions!T24/MRIO_en_émissions!T$26</f>
        <v>5.4862022459365905E-3</v>
      </c>
      <c r="U24" s="125">
        <f>MRIO_en_émissions!U24/MRIO_en_émissions!U$26</f>
        <v>6.8215891971041873E-2</v>
      </c>
      <c r="V24" s="125">
        <f>MRIO_en_émissions!V24/MRIO_en_émissions!V$26</f>
        <v>7.0744722126373963E-2</v>
      </c>
      <c r="W24" s="125">
        <f>MRIO_en_émissions!W24/MRIO_en_émissions!W$26</f>
        <v>9.9155031930256737E-2</v>
      </c>
      <c r="X24" s="125">
        <f>MRIO_en_émissions!X24/MRIO_en_émissions!X$26</f>
        <v>0.21204448268571391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123">
        <f t="shared" si="0"/>
        <v>3578.5135684784054</v>
      </c>
      <c r="AG24" s="27"/>
      <c r="AH24" s="48">
        <f>'MRIO_+_Emi'!AE22/1000</f>
        <v>1344390.1454942999</v>
      </c>
      <c r="AJ24" s="149">
        <v>1849701.2461320027</v>
      </c>
      <c r="AK24" s="150">
        <v>8076.1165294792736</v>
      </c>
      <c r="AL24" s="151">
        <v>57321.879778951254</v>
      </c>
      <c r="AM24" s="151">
        <v>50434.813329630764</v>
      </c>
      <c r="AN24" s="151">
        <v>42968.938543700766</v>
      </c>
      <c r="AO24" s="152">
        <v>1690899.4979502403</v>
      </c>
      <c r="AP24" s="207">
        <f t="shared" si="1"/>
        <v>0</v>
      </c>
    </row>
    <row r="25" spans="1:42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27"/>
      <c r="AG25" s="27"/>
      <c r="AH25" s="60"/>
      <c r="AK25" s="32"/>
    </row>
    <row r="26" spans="1:42" s="17" customFormat="1" x14ac:dyDescent="0.25"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AJ26" s="144">
        <f t="shared" ref="AJ26:AO26" si="2">SUM(AJ5:AJ24)</f>
        <v>42080991.044315271</v>
      </c>
      <c r="AK26" s="144">
        <f t="shared" si="2"/>
        <v>642700.426177516</v>
      </c>
      <c r="AL26" s="144">
        <f t="shared" si="2"/>
        <v>4692176.7019155109</v>
      </c>
      <c r="AM26" s="144">
        <f t="shared" si="2"/>
        <v>6333730.8568610931</v>
      </c>
      <c r="AN26" s="144">
        <f t="shared" si="2"/>
        <v>11289329.693144036</v>
      </c>
      <c r="AO26" s="144">
        <f t="shared" si="2"/>
        <v>19123053.366217114</v>
      </c>
    </row>
    <row r="27" spans="1:42" s="17" customFormat="1" x14ac:dyDescent="0.25"/>
    <row r="28" spans="1:42" s="17" customFormat="1" x14ac:dyDescent="0.25">
      <c r="AK28" s="17">
        <f>SUM(AK9:AK24)</f>
        <v>213499.55887970782</v>
      </c>
    </row>
    <row r="29" spans="1:42" s="17" customFormat="1" ht="17.25" x14ac:dyDescent="0.3">
      <c r="C29" s="197" t="s">
        <v>67</v>
      </c>
    </row>
    <row r="30" spans="1:42" s="17" customFormat="1" x14ac:dyDescent="0.25">
      <c r="A30" s="24" t="s">
        <v>8</v>
      </c>
      <c r="B30" s="25" t="s">
        <v>13</v>
      </c>
      <c r="C30" s="199">
        <v>1</v>
      </c>
      <c r="E30" s="17">
        <f t="array" ref="E30:X49">_xlfn.MUNIT(20)</f>
        <v>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</row>
    <row r="31" spans="1:42" x14ac:dyDescent="0.25">
      <c r="A31" s="34" t="s">
        <v>8</v>
      </c>
      <c r="B31" s="35" t="s">
        <v>14</v>
      </c>
      <c r="C31" s="200">
        <v>1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</row>
    <row r="32" spans="1:42" x14ac:dyDescent="0.25">
      <c r="A32" s="34" t="s">
        <v>8</v>
      </c>
      <c r="B32" s="35" t="s">
        <v>15</v>
      </c>
      <c r="C32" s="199">
        <v>1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</row>
    <row r="33" spans="1:24" x14ac:dyDescent="0.25">
      <c r="A33" s="42" t="s">
        <v>8</v>
      </c>
      <c r="B33" s="43" t="s">
        <v>16</v>
      </c>
      <c r="C33" s="200">
        <v>1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x14ac:dyDescent="0.25">
      <c r="A34" s="49" t="s">
        <v>9</v>
      </c>
      <c r="B34" s="25" t="s">
        <v>13</v>
      </c>
      <c r="C34" s="199">
        <v>1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1:24" x14ac:dyDescent="0.25">
      <c r="A35" s="50" t="s">
        <v>9</v>
      </c>
      <c r="B35" s="35" t="s">
        <v>14</v>
      </c>
      <c r="C35" s="200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5">
      <c r="A36" s="50" t="s">
        <v>9</v>
      </c>
      <c r="B36" s="35" t="s">
        <v>15</v>
      </c>
      <c r="C36" s="199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s="51" t="s">
        <v>9</v>
      </c>
      <c r="B37" s="43" t="s">
        <v>16</v>
      </c>
      <c r="C37" s="200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53" t="s">
        <v>10</v>
      </c>
      <c r="B38" s="35" t="s">
        <v>13</v>
      </c>
      <c r="C38" s="199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53" t="s">
        <v>10</v>
      </c>
      <c r="B39" s="35" t="s">
        <v>14</v>
      </c>
      <c r="C39" s="200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25">
      <c r="A40" s="53" t="s">
        <v>10</v>
      </c>
      <c r="B40" s="35" t="s">
        <v>15</v>
      </c>
      <c r="C40" s="199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25">
      <c r="A41" s="53" t="s">
        <v>10</v>
      </c>
      <c r="B41" s="35" t="s">
        <v>16</v>
      </c>
      <c r="C41" s="200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25">
      <c r="A42" s="54" t="s">
        <v>11</v>
      </c>
      <c r="B42" s="25" t="s">
        <v>13</v>
      </c>
      <c r="C42" s="199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</row>
    <row r="43" spans="1:24" x14ac:dyDescent="0.25">
      <c r="A43" s="55" t="s">
        <v>11</v>
      </c>
      <c r="B43" s="35" t="s">
        <v>14</v>
      </c>
      <c r="C43" s="200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</row>
    <row r="44" spans="1:24" x14ac:dyDescent="0.25">
      <c r="A44" s="55" t="s">
        <v>11</v>
      </c>
      <c r="B44" s="35" t="s">
        <v>15</v>
      </c>
      <c r="C44" s="199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</row>
    <row r="45" spans="1:24" x14ac:dyDescent="0.25">
      <c r="A45" s="56" t="s">
        <v>11</v>
      </c>
      <c r="B45" s="43" t="s">
        <v>16</v>
      </c>
      <c r="C45" s="200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</row>
    <row r="46" spans="1:24" x14ac:dyDescent="0.25">
      <c r="A46" s="57" t="s">
        <v>12</v>
      </c>
      <c r="B46" s="35" t="s">
        <v>13</v>
      </c>
      <c r="C46" s="199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</row>
    <row r="47" spans="1:24" x14ac:dyDescent="0.25">
      <c r="A47" s="57" t="s">
        <v>12</v>
      </c>
      <c r="B47" s="35" t="s">
        <v>14</v>
      </c>
      <c r="C47" s="200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0</v>
      </c>
    </row>
    <row r="48" spans="1:24" x14ac:dyDescent="0.25">
      <c r="A48" s="57" t="s">
        <v>12</v>
      </c>
      <c r="B48" s="35" t="s">
        <v>15</v>
      </c>
      <c r="C48" s="199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0</v>
      </c>
    </row>
    <row r="49" spans="1:24" x14ac:dyDescent="0.25">
      <c r="A49" s="58" t="s">
        <v>12</v>
      </c>
      <c r="B49" s="43" t="s">
        <v>16</v>
      </c>
      <c r="C49" s="200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</row>
    <row r="51" spans="1:24" ht="17.25" x14ac:dyDescent="0.3">
      <c r="A51" s="17"/>
      <c r="B51" s="17"/>
      <c r="C51" s="197" t="s">
        <v>70</v>
      </c>
    </row>
    <row r="52" spans="1:24" x14ac:dyDescent="0.25">
      <c r="A52" s="24" t="s">
        <v>8</v>
      </c>
      <c r="B52" s="25" t="s">
        <v>13</v>
      </c>
      <c r="C52" s="199">
        <v>1</v>
      </c>
      <c r="E52" s="201">
        <f t="shared" ref="E52:X52" si="3">IF(E30=1,E$26,0)</f>
        <v>831.15062289754405</v>
      </c>
      <c r="F52" s="201">
        <f t="shared" si="3"/>
        <v>0</v>
      </c>
      <c r="G52" s="201">
        <f t="shared" si="3"/>
        <v>0</v>
      </c>
      <c r="H52" s="201">
        <f t="shared" si="3"/>
        <v>0</v>
      </c>
      <c r="I52" s="201">
        <f t="shared" si="3"/>
        <v>0</v>
      </c>
      <c r="J52" s="201">
        <f t="shared" si="3"/>
        <v>0</v>
      </c>
      <c r="K52" s="201">
        <f t="shared" si="3"/>
        <v>0</v>
      </c>
      <c r="L52" s="201">
        <f t="shared" si="3"/>
        <v>0</v>
      </c>
      <c r="M52" s="201">
        <f t="shared" si="3"/>
        <v>0</v>
      </c>
      <c r="N52" s="201">
        <f t="shared" si="3"/>
        <v>0</v>
      </c>
      <c r="O52" s="201">
        <f t="shared" si="3"/>
        <v>0</v>
      </c>
      <c r="P52" s="201">
        <f t="shared" si="3"/>
        <v>0</v>
      </c>
      <c r="Q52" s="201">
        <f t="shared" si="3"/>
        <v>0</v>
      </c>
      <c r="R52" s="201">
        <f t="shared" si="3"/>
        <v>0</v>
      </c>
      <c r="S52" s="201">
        <f t="shared" si="3"/>
        <v>0</v>
      </c>
      <c r="T52" s="201">
        <f t="shared" si="3"/>
        <v>0</v>
      </c>
      <c r="U52" s="201">
        <f t="shared" si="3"/>
        <v>0</v>
      </c>
      <c r="V52" s="201">
        <f t="shared" si="3"/>
        <v>0</v>
      </c>
      <c r="W52" s="201">
        <f t="shared" si="3"/>
        <v>0</v>
      </c>
      <c r="X52" s="201">
        <f t="shared" si="3"/>
        <v>0</v>
      </c>
    </row>
    <row r="53" spans="1:24" x14ac:dyDescent="0.25">
      <c r="A53" s="34" t="s">
        <v>8</v>
      </c>
      <c r="B53" s="35" t="s">
        <v>14</v>
      </c>
      <c r="C53" s="200">
        <v>1</v>
      </c>
      <c r="E53" s="201">
        <f t="shared" ref="E53:X53" si="4">IF(E31=1,E$26,0)</f>
        <v>0</v>
      </c>
      <c r="F53" s="201">
        <f t="shared" si="4"/>
        <v>197.91609207366599</v>
      </c>
      <c r="G53" s="201">
        <f t="shared" si="4"/>
        <v>0</v>
      </c>
      <c r="H53" s="201">
        <f t="shared" si="4"/>
        <v>0</v>
      </c>
      <c r="I53" s="201">
        <f t="shared" si="4"/>
        <v>0</v>
      </c>
      <c r="J53" s="201">
        <f t="shared" si="4"/>
        <v>0</v>
      </c>
      <c r="K53" s="201">
        <f t="shared" si="4"/>
        <v>0</v>
      </c>
      <c r="L53" s="201">
        <f t="shared" si="4"/>
        <v>0</v>
      </c>
      <c r="M53" s="201">
        <f t="shared" si="4"/>
        <v>0</v>
      </c>
      <c r="N53" s="201">
        <f t="shared" si="4"/>
        <v>0</v>
      </c>
      <c r="O53" s="201">
        <f t="shared" si="4"/>
        <v>0</v>
      </c>
      <c r="P53" s="201">
        <f t="shared" si="4"/>
        <v>0</v>
      </c>
      <c r="Q53" s="201">
        <f t="shared" si="4"/>
        <v>0</v>
      </c>
      <c r="R53" s="201">
        <f t="shared" si="4"/>
        <v>0</v>
      </c>
      <c r="S53" s="201">
        <f t="shared" si="4"/>
        <v>0</v>
      </c>
      <c r="T53" s="201">
        <f t="shared" si="4"/>
        <v>0</v>
      </c>
      <c r="U53" s="201">
        <f t="shared" si="4"/>
        <v>0</v>
      </c>
      <c r="V53" s="201">
        <f t="shared" si="4"/>
        <v>0</v>
      </c>
      <c r="W53" s="201">
        <f t="shared" si="4"/>
        <v>0</v>
      </c>
      <c r="X53" s="201">
        <f t="shared" si="4"/>
        <v>0</v>
      </c>
    </row>
    <row r="54" spans="1:24" x14ac:dyDescent="0.25">
      <c r="A54" s="34" t="s">
        <v>8</v>
      </c>
      <c r="B54" s="35" t="s">
        <v>15</v>
      </c>
      <c r="C54" s="199">
        <v>1</v>
      </c>
      <c r="E54" s="201">
        <f t="shared" ref="E54:X54" si="5">IF(E32=1,E$26,0)</f>
        <v>0</v>
      </c>
      <c r="F54" s="201">
        <f t="shared" si="5"/>
        <v>0</v>
      </c>
      <c r="G54" s="201">
        <f t="shared" si="5"/>
        <v>1917.8076692811201</v>
      </c>
      <c r="H54" s="201">
        <f t="shared" si="5"/>
        <v>0</v>
      </c>
      <c r="I54" s="201">
        <f t="shared" si="5"/>
        <v>0</v>
      </c>
      <c r="J54" s="201">
        <f t="shared" si="5"/>
        <v>0</v>
      </c>
      <c r="K54" s="201">
        <f t="shared" si="5"/>
        <v>0</v>
      </c>
      <c r="L54" s="201">
        <f t="shared" si="5"/>
        <v>0</v>
      </c>
      <c r="M54" s="201">
        <f t="shared" si="5"/>
        <v>0</v>
      </c>
      <c r="N54" s="201">
        <f t="shared" si="5"/>
        <v>0</v>
      </c>
      <c r="O54" s="201">
        <f t="shared" si="5"/>
        <v>0</v>
      </c>
      <c r="P54" s="201">
        <f t="shared" si="5"/>
        <v>0</v>
      </c>
      <c r="Q54" s="201">
        <f t="shared" si="5"/>
        <v>0</v>
      </c>
      <c r="R54" s="201">
        <f t="shared" si="5"/>
        <v>0</v>
      </c>
      <c r="S54" s="201">
        <f t="shared" si="5"/>
        <v>0</v>
      </c>
      <c r="T54" s="201">
        <f t="shared" si="5"/>
        <v>0</v>
      </c>
      <c r="U54" s="201">
        <f t="shared" si="5"/>
        <v>0</v>
      </c>
      <c r="V54" s="201">
        <f t="shared" si="5"/>
        <v>0</v>
      </c>
      <c r="W54" s="201">
        <f t="shared" si="5"/>
        <v>0</v>
      </c>
      <c r="X54" s="201">
        <f t="shared" si="5"/>
        <v>0</v>
      </c>
    </row>
    <row r="55" spans="1:24" x14ac:dyDescent="0.25">
      <c r="A55" s="42" t="s">
        <v>8</v>
      </c>
      <c r="B55" s="43" t="s">
        <v>16</v>
      </c>
      <c r="C55" s="200">
        <v>1</v>
      </c>
      <c r="E55" s="201">
        <f t="shared" ref="E55:X55" si="6">IF(E33=1,E$26,0)</f>
        <v>0</v>
      </c>
      <c r="F55" s="201">
        <f t="shared" si="6"/>
        <v>0</v>
      </c>
      <c r="G55" s="201">
        <f t="shared" si="6"/>
        <v>0</v>
      </c>
      <c r="H55" s="201">
        <f t="shared" si="6"/>
        <v>1217.0665843132899</v>
      </c>
      <c r="I55" s="201">
        <f t="shared" si="6"/>
        <v>0</v>
      </c>
      <c r="J55" s="201">
        <f t="shared" si="6"/>
        <v>0</v>
      </c>
      <c r="K55" s="201">
        <f t="shared" si="6"/>
        <v>0</v>
      </c>
      <c r="L55" s="201">
        <f t="shared" si="6"/>
        <v>0</v>
      </c>
      <c r="M55" s="201">
        <f t="shared" si="6"/>
        <v>0</v>
      </c>
      <c r="N55" s="201">
        <f t="shared" si="6"/>
        <v>0</v>
      </c>
      <c r="O55" s="201">
        <f t="shared" si="6"/>
        <v>0</v>
      </c>
      <c r="P55" s="201">
        <f t="shared" si="6"/>
        <v>0</v>
      </c>
      <c r="Q55" s="201">
        <f t="shared" si="6"/>
        <v>0</v>
      </c>
      <c r="R55" s="201">
        <f t="shared" si="6"/>
        <v>0</v>
      </c>
      <c r="S55" s="201">
        <f t="shared" si="6"/>
        <v>0</v>
      </c>
      <c r="T55" s="201">
        <f t="shared" si="6"/>
        <v>0</v>
      </c>
      <c r="U55" s="201">
        <f t="shared" si="6"/>
        <v>0</v>
      </c>
      <c r="V55" s="201">
        <f t="shared" si="6"/>
        <v>0</v>
      </c>
      <c r="W55" s="201">
        <f t="shared" si="6"/>
        <v>0</v>
      </c>
      <c r="X55" s="201">
        <f t="shared" si="6"/>
        <v>0</v>
      </c>
    </row>
    <row r="56" spans="1:24" x14ac:dyDescent="0.25">
      <c r="A56" s="49" t="s">
        <v>9</v>
      </c>
      <c r="B56" s="25" t="s">
        <v>13</v>
      </c>
      <c r="C56" s="199">
        <v>1</v>
      </c>
      <c r="E56" s="201">
        <f t="shared" ref="E56:X56" si="7">IF(E34=1,E$26,0)</f>
        <v>0</v>
      </c>
      <c r="F56" s="201">
        <f t="shared" si="7"/>
        <v>0</v>
      </c>
      <c r="G56" s="201">
        <f t="shared" si="7"/>
        <v>0</v>
      </c>
      <c r="H56" s="201">
        <f t="shared" si="7"/>
        <v>0</v>
      </c>
      <c r="I56" s="201">
        <f t="shared" si="7"/>
        <v>6671.7864134741803</v>
      </c>
      <c r="J56" s="201">
        <f t="shared" si="7"/>
        <v>0</v>
      </c>
      <c r="K56" s="201">
        <f t="shared" si="7"/>
        <v>0</v>
      </c>
      <c r="L56" s="201">
        <f t="shared" si="7"/>
        <v>0</v>
      </c>
      <c r="M56" s="201">
        <f t="shared" si="7"/>
        <v>0</v>
      </c>
      <c r="N56" s="201">
        <f t="shared" si="7"/>
        <v>0</v>
      </c>
      <c r="O56" s="201">
        <f t="shared" si="7"/>
        <v>0</v>
      </c>
      <c r="P56" s="201">
        <f t="shared" si="7"/>
        <v>0</v>
      </c>
      <c r="Q56" s="201">
        <f t="shared" si="7"/>
        <v>0</v>
      </c>
      <c r="R56" s="201">
        <f t="shared" si="7"/>
        <v>0</v>
      </c>
      <c r="S56" s="201">
        <f t="shared" si="7"/>
        <v>0</v>
      </c>
      <c r="T56" s="201">
        <f t="shared" si="7"/>
        <v>0</v>
      </c>
      <c r="U56" s="201">
        <f t="shared" si="7"/>
        <v>0</v>
      </c>
      <c r="V56" s="201">
        <f t="shared" si="7"/>
        <v>0</v>
      </c>
      <c r="W56" s="201">
        <f t="shared" si="7"/>
        <v>0</v>
      </c>
      <c r="X56" s="201">
        <f t="shared" si="7"/>
        <v>0</v>
      </c>
    </row>
    <row r="57" spans="1:24" x14ac:dyDescent="0.25">
      <c r="A57" s="50" t="s">
        <v>9</v>
      </c>
      <c r="B57" s="35" t="s">
        <v>14</v>
      </c>
      <c r="C57" s="200">
        <v>1</v>
      </c>
      <c r="E57" s="201">
        <f t="shared" ref="E57:X57" si="8">IF(E35=1,E$26,0)</f>
        <v>0</v>
      </c>
      <c r="F57" s="201">
        <f t="shared" si="8"/>
        <v>0</v>
      </c>
      <c r="G57" s="201">
        <f t="shared" si="8"/>
        <v>0</v>
      </c>
      <c r="H57" s="201">
        <f t="shared" si="8"/>
        <v>0</v>
      </c>
      <c r="I57" s="201">
        <f t="shared" si="8"/>
        <v>0</v>
      </c>
      <c r="J57" s="201">
        <f t="shared" si="8"/>
        <v>1422.32883704234</v>
      </c>
      <c r="K57" s="201">
        <f t="shared" si="8"/>
        <v>0</v>
      </c>
      <c r="L57" s="201">
        <f t="shared" si="8"/>
        <v>0</v>
      </c>
      <c r="M57" s="201">
        <f t="shared" si="8"/>
        <v>0</v>
      </c>
      <c r="N57" s="201">
        <f t="shared" si="8"/>
        <v>0</v>
      </c>
      <c r="O57" s="201">
        <f t="shared" si="8"/>
        <v>0</v>
      </c>
      <c r="P57" s="201">
        <f t="shared" si="8"/>
        <v>0</v>
      </c>
      <c r="Q57" s="201">
        <f t="shared" si="8"/>
        <v>0</v>
      </c>
      <c r="R57" s="201">
        <f t="shared" si="8"/>
        <v>0</v>
      </c>
      <c r="S57" s="201">
        <f t="shared" si="8"/>
        <v>0</v>
      </c>
      <c r="T57" s="201">
        <f t="shared" si="8"/>
        <v>0</v>
      </c>
      <c r="U57" s="201">
        <f t="shared" si="8"/>
        <v>0</v>
      </c>
      <c r="V57" s="201">
        <f t="shared" si="8"/>
        <v>0</v>
      </c>
      <c r="W57" s="201">
        <f t="shared" si="8"/>
        <v>0</v>
      </c>
      <c r="X57" s="201">
        <f t="shared" si="8"/>
        <v>0</v>
      </c>
    </row>
    <row r="58" spans="1:24" x14ac:dyDescent="0.25">
      <c r="A58" s="50" t="s">
        <v>9</v>
      </c>
      <c r="B58" s="35" t="s">
        <v>15</v>
      </c>
      <c r="C58" s="199">
        <v>1</v>
      </c>
      <c r="E58" s="201">
        <f t="shared" ref="E58:X58" si="9">IF(E36=1,E$26,0)</f>
        <v>0</v>
      </c>
      <c r="F58" s="201">
        <f t="shared" si="9"/>
        <v>0</v>
      </c>
      <c r="G58" s="201">
        <f t="shared" si="9"/>
        <v>0</v>
      </c>
      <c r="H58" s="201">
        <f t="shared" si="9"/>
        <v>0</v>
      </c>
      <c r="I58" s="201">
        <f t="shared" si="9"/>
        <v>0</v>
      </c>
      <c r="J58" s="201">
        <f t="shared" si="9"/>
        <v>0</v>
      </c>
      <c r="K58" s="201">
        <f t="shared" si="9"/>
        <v>10586.4211407519</v>
      </c>
      <c r="L58" s="201">
        <f t="shared" si="9"/>
        <v>0</v>
      </c>
      <c r="M58" s="201">
        <f t="shared" si="9"/>
        <v>0</v>
      </c>
      <c r="N58" s="201">
        <f t="shared" si="9"/>
        <v>0</v>
      </c>
      <c r="O58" s="201">
        <f t="shared" si="9"/>
        <v>0</v>
      </c>
      <c r="P58" s="201">
        <f t="shared" si="9"/>
        <v>0</v>
      </c>
      <c r="Q58" s="201">
        <f t="shared" si="9"/>
        <v>0</v>
      </c>
      <c r="R58" s="201">
        <f t="shared" si="9"/>
        <v>0</v>
      </c>
      <c r="S58" s="201">
        <f t="shared" si="9"/>
        <v>0</v>
      </c>
      <c r="T58" s="201">
        <f t="shared" si="9"/>
        <v>0</v>
      </c>
      <c r="U58" s="201">
        <f t="shared" si="9"/>
        <v>0</v>
      </c>
      <c r="V58" s="201">
        <f t="shared" si="9"/>
        <v>0</v>
      </c>
      <c r="W58" s="201">
        <f t="shared" si="9"/>
        <v>0</v>
      </c>
      <c r="X58" s="201">
        <f t="shared" si="9"/>
        <v>0</v>
      </c>
    </row>
    <row r="59" spans="1:24" x14ac:dyDescent="0.25">
      <c r="A59" s="51" t="s">
        <v>9</v>
      </c>
      <c r="B59" s="43" t="s">
        <v>16</v>
      </c>
      <c r="C59" s="200">
        <v>1</v>
      </c>
      <c r="E59" s="201">
        <f t="shared" ref="E59:X59" si="10">IF(E37=1,E$26,0)</f>
        <v>0</v>
      </c>
      <c r="F59" s="201">
        <f t="shared" si="10"/>
        <v>0</v>
      </c>
      <c r="G59" s="201">
        <f t="shared" si="10"/>
        <v>0</v>
      </c>
      <c r="H59" s="201">
        <f t="shared" si="10"/>
        <v>0</v>
      </c>
      <c r="I59" s="201">
        <f t="shared" si="10"/>
        <v>0</v>
      </c>
      <c r="J59" s="201">
        <f t="shared" si="10"/>
        <v>0</v>
      </c>
      <c r="K59" s="201">
        <f t="shared" si="10"/>
        <v>0</v>
      </c>
      <c r="L59" s="201">
        <f t="shared" si="10"/>
        <v>6381.3663846917898</v>
      </c>
      <c r="M59" s="201">
        <f t="shared" si="10"/>
        <v>0</v>
      </c>
      <c r="N59" s="201">
        <f t="shared" si="10"/>
        <v>0</v>
      </c>
      <c r="O59" s="201">
        <f t="shared" si="10"/>
        <v>0</v>
      </c>
      <c r="P59" s="201">
        <f t="shared" si="10"/>
        <v>0</v>
      </c>
      <c r="Q59" s="201">
        <f t="shared" si="10"/>
        <v>0</v>
      </c>
      <c r="R59" s="201">
        <f t="shared" si="10"/>
        <v>0</v>
      </c>
      <c r="S59" s="201">
        <f t="shared" si="10"/>
        <v>0</v>
      </c>
      <c r="T59" s="201">
        <f t="shared" si="10"/>
        <v>0</v>
      </c>
      <c r="U59" s="201">
        <f t="shared" si="10"/>
        <v>0</v>
      </c>
      <c r="V59" s="201">
        <f t="shared" si="10"/>
        <v>0</v>
      </c>
      <c r="W59" s="201">
        <f t="shared" si="10"/>
        <v>0</v>
      </c>
      <c r="X59" s="201">
        <f t="shared" si="10"/>
        <v>0</v>
      </c>
    </row>
    <row r="60" spans="1:24" x14ac:dyDescent="0.25">
      <c r="A60" s="53" t="s">
        <v>10</v>
      </c>
      <c r="B60" s="35" t="s">
        <v>13</v>
      </c>
      <c r="C60" s="199">
        <v>1</v>
      </c>
      <c r="E60" s="201">
        <f t="shared" ref="E60:X60" si="11">IF(E38=1,E$26,0)</f>
        <v>0</v>
      </c>
      <c r="F60" s="201">
        <f t="shared" si="11"/>
        <v>0</v>
      </c>
      <c r="G60" s="201">
        <f t="shared" si="11"/>
        <v>0</v>
      </c>
      <c r="H60" s="201">
        <f t="shared" si="11"/>
        <v>0</v>
      </c>
      <c r="I60" s="201">
        <f t="shared" si="11"/>
        <v>0</v>
      </c>
      <c r="J60" s="201">
        <f t="shared" si="11"/>
        <v>0</v>
      </c>
      <c r="K60" s="201">
        <f t="shared" si="11"/>
        <v>0</v>
      </c>
      <c r="L60" s="201">
        <f t="shared" si="11"/>
        <v>0</v>
      </c>
      <c r="M60" s="201">
        <f t="shared" si="11"/>
        <v>5143.7976289009302</v>
      </c>
      <c r="N60" s="201">
        <f t="shared" si="11"/>
        <v>0</v>
      </c>
      <c r="O60" s="201">
        <f t="shared" si="11"/>
        <v>0</v>
      </c>
      <c r="P60" s="201">
        <f t="shared" si="11"/>
        <v>0</v>
      </c>
      <c r="Q60" s="201">
        <f t="shared" si="11"/>
        <v>0</v>
      </c>
      <c r="R60" s="201">
        <f t="shared" si="11"/>
        <v>0</v>
      </c>
      <c r="S60" s="201">
        <f t="shared" si="11"/>
        <v>0</v>
      </c>
      <c r="T60" s="201">
        <f t="shared" si="11"/>
        <v>0</v>
      </c>
      <c r="U60" s="201">
        <f t="shared" si="11"/>
        <v>0</v>
      </c>
      <c r="V60" s="201">
        <f t="shared" si="11"/>
        <v>0</v>
      </c>
      <c r="W60" s="201">
        <f t="shared" si="11"/>
        <v>0</v>
      </c>
      <c r="X60" s="201">
        <f t="shared" si="11"/>
        <v>0</v>
      </c>
    </row>
    <row r="61" spans="1:24" x14ac:dyDescent="0.25">
      <c r="A61" s="53" t="s">
        <v>10</v>
      </c>
      <c r="B61" s="35" t="s">
        <v>14</v>
      </c>
      <c r="C61" s="200">
        <v>1</v>
      </c>
      <c r="E61" s="201">
        <f t="shared" ref="E61:X61" si="12">IF(E39=1,E$26,0)</f>
        <v>0</v>
      </c>
      <c r="F61" s="201">
        <f t="shared" si="12"/>
        <v>0</v>
      </c>
      <c r="G61" s="201">
        <f t="shared" si="12"/>
        <v>0</v>
      </c>
      <c r="H61" s="201">
        <f t="shared" si="12"/>
        <v>0</v>
      </c>
      <c r="I61" s="201">
        <f t="shared" si="12"/>
        <v>0</v>
      </c>
      <c r="J61" s="201">
        <f t="shared" si="12"/>
        <v>0</v>
      </c>
      <c r="K61" s="201">
        <f t="shared" si="12"/>
        <v>0</v>
      </c>
      <c r="L61" s="201">
        <f t="shared" si="12"/>
        <v>0</v>
      </c>
      <c r="M61" s="201">
        <f t="shared" si="12"/>
        <v>0</v>
      </c>
      <c r="N61" s="201">
        <f t="shared" si="12"/>
        <v>1541.6407415639301</v>
      </c>
      <c r="O61" s="201">
        <f t="shared" si="12"/>
        <v>0</v>
      </c>
      <c r="P61" s="201">
        <f t="shared" si="12"/>
        <v>0</v>
      </c>
      <c r="Q61" s="201">
        <f t="shared" si="12"/>
        <v>0</v>
      </c>
      <c r="R61" s="201">
        <f t="shared" si="12"/>
        <v>0</v>
      </c>
      <c r="S61" s="201">
        <f t="shared" si="12"/>
        <v>0</v>
      </c>
      <c r="T61" s="201">
        <f t="shared" si="12"/>
        <v>0</v>
      </c>
      <c r="U61" s="201">
        <f t="shared" si="12"/>
        <v>0</v>
      </c>
      <c r="V61" s="201">
        <f t="shared" si="12"/>
        <v>0</v>
      </c>
      <c r="W61" s="201">
        <f t="shared" si="12"/>
        <v>0</v>
      </c>
      <c r="X61" s="201">
        <f t="shared" si="12"/>
        <v>0</v>
      </c>
    </row>
    <row r="62" spans="1:24" x14ac:dyDescent="0.25">
      <c r="A62" s="53" t="s">
        <v>10</v>
      </c>
      <c r="B62" s="35" t="s">
        <v>15</v>
      </c>
      <c r="C62" s="199">
        <v>1</v>
      </c>
      <c r="E62" s="201">
        <f t="shared" ref="E62:X62" si="13">IF(E40=1,E$26,0)</f>
        <v>0</v>
      </c>
      <c r="F62" s="201">
        <f t="shared" si="13"/>
        <v>0</v>
      </c>
      <c r="G62" s="201">
        <f t="shared" si="13"/>
        <v>0</v>
      </c>
      <c r="H62" s="201">
        <f t="shared" si="13"/>
        <v>0</v>
      </c>
      <c r="I62" s="201">
        <f t="shared" si="13"/>
        <v>0</v>
      </c>
      <c r="J62" s="201">
        <f t="shared" si="13"/>
        <v>0</v>
      </c>
      <c r="K62" s="201">
        <f t="shared" si="13"/>
        <v>0</v>
      </c>
      <c r="L62" s="201">
        <f t="shared" si="13"/>
        <v>0</v>
      </c>
      <c r="M62" s="201">
        <f t="shared" si="13"/>
        <v>0</v>
      </c>
      <c r="N62" s="201">
        <f t="shared" si="13"/>
        <v>0</v>
      </c>
      <c r="O62" s="201">
        <f t="shared" si="13"/>
        <v>15015.5366790771</v>
      </c>
      <c r="P62" s="201">
        <f t="shared" si="13"/>
        <v>0</v>
      </c>
      <c r="Q62" s="201">
        <f t="shared" si="13"/>
        <v>0</v>
      </c>
      <c r="R62" s="201">
        <f t="shared" si="13"/>
        <v>0</v>
      </c>
      <c r="S62" s="201">
        <f t="shared" si="13"/>
        <v>0</v>
      </c>
      <c r="T62" s="201">
        <f t="shared" si="13"/>
        <v>0</v>
      </c>
      <c r="U62" s="201">
        <f t="shared" si="13"/>
        <v>0</v>
      </c>
      <c r="V62" s="201">
        <f t="shared" si="13"/>
        <v>0</v>
      </c>
      <c r="W62" s="201">
        <f t="shared" si="13"/>
        <v>0</v>
      </c>
      <c r="X62" s="201">
        <f t="shared" si="13"/>
        <v>0</v>
      </c>
    </row>
    <row r="63" spans="1:24" x14ac:dyDescent="0.25">
      <c r="A63" s="53" t="s">
        <v>10</v>
      </c>
      <c r="B63" s="35" t="s">
        <v>16</v>
      </c>
      <c r="C63" s="200">
        <v>1</v>
      </c>
      <c r="E63" s="201">
        <f t="shared" ref="E63:X63" si="14">IF(E41=1,E$26,0)</f>
        <v>0</v>
      </c>
      <c r="F63" s="201">
        <f t="shared" si="14"/>
        <v>0</v>
      </c>
      <c r="G63" s="201">
        <f t="shared" si="14"/>
        <v>0</v>
      </c>
      <c r="H63" s="201">
        <f t="shared" si="14"/>
        <v>0</v>
      </c>
      <c r="I63" s="201">
        <f t="shared" si="14"/>
        <v>0</v>
      </c>
      <c r="J63" s="201">
        <f t="shared" si="14"/>
        <v>0</v>
      </c>
      <c r="K63" s="201">
        <f t="shared" si="14"/>
        <v>0</v>
      </c>
      <c r="L63" s="201">
        <f t="shared" si="14"/>
        <v>0</v>
      </c>
      <c r="M63" s="201">
        <f t="shared" si="14"/>
        <v>0</v>
      </c>
      <c r="N63" s="201">
        <f t="shared" si="14"/>
        <v>0</v>
      </c>
      <c r="O63" s="201">
        <f t="shared" si="14"/>
        <v>0</v>
      </c>
      <c r="P63" s="201">
        <f t="shared" si="14"/>
        <v>8693.9351927942407</v>
      </c>
      <c r="Q63" s="201">
        <f t="shared" si="14"/>
        <v>0</v>
      </c>
      <c r="R63" s="201">
        <f t="shared" si="14"/>
        <v>0</v>
      </c>
      <c r="S63" s="201">
        <f t="shared" si="14"/>
        <v>0</v>
      </c>
      <c r="T63" s="201">
        <f t="shared" si="14"/>
        <v>0</v>
      </c>
      <c r="U63" s="201">
        <f t="shared" si="14"/>
        <v>0</v>
      </c>
      <c r="V63" s="201">
        <f t="shared" si="14"/>
        <v>0</v>
      </c>
      <c r="W63" s="201">
        <f t="shared" si="14"/>
        <v>0</v>
      </c>
      <c r="X63" s="201">
        <f t="shared" si="14"/>
        <v>0</v>
      </c>
    </row>
    <row r="64" spans="1:24" x14ac:dyDescent="0.25">
      <c r="A64" s="54" t="s">
        <v>11</v>
      </c>
      <c r="B64" s="25" t="s">
        <v>13</v>
      </c>
      <c r="C64" s="199">
        <v>1</v>
      </c>
      <c r="E64" s="201">
        <f t="shared" ref="E64:X64" si="15">IF(E42=1,E$26,0)</f>
        <v>0</v>
      </c>
      <c r="F64" s="201">
        <f t="shared" si="15"/>
        <v>0</v>
      </c>
      <c r="G64" s="201">
        <f t="shared" si="15"/>
        <v>0</v>
      </c>
      <c r="H64" s="201">
        <f t="shared" si="15"/>
        <v>0</v>
      </c>
      <c r="I64" s="201">
        <f t="shared" si="15"/>
        <v>0</v>
      </c>
      <c r="J64" s="201">
        <f t="shared" si="15"/>
        <v>0</v>
      </c>
      <c r="K64" s="201">
        <f t="shared" si="15"/>
        <v>0</v>
      </c>
      <c r="L64" s="201">
        <f t="shared" si="15"/>
        <v>0</v>
      </c>
      <c r="M64" s="201">
        <f t="shared" si="15"/>
        <v>0</v>
      </c>
      <c r="N64" s="201">
        <f t="shared" si="15"/>
        <v>0</v>
      </c>
      <c r="O64" s="201">
        <f t="shared" si="15"/>
        <v>0</v>
      </c>
      <c r="P64" s="201">
        <f t="shared" si="15"/>
        <v>0</v>
      </c>
      <c r="Q64" s="201">
        <f t="shared" si="15"/>
        <v>14985.277184295501</v>
      </c>
      <c r="R64" s="201">
        <f t="shared" si="15"/>
        <v>0</v>
      </c>
      <c r="S64" s="201">
        <f t="shared" si="15"/>
        <v>0</v>
      </c>
      <c r="T64" s="201">
        <f t="shared" si="15"/>
        <v>0</v>
      </c>
      <c r="U64" s="201">
        <f t="shared" si="15"/>
        <v>0</v>
      </c>
      <c r="V64" s="201">
        <f t="shared" si="15"/>
        <v>0</v>
      </c>
      <c r="W64" s="201">
        <f t="shared" si="15"/>
        <v>0</v>
      </c>
      <c r="X64" s="201">
        <f t="shared" si="15"/>
        <v>0</v>
      </c>
    </row>
    <row r="65" spans="1:24" x14ac:dyDescent="0.25">
      <c r="A65" s="55" t="s">
        <v>11</v>
      </c>
      <c r="B65" s="35" t="s">
        <v>14</v>
      </c>
      <c r="C65" s="200">
        <v>1</v>
      </c>
      <c r="E65" s="201">
        <f t="shared" ref="E65:X65" si="16">IF(E43=1,E$26,0)</f>
        <v>0</v>
      </c>
      <c r="F65" s="201">
        <f t="shared" si="16"/>
        <v>0</v>
      </c>
      <c r="G65" s="201">
        <f t="shared" si="16"/>
        <v>0</v>
      </c>
      <c r="H65" s="201">
        <f t="shared" si="16"/>
        <v>0</v>
      </c>
      <c r="I65" s="201">
        <f t="shared" si="16"/>
        <v>0</v>
      </c>
      <c r="J65" s="201">
        <f t="shared" si="16"/>
        <v>0</v>
      </c>
      <c r="K65" s="201">
        <f t="shared" si="16"/>
        <v>0</v>
      </c>
      <c r="L65" s="201">
        <f t="shared" si="16"/>
        <v>0</v>
      </c>
      <c r="M65" s="201">
        <f t="shared" si="16"/>
        <v>0</v>
      </c>
      <c r="N65" s="201">
        <f t="shared" si="16"/>
        <v>0</v>
      </c>
      <c r="O65" s="201">
        <f t="shared" si="16"/>
        <v>0</v>
      </c>
      <c r="P65" s="201">
        <f t="shared" si="16"/>
        <v>0</v>
      </c>
      <c r="Q65" s="201">
        <f t="shared" si="16"/>
        <v>0</v>
      </c>
      <c r="R65" s="201">
        <f t="shared" si="16"/>
        <v>2393.5147366198098</v>
      </c>
      <c r="S65" s="201">
        <f t="shared" si="16"/>
        <v>0</v>
      </c>
      <c r="T65" s="201">
        <f t="shared" si="16"/>
        <v>0</v>
      </c>
      <c r="U65" s="201">
        <f t="shared" si="16"/>
        <v>0</v>
      </c>
      <c r="V65" s="201">
        <f t="shared" si="16"/>
        <v>0</v>
      </c>
      <c r="W65" s="201">
        <f t="shared" si="16"/>
        <v>0</v>
      </c>
      <c r="X65" s="201">
        <f t="shared" si="16"/>
        <v>0</v>
      </c>
    </row>
    <row r="66" spans="1:24" x14ac:dyDescent="0.25">
      <c r="A66" s="55" t="s">
        <v>11</v>
      </c>
      <c r="B66" s="35" t="s">
        <v>15</v>
      </c>
      <c r="C66" s="199">
        <v>1</v>
      </c>
      <c r="E66" s="201">
        <f t="shared" ref="E66:X66" si="17">IF(E44=1,E$26,0)</f>
        <v>0</v>
      </c>
      <c r="F66" s="201">
        <f t="shared" si="17"/>
        <v>0</v>
      </c>
      <c r="G66" s="201">
        <f t="shared" si="17"/>
        <v>0</v>
      </c>
      <c r="H66" s="201">
        <f t="shared" si="17"/>
        <v>0</v>
      </c>
      <c r="I66" s="201">
        <f t="shared" si="17"/>
        <v>0</v>
      </c>
      <c r="J66" s="201">
        <f t="shared" si="17"/>
        <v>0</v>
      </c>
      <c r="K66" s="201">
        <f t="shared" si="17"/>
        <v>0</v>
      </c>
      <c r="L66" s="201">
        <f t="shared" si="17"/>
        <v>0</v>
      </c>
      <c r="M66" s="201">
        <f t="shared" si="17"/>
        <v>0</v>
      </c>
      <c r="N66" s="201">
        <f t="shared" si="17"/>
        <v>0</v>
      </c>
      <c r="O66" s="201">
        <f t="shared" si="17"/>
        <v>0</v>
      </c>
      <c r="P66" s="201">
        <f t="shared" si="17"/>
        <v>0</v>
      </c>
      <c r="Q66" s="201">
        <f t="shared" si="17"/>
        <v>0</v>
      </c>
      <c r="R66" s="201">
        <f t="shared" si="17"/>
        <v>0</v>
      </c>
      <c r="S66" s="201">
        <f t="shared" si="17"/>
        <v>8159.6556494513097</v>
      </c>
      <c r="T66" s="201">
        <f t="shared" si="17"/>
        <v>0</v>
      </c>
      <c r="U66" s="201">
        <f t="shared" si="17"/>
        <v>0</v>
      </c>
      <c r="V66" s="201">
        <f t="shared" si="17"/>
        <v>0</v>
      </c>
      <c r="W66" s="201">
        <f t="shared" si="17"/>
        <v>0</v>
      </c>
      <c r="X66" s="201">
        <f t="shared" si="17"/>
        <v>0</v>
      </c>
    </row>
    <row r="67" spans="1:24" x14ac:dyDescent="0.25">
      <c r="A67" s="56" t="s">
        <v>11</v>
      </c>
      <c r="B67" s="43" t="s">
        <v>16</v>
      </c>
      <c r="C67" s="200">
        <v>1</v>
      </c>
      <c r="E67" s="201">
        <f t="shared" ref="E67:X67" si="18">IF(E45=1,E$26,0)</f>
        <v>0</v>
      </c>
      <c r="F67" s="201">
        <f t="shared" si="18"/>
        <v>0</v>
      </c>
      <c r="G67" s="201">
        <f t="shared" si="18"/>
        <v>0</v>
      </c>
      <c r="H67" s="201">
        <f t="shared" si="18"/>
        <v>0</v>
      </c>
      <c r="I67" s="201">
        <f t="shared" si="18"/>
        <v>0</v>
      </c>
      <c r="J67" s="201">
        <f t="shared" si="18"/>
        <v>0</v>
      </c>
      <c r="K67" s="201">
        <f t="shared" si="18"/>
        <v>0</v>
      </c>
      <c r="L67" s="201">
        <f t="shared" si="18"/>
        <v>0</v>
      </c>
      <c r="M67" s="201">
        <f t="shared" si="18"/>
        <v>0</v>
      </c>
      <c r="N67" s="201">
        <f t="shared" si="18"/>
        <v>0</v>
      </c>
      <c r="O67" s="201">
        <f t="shared" si="18"/>
        <v>0</v>
      </c>
      <c r="P67" s="201">
        <f t="shared" si="18"/>
        <v>0</v>
      </c>
      <c r="Q67" s="201">
        <f t="shared" si="18"/>
        <v>0</v>
      </c>
      <c r="R67" s="201">
        <f t="shared" si="18"/>
        <v>0</v>
      </c>
      <c r="S67" s="201">
        <f t="shared" si="18"/>
        <v>0</v>
      </c>
      <c r="T67" s="201">
        <f t="shared" si="18"/>
        <v>4110.8217194157496</v>
      </c>
      <c r="U67" s="201">
        <f t="shared" si="18"/>
        <v>0</v>
      </c>
      <c r="V67" s="201">
        <f t="shared" si="18"/>
        <v>0</v>
      </c>
      <c r="W67" s="201">
        <f t="shared" si="18"/>
        <v>0</v>
      </c>
      <c r="X67" s="201">
        <f t="shared" si="18"/>
        <v>0</v>
      </c>
    </row>
    <row r="68" spans="1:24" x14ac:dyDescent="0.25">
      <c r="A68" s="57" t="s">
        <v>12</v>
      </c>
      <c r="B68" s="35" t="s">
        <v>13</v>
      </c>
      <c r="C68" s="199">
        <v>1</v>
      </c>
      <c r="E68" s="201">
        <f t="shared" ref="E68:X68" si="19">IF(E46=1,E$26,0)</f>
        <v>0</v>
      </c>
      <c r="F68" s="201">
        <f t="shared" si="19"/>
        <v>0</v>
      </c>
      <c r="G68" s="201">
        <f t="shared" si="19"/>
        <v>0</v>
      </c>
      <c r="H68" s="201">
        <f t="shared" si="19"/>
        <v>0</v>
      </c>
      <c r="I68" s="201">
        <f t="shared" si="19"/>
        <v>0</v>
      </c>
      <c r="J68" s="201">
        <f t="shared" si="19"/>
        <v>0</v>
      </c>
      <c r="K68" s="201">
        <f t="shared" si="19"/>
        <v>0</v>
      </c>
      <c r="L68" s="201">
        <f t="shared" si="19"/>
        <v>0</v>
      </c>
      <c r="M68" s="201">
        <f t="shared" si="19"/>
        <v>0</v>
      </c>
      <c r="N68" s="201">
        <f t="shared" si="19"/>
        <v>0</v>
      </c>
      <c r="O68" s="201">
        <f t="shared" si="19"/>
        <v>0</v>
      </c>
      <c r="P68" s="201">
        <f t="shared" si="19"/>
        <v>0</v>
      </c>
      <c r="Q68" s="201">
        <f t="shared" si="19"/>
        <v>0</v>
      </c>
      <c r="R68" s="201">
        <f t="shared" si="19"/>
        <v>0</v>
      </c>
      <c r="S68" s="201">
        <f t="shared" si="19"/>
        <v>0</v>
      </c>
      <c r="T68" s="201">
        <f t="shared" si="19"/>
        <v>0</v>
      </c>
      <c r="U68" s="201">
        <f t="shared" si="19"/>
        <v>15845.990500220099</v>
      </c>
      <c r="V68" s="201">
        <f t="shared" si="19"/>
        <v>0</v>
      </c>
      <c r="W68" s="201">
        <f t="shared" si="19"/>
        <v>0</v>
      </c>
      <c r="X68" s="201">
        <f t="shared" si="19"/>
        <v>0</v>
      </c>
    </row>
    <row r="69" spans="1:24" x14ac:dyDescent="0.25">
      <c r="A69" s="57" t="s">
        <v>12</v>
      </c>
      <c r="B69" s="35" t="s">
        <v>14</v>
      </c>
      <c r="C69" s="200">
        <v>1</v>
      </c>
      <c r="E69" s="201">
        <f t="shared" ref="E69:X69" si="20">IF(E47=1,E$26,0)</f>
        <v>0</v>
      </c>
      <c r="F69" s="201">
        <f t="shared" si="20"/>
        <v>0</v>
      </c>
      <c r="G69" s="201">
        <f t="shared" si="20"/>
        <v>0</v>
      </c>
      <c r="H69" s="201">
        <f t="shared" si="20"/>
        <v>0</v>
      </c>
      <c r="I69" s="201">
        <f t="shared" si="20"/>
        <v>0</v>
      </c>
      <c r="J69" s="201">
        <f t="shared" si="20"/>
        <v>0</v>
      </c>
      <c r="K69" s="201">
        <f t="shared" si="20"/>
        <v>0</v>
      </c>
      <c r="L69" s="201">
        <f t="shared" si="20"/>
        <v>0</v>
      </c>
      <c r="M69" s="201">
        <f t="shared" si="20"/>
        <v>0</v>
      </c>
      <c r="N69" s="201">
        <f t="shared" si="20"/>
        <v>0</v>
      </c>
      <c r="O69" s="201">
        <f t="shared" si="20"/>
        <v>0</v>
      </c>
      <c r="P69" s="201">
        <f t="shared" si="20"/>
        <v>0</v>
      </c>
      <c r="Q69" s="201">
        <f t="shared" si="20"/>
        <v>0</v>
      </c>
      <c r="R69" s="201">
        <f t="shared" si="20"/>
        <v>0</v>
      </c>
      <c r="S69" s="201">
        <f t="shared" si="20"/>
        <v>0</v>
      </c>
      <c r="T69" s="201">
        <f t="shared" si="20"/>
        <v>0</v>
      </c>
      <c r="U69" s="201">
        <f t="shared" si="20"/>
        <v>0</v>
      </c>
      <c r="V69" s="201">
        <f t="shared" si="20"/>
        <v>5643.1795333454702</v>
      </c>
      <c r="W69" s="201">
        <f t="shared" si="20"/>
        <v>0</v>
      </c>
      <c r="X69" s="201">
        <f t="shared" si="20"/>
        <v>0</v>
      </c>
    </row>
    <row r="70" spans="1:24" x14ac:dyDescent="0.25">
      <c r="A70" s="57" t="s">
        <v>12</v>
      </c>
      <c r="B70" s="35" t="s">
        <v>15</v>
      </c>
      <c r="C70" s="199">
        <v>1</v>
      </c>
      <c r="E70" s="201">
        <f t="shared" ref="E70:X70" si="21">IF(E48=1,E$26,0)</f>
        <v>0</v>
      </c>
      <c r="F70" s="201">
        <f t="shared" si="21"/>
        <v>0</v>
      </c>
      <c r="G70" s="201">
        <f t="shared" si="21"/>
        <v>0</v>
      </c>
      <c r="H70" s="201">
        <f t="shared" si="21"/>
        <v>0</v>
      </c>
      <c r="I70" s="201">
        <f t="shared" si="21"/>
        <v>0</v>
      </c>
      <c r="J70" s="201">
        <f t="shared" si="21"/>
        <v>0</v>
      </c>
      <c r="K70" s="201">
        <f t="shared" si="21"/>
        <v>0</v>
      </c>
      <c r="L70" s="201">
        <f t="shared" si="21"/>
        <v>0</v>
      </c>
      <c r="M70" s="201">
        <f t="shared" si="21"/>
        <v>0</v>
      </c>
      <c r="N70" s="201">
        <f t="shared" si="21"/>
        <v>0</v>
      </c>
      <c r="O70" s="201">
        <f t="shared" si="21"/>
        <v>0</v>
      </c>
      <c r="P70" s="201">
        <f t="shared" si="21"/>
        <v>0</v>
      </c>
      <c r="Q70" s="201">
        <f t="shared" si="21"/>
        <v>0</v>
      </c>
      <c r="R70" s="201">
        <f t="shared" si="21"/>
        <v>0</v>
      </c>
      <c r="S70" s="201">
        <f t="shared" si="21"/>
        <v>0</v>
      </c>
      <c r="T70" s="201">
        <f t="shared" si="21"/>
        <v>0</v>
      </c>
      <c r="U70" s="201">
        <f t="shared" si="21"/>
        <v>0</v>
      </c>
      <c r="V70" s="201">
        <f t="shared" si="21"/>
        <v>0</v>
      </c>
      <c r="W70" s="201">
        <f t="shared" si="21"/>
        <v>19711.795243801898</v>
      </c>
      <c r="X70" s="201">
        <f t="shared" si="21"/>
        <v>0</v>
      </c>
    </row>
    <row r="71" spans="1:24" x14ac:dyDescent="0.25">
      <c r="A71" s="58" t="s">
        <v>12</v>
      </c>
      <c r="B71" s="43" t="s">
        <v>16</v>
      </c>
      <c r="C71" s="200">
        <v>1</v>
      </c>
      <c r="E71" s="201">
        <f t="shared" ref="E71:X71" si="22">IF(E49=1,E$26,0)</f>
        <v>0</v>
      </c>
      <c r="F71" s="201">
        <f t="shared" si="22"/>
        <v>0</v>
      </c>
      <c r="G71" s="201">
        <f t="shared" si="22"/>
        <v>0</v>
      </c>
      <c r="H71" s="201">
        <f t="shared" si="22"/>
        <v>0</v>
      </c>
      <c r="I71" s="201">
        <f t="shared" si="22"/>
        <v>0</v>
      </c>
      <c r="J71" s="201">
        <f t="shared" si="22"/>
        <v>0</v>
      </c>
      <c r="K71" s="201">
        <f t="shared" si="22"/>
        <v>0</v>
      </c>
      <c r="L71" s="201">
        <f t="shared" si="22"/>
        <v>0</v>
      </c>
      <c r="M71" s="201">
        <f t="shared" si="22"/>
        <v>0</v>
      </c>
      <c r="N71" s="201">
        <f t="shared" si="22"/>
        <v>0</v>
      </c>
      <c r="O71" s="201">
        <f t="shared" si="22"/>
        <v>0</v>
      </c>
      <c r="P71" s="201">
        <f t="shared" si="22"/>
        <v>0</v>
      </c>
      <c r="Q71" s="201">
        <f t="shared" si="22"/>
        <v>0</v>
      </c>
      <c r="R71" s="201">
        <f t="shared" si="22"/>
        <v>0</v>
      </c>
      <c r="S71" s="201">
        <f t="shared" si="22"/>
        <v>0</v>
      </c>
      <c r="T71" s="201">
        <f t="shared" si="22"/>
        <v>0</v>
      </c>
      <c r="U71" s="201">
        <f t="shared" si="22"/>
        <v>0</v>
      </c>
      <c r="V71" s="201">
        <f t="shared" si="22"/>
        <v>0</v>
      </c>
      <c r="W71" s="201">
        <f t="shared" si="22"/>
        <v>0</v>
      </c>
      <c r="X71" s="201">
        <f t="shared" si="22"/>
        <v>9474.8504400728198</v>
      </c>
    </row>
    <row r="73" spans="1:24" ht="17.25" x14ac:dyDescent="0.3">
      <c r="A73" s="17"/>
      <c r="B73" s="17"/>
      <c r="C73" s="197" t="s">
        <v>72</v>
      </c>
    </row>
    <row r="74" spans="1:24" x14ac:dyDescent="0.25">
      <c r="A74" s="24" t="s">
        <v>8</v>
      </c>
      <c r="B74" s="25" t="s">
        <v>13</v>
      </c>
      <c r="C74" s="202">
        <f t="shared" ref="C74:C93" si="23">AH5</f>
        <v>140480.436802357</v>
      </c>
      <c r="E74" s="203">
        <f t="shared" ref="E74:X74" si="24">IF(E30=1,$C74,0)</f>
        <v>140480.436802357</v>
      </c>
      <c r="F74" s="203">
        <f t="shared" si="24"/>
        <v>0</v>
      </c>
      <c r="G74" s="203">
        <f t="shared" si="24"/>
        <v>0</v>
      </c>
      <c r="H74" s="203">
        <f t="shared" si="24"/>
        <v>0</v>
      </c>
      <c r="I74" s="203">
        <f t="shared" si="24"/>
        <v>0</v>
      </c>
      <c r="J74" s="203">
        <f t="shared" si="24"/>
        <v>0</v>
      </c>
      <c r="K74" s="203">
        <f t="shared" si="24"/>
        <v>0</v>
      </c>
      <c r="L74" s="203">
        <f t="shared" si="24"/>
        <v>0</v>
      </c>
      <c r="M74" s="203">
        <f t="shared" si="24"/>
        <v>0</v>
      </c>
      <c r="N74" s="203">
        <f t="shared" si="24"/>
        <v>0</v>
      </c>
      <c r="O74" s="203">
        <f t="shared" si="24"/>
        <v>0</v>
      </c>
      <c r="P74" s="203">
        <f t="shared" si="24"/>
        <v>0</v>
      </c>
      <c r="Q74" s="203">
        <f t="shared" si="24"/>
        <v>0</v>
      </c>
      <c r="R74" s="203">
        <f t="shared" si="24"/>
        <v>0</v>
      </c>
      <c r="S74" s="203">
        <f t="shared" si="24"/>
        <v>0</v>
      </c>
      <c r="T74" s="203">
        <f t="shared" si="24"/>
        <v>0</v>
      </c>
      <c r="U74" s="203">
        <f t="shared" si="24"/>
        <v>0</v>
      </c>
      <c r="V74" s="203">
        <f t="shared" si="24"/>
        <v>0</v>
      </c>
      <c r="W74" s="203">
        <f t="shared" si="24"/>
        <v>0</v>
      </c>
      <c r="X74" s="203">
        <f t="shared" si="24"/>
        <v>0</v>
      </c>
    </row>
    <row r="75" spans="1:24" x14ac:dyDescent="0.25">
      <c r="A75" s="34" t="s">
        <v>8</v>
      </c>
      <c r="B75" s="35" t="s">
        <v>14</v>
      </c>
      <c r="C75" s="202">
        <f t="shared" si="23"/>
        <v>77038.728418095096</v>
      </c>
      <c r="E75" s="203">
        <f t="shared" ref="E75:X75" si="25">IF(E31=1,$C75,0)</f>
        <v>0</v>
      </c>
      <c r="F75" s="203">
        <f t="shared" si="25"/>
        <v>77038.728418095096</v>
      </c>
      <c r="G75" s="203">
        <f t="shared" si="25"/>
        <v>0</v>
      </c>
      <c r="H75" s="203">
        <f t="shared" si="25"/>
        <v>0</v>
      </c>
      <c r="I75" s="203">
        <f t="shared" si="25"/>
        <v>0</v>
      </c>
      <c r="J75" s="203">
        <f t="shared" si="25"/>
        <v>0</v>
      </c>
      <c r="K75" s="203">
        <f t="shared" si="25"/>
        <v>0</v>
      </c>
      <c r="L75" s="203">
        <f t="shared" si="25"/>
        <v>0</v>
      </c>
      <c r="M75" s="203">
        <f t="shared" si="25"/>
        <v>0</v>
      </c>
      <c r="N75" s="203">
        <f t="shared" si="25"/>
        <v>0</v>
      </c>
      <c r="O75" s="203">
        <f t="shared" si="25"/>
        <v>0</v>
      </c>
      <c r="P75" s="203">
        <f t="shared" si="25"/>
        <v>0</v>
      </c>
      <c r="Q75" s="203">
        <f t="shared" si="25"/>
        <v>0</v>
      </c>
      <c r="R75" s="203">
        <f t="shared" si="25"/>
        <v>0</v>
      </c>
      <c r="S75" s="203">
        <f t="shared" si="25"/>
        <v>0</v>
      </c>
      <c r="T75" s="203">
        <f t="shared" si="25"/>
        <v>0</v>
      </c>
      <c r="U75" s="203">
        <f t="shared" si="25"/>
        <v>0</v>
      </c>
      <c r="V75" s="203">
        <f t="shared" si="25"/>
        <v>0</v>
      </c>
      <c r="W75" s="203">
        <f t="shared" si="25"/>
        <v>0</v>
      </c>
      <c r="X75" s="203">
        <f t="shared" si="25"/>
        <v>0</v>
      </c>
    </row>
    <row r="76" spans="1:24" x14ac:dyDescent="0.25">
      <c r="A76" s="34" t="s">
        <v>8</v>
      </c>
      <c r="B76" s="35" t="s">
        <v>15</v>
      </c>
      <c r="C76" s="202">
        <f t="shared" si="23"/>
        <v>18406.566439296599</v>
      </c>
      <c r="E76" s="203">
        <f t="shared" ref="E76:X76" si="26">IF(E32=1,$C76,0)</f>
        <v>0</v>
      </c>
      <c r="F76" s="203">
        <f t="shared" si="26"/>
        <v>0</v>
      </c>
      <c r="G76" s="203">
        <f t="shared" si="26"/>
        <v>18406.566439296599</v>
      </c>
      <c r="H76" s="203">
        <f t="shared" si="26"/>
        <v>0</v>
      </c>
      <c r="I76" s="203">
        <f t="shared" si="26"/>
        <v>0</v>
      </c>
      <c r="J76" s="203">
        <f t="shared" si="26"/>
        <v>0</v>
      </c>
      <c r="K76" s="203">
        <f t="shared" si="26"/>
        <v>0</v>
      </c>
      <c r="L76" s="203">
        <f t="shared" si="26"/>
        <v>0</v>
      </c>
      <c r="M76" s="203">
        <f t="shared" si="26"/>
        <v>0</v>
      </c>
      <c r="N76" s="203">
        <f t="shared" si="26"/>
        <v>0</v>
      </c>
      <c r="O76" s="203">
        <f t="shared" si="26"/>
        <v>0</v>
      </c>
      <c r="P76" s="203">
        <f t="shared" si="26"/>
        <v>0</v>
      </c>
      <c r="Q76" s="203">
        <f t="shared" si="26"/>
        <v>0</v>
      </c>
      <c r="R76" s="203">
        <f t="shared" si="26"/>
        <v>0</v>
      </c>
      <c r="S76" s="203">
        <f t="shared" si="26"/>
        <v>0</v>
      </c>
      <c r="T76" s="203">
        <f t="shared" si="26"/>
        <v>0</v>
      </c>
      <c r="U76" s="203">
        <f t="shared" si="26"/>
        <v>0</v>
      </c>
      <c r="V76" s="203">
        <f t="shared" si="26"/>
        <v>0</v>
      </c>
      <c r="W76" s="203">
        <f t="shared" si="26"/>
        <v>0</v>
      </c>
      <c r="X76" s="203">
        <f t="shared" si="26"/>
        <v>0</v>
      </c>
    </row>
    <row r="77" spans="1:24" x14ac:dyDescent="0.25">
      <c r="A77" s="42" t="s">
        <v>8</v>
      </c>
      <c r="B77" s="43" t="s">
        <v>16</v>
      </c>
      <c r="C77" s="202">
        <f t="shared" si="23"/>
        <v>107546.29628499701</v>
      </c>
      <c r="E77" s="203">
        <f t="shared" ref="E77:X77" si="27">IF(E33=1,$C77,0)</f>
        <v>0</v>
      </c>
      <c r="F77" s="203">
        <f t="shared" si="27"/>
        <v>0</v>
      </c>
      <c r="G77" s="203">
        <f t="shared" si="27"/>
        <v>0</v>
      </c>
      <c r="H77" s="203">
        <f t="shared" si="27"/>
        <v>107546.29628499701</v>
      </c>
      <c r="I77" s="203">
        <f t="shared" si="27"/>
        <v>0</v>
      </c>
      <c r="J77" s="203">
        <f t="shared" si="27"/>
        <v>0</v>
      </c>
      <c r="K77" s="203">
        <f t="shared" si="27"/>
        <v>0</v>
      </c>
      <c r="L77" s="203">
        <f t="shared" si="27"/>
        <v>0</v>
      </c>
      <c r="M77" s="203">
        <f t="shared" si="27"/>
        <v>0</v>
      </c>
      <c r="N77" s="203">
        <f t="shared" si="27"/>
        <v>0</v>
      </c>
      <c r="O77" s="203">
        <f t="shared" si="27"/>
        <v>0</v>
      </c>
      <c r="P77" s="203">
        <f t="shared" si="27"/>
        <v>0</v>
      </c>
      <c r="Q77" s="203">
        <f t="shared" si="27"/>
        <v>0</v>
      </c>
      <c r="R77" s="203">
        <f t="shared" si="27"/>
        <v>0</v>
      </c>
      <c r="S77" s="203">
        <f t="shared" si="27"/>
        <v>0</v>
      </c>
      <c r="T77" s="203">
        <f t="shared" si="27"/>
        <v>0</v>
      </c>
      <c r="U77" s="203">
        <f t="shared" si="27"/>
        <v>0</v>
      </c>
      <c r="V77" s="203">
        <f t="shared" si="27"/>
        <v>0</v>
      </c>
      <c r="W77" s="203">
        <f t="shared" si="27"/>
        <v>0</v>
      </c>
      <c r="X77" s="203">
        <f t="shared" si="27"/>
        <v>0</v>
      </c>
    </row>
    <row r="78" spans="1:24" x14ac:dyDescent="0.25">
      <c r="A78" s="49" t="s">
        <v>9</v>
      </c>
      <c r="B78" s="25" t="s">
        <v>13</v>
      </c>
      <c r="C78" s="202">
        <f t="shared" si="23"/>
        <v>988092.58242630307</v>
      </c>
      <c r="E78" s="203">
        <f t="shared" ref="E78:X78" si="28">IF(E34=1,$C78,0)</f>
        <v>0</v>
      </c>
      <c r="F78" s="203">
        <f t="shared" si="28"/>
        <v>0</v>
      </c>
      <c r="G78" s="203">
        <f t="shared" si="28"/>
        <v>0</v>
      </c>
      <c r="H78" s="203">
        <f t="shared" si="28"/>
        <v>0</v>
      </c>
      <c r="I78" s="203">
        <f t="shared" si="28"/>
        <v>988092.58242630307</v>
      </c>
      <c r="J78" s="203">
        <f t="shared" si="28"/>
        <v>0</v>
      </c>
      <c r="K78" s="203">
        <f t="shared" si="28"/>
        <v>0</v>
      </c>
      <c r="L78" s="203">
        <f t="shared" si="28"/>
        <v>0</v>
      </c>
      <c r="M78" s="203">
        <f t="shared" si="28"/>
        <v>0</v>
      </c>
      <c r="N78" s="203">
        <f t="shared" si="28"/>
        <v>0</v>
      </c>
      <c r="O78" s="203">
        <f t="shared" si="28"/>
        <v>0</v>
      </c>
      <c r="P78" s="203">
        <f t="shared" si="28"/>
        <v>0</v>
      </c>
      <c r="Q78" s="203">
        <f t="shared" si="28"/>
        <v>0</v>
      </c>
      <c r="R78" s="203">
        <f t="shared" si="28"/>
        <v>0</v>
      </c>
      <c r="S78" s="203">
        <f t="shared" si="28"/>
        <v>0</v>
      </c>
      <c r="T78" s="203">
        <f t="shared" si="28"/>
        <v>0</v>
      </c>
      <c r="U78" s="203">
        <f t="shared" si="28"/>
        <v>0</v>
      </c>
      <c r="V78" s="203">
        <f t="shared" si="28"/>
        <v>0</v>
      </c>
      <c r="W78" s="203">
        <f t="shared" si="28"/>
        <v>0</v>
      </c>
      <c r="X78" s="203">
        <f t="shared" si="28"/>
        <v>0</v>
      </c>
    </row>
    <row r="79" spans="1:24" x14ac:dyDescent="0.25">
      <c r="A79" s="50" t="s">
        <v>9</v>
      </c>
      <c r="B79" s="35" t="s">
        <v>14</v>
      </c>
      <c r="C79" s="202">
        <f t="shared" si="23"/>
        <v>1628011.2138620701</v>
      </c>
      <c r="E79" s="203">
        <f t="shared" ref="E79:X79" si="29">IF(E35=1,$C79,0)</f>
        <v>0</v>
      </c>
      <c r="F79" s="203">
        <f t="shared" si="29"/>
        <v>0</v>
      </c>
      <c r="G79" s="203">
        <f t="shared" si="29"/>
        <v>0</v>
      </c>
      <c r="H79" s="203">
        <f t="shared" si="29"/>
        <v>0</v>
      </c>
      <c r="I79" s="203">
        <f t="shared" si="29"/>
        <v>0</v>
      </c>
      <c r="J79" s="203">
        <f t="shared" si="29"/>
        <v>1628011.2138620701</v>
      </c>
      <c r="K79" s="203">
        <f t="shared" si="29"/>
        <v>0</v>
      </c>
      <c r="L79" s="203">
        <f t="shared" si="29"/>
        <v>0</v>
      </c>
      <c r="M79" s="203">
        <f t="shared" si="29"/>
        <v>0</v>
      </c>
      <c r="N79" s="203">
        <f t="shared" si="29"/>
        <v>0</v>
      </c>
      <c r="O79" s="203">
        <f t="shared" si="29"/>
        <v>0</v>
      </c>
      <c r="P79" s="203">
        <f t="shared" si="29"/>
        <v>0</v>
      </c>
      <c r="Q79" s="203">
        <f t="shared" si="29"/>
        <v>0</v>
      </c>
      <c r="R79" s="203">
        <f t="shared" si="29"/>
        <v>0</v>
      </c>
      <c r="S79" s="203">
        <f t="shared" si="29"/>
        <v>0</v>
      </c>
      <c r="T79" s="203">
        <f t="shared" si="29"/>
        <v>0</v>
      </c>
      <c r="U79" s="203">
        <f t="shared" si="29"/>
        <v>0</v>
      </c>
      <c r="V79" s="203">
        <f t="shared" si="29"/>
        <v>0</v>
      </c>
      <c r="W79" s="203">
        <f t="shared" si="29"/>
        <v>0</v>
      </c>
      <c r="X79" s="203">
        <f t="shared" si="29"/>
        <v>0</v>
      </c>
    </row>
    <row r="80" spans="1:24" x14ac:dyDescent="0.25">
      <c r="A80" s="50" t="s">
        <v>9</v>
      </c>
      <c r="B80" s="35" t="s">
        <v>15</v>
      </c>
      <c r="C80" s="202">
        <f t="shared" si="23"/>
        <v>166760.98499748702</v>
      </c>
      <c r="E80" s="203">
        <f t="shared" ref="E80:X80" si="30">IF(E36=1,$C80,0)</f>
        <v>0</v>
      </c>
      <c r="F80" s="203">
        <f t="shared" si="30"/>
        <v>0</v>
      </c>
      <c r="G80" s="203">
        <f t="shared" si="30"/>
        <v>0</v>
      </c>
      <c r="H80" s="203">
        <f t="shared" si="30"/>
        <v>0</v>
      </c>
      <c r="I80" s="203">
        <f t="shared" si="30"/>
        <v>0</v>
      </c>
      <c r="J80" s="203">
        <f t="shared" si="30"/>
        <v>0</v>
      </c>
      <c r="K80" s="203">
        <f t="shared" si="30"/>
        <v>166760.98499748702</v>
      </c>
      <c r="L80" s="203">
        <f t="shared" si="30"/>
        <v>0</v>
      </c>
      <c r="M80" s="203">
        <f t="shared" si="30"/>
        <v>0</v>
      </c>
      <c r="N80" s="203">
        <f t="shared" si="30"/>
        <v>0</v>
      </c>
      <c r="O80" s="203">
        <f t="shared" si="30"/>
        <v>0</v>
      </c>
      <c r="P80" s="203">
        <f t="shared" si="30"/>
        <v>0</v>
      </c>
      <c r="Q80" s="203">
        <f t="shared" si="30"/>
        <v>0</v>
      </c>
      <c r="R80" s="203">
        <f t="shared" si="30"/>
        <v>0</v>
      </c>
      <c r="S80" s="203">
        <f t="shared" si="30"/>
        <v>0</v>
      </c>
      <c r="T80" s="203">
        <f t="shared" si="30"/>
        <v>0</v>
      </c>
      <c r="U80" s="203">
        <f t="shared" si="30"/>
        <v>0</v>
      </c>
      <c r="V80" s="203">
        <f t="shared" si="30"/>
        <v>0</v>
      </c>
      <c r="W80" s="203">
        <f t="shared" si="30"/>
        <v>0</v>
      </c>
      <c r="X80" s="203">
        <f t="shared" si="30"/>
        <v>0</v>
      </c>
    </row>
    <row r="81" spans="1:24" x14ac:dyDescent="0.25">
      <c r="A81" s="51" t="s">
        <v>9</v>
      </c>
      <c r="B81" s="43" t="s">
        <v>16</v>
      </c>
      <c r="C81" s="202">
        <f t="shared" si="23"/>
        <v>563947.5590489629</v>
      </c>
      <c r="E81" s="203">
        <f t="shared" ref="E81:X81" si="31">IF(E37=1,$C81,0)</f>
        <v>0</v>
      </c>
      <c r="F81" s="203">
        <f t="shared" si="31"/>
        <v>0</v>
      </c>
      <c r="G81" s="203">
        <f t="shared" si="31"/>
        <v>0</v>
      </c>
      <c r="H81" s="203">
        <f t="shared" si="31"/>
        <v>0</v>
      </c>
      <c r="I81" s="203">
        <f t="shared" si="31"/>
        <v>0</v>
      </c>
      <c r="J81" s="203">
        <f t="shared" si="31"/>
        <v>0</v>
      </c>
      <c r="K81" s="203">
        <f t="shared" si="31"/>
        <v>0</v>
      </c>
      <c r="L81" s="203">
        <f t="shared" si="31"/>
        <v>563947.5590489629</v>
      </c>
      <c r="M81" s="203">
        <f t="shared" si="31"/>
        <v>0</v>
      </c>
      <c r="N81" s="203">
        <f t="shared" si="31"/>
        <v>0</v>
      </c>
      <c r="O81" s="203">
        <f t="shared" si="31"/>
        <v>0</v>
      </c>
      <c r="P81" s="203">
        <f t="shared" si="31"/>
        <v>0</v>
      </c>
      <c r="Q81" s="203">
        <f t="shared" si="31"/>
        <v>0</v>
      </c>
      <c r="R81" s="203">
        <f t="shared" si="31"/>
        <v>0</v>
      </c>
      <c r="S81" s="203">
        <f t="shared" si="31"/>
        <v>0</v>
      </c>
      <c r="T81" s="203">
        <f t="shared" si="31"/>
        <v>0</v>
      </c>
      <c r="U81" s="203">
        <f t="shared" si="31"/>
        <v>0</v>
      </c>
      <c r="V81" s="203">
        <f t="shared" si="31"/>
        <v>0</v>
      </c>
      <c r="W81" s="203">
        <f t="shared" si="31"/>
        <v>0</v>
      </c>
      <c r="X81" s="203">
        <f t="shared" si="31"/>
        <v>0</v>
      </c>
    </row>
    <row r="82" spans="1:24" x14ac:dyDescent="0.25">
      <c r="A82" s="53" t="s">
        <v>10</v>
      </c>
      <c r="B82" s="35" t="s">
        <v>13</v>
      </c>
      <c r="C82" s="202">
        <f t="shared" si="23"/>
        <v>1023484.3809285001</v>
      </c>
      <c r="E82" s="203">
        <f t="shared" ref="E82:X82" si="32">IF(E38=1,$C82,0)</f>
        <v>0</v>
      </c>
      <c r="F82" s="203">
        <f t="shared" si="32"/>
        <v>0</v>
      </c>
      <c r="G82" s="203">
        <f t="shared" si="32"/>
        <v>0</v>
      </c>
      <c r="H82" s="203">
        <f t="shared" si="32"/>
        <v>0</v>
      </c>
      <c r="I82" s="203">
        <f t="shared" si="32"/>
        <v>0</v>
      </c>
      <c r="J82" s="203">
        <f t="shared" si="32"/>
        <v>0</v>
      </c>
      <c r="K82" s="203">
        <f t="shared" si="32"/>
        <v>0</v>
      </c>
      <c r="L82" s="203">
        <f t="shared" si="32"/>
        <v>0</v>
      </c>
      <c r="M82" s="203">
        <f t="shared" si="32"/>
        <v>1023484.3809285001</v>
      </c>
      <c r="N82" s="203">
        <f t="shared" si="32"/>
        <v>0</v>
      </c>
      <c r="O82" s="203">
        <f t="shared" si="32"/>
        <v>0</v>
      </c>
      <c r="P82" s="203">
        <f t="shared" si="32"/>
        <v>0</v>
      </c>
      <c r="Q82" s="203">
        <f t="shared" si="32"/>
        <v>0</v>
      </c>
      <c r="R82" s="203">
        <f t="shared" si="32"/>
        <v>0</v>
      </c>
      <c r="S82" s="203">
        <f t="shared" si="32"/>
        <v>0</v>
      </c>
      <c r="T82" s="203">
        <f t="shared" si="32"/>
        <v>0</v>
      </c>
      <c r="U82" s="203">
        <f t="shared" si="32"/>
        <v>0</v>
      </c>
      <c r="V82" s="203">
        <f t="shared" si="32"/>
        <v>0</v>
      </c>
      <c r="W82" s="203">
        <f t="shared" si="32"/>
        <v>0</v>
      </c>
      <c r="X82" s="203">
        <f t="shared" si="32"/>
        <v>0</v>
      </c>
    </row>
    <row r="83" spans="1:24" x14ac:dyDescent="0.25">
      <c r="A83" s="53" t="s">
        <v>10</v>
      </c>
      <c r="B83" s="35" t="s">
        <v>14</v>
      </c>
      <c r="C83" s="202">
        <f t="shared" si="23"/>
        <v>2976979.8298688699</v>
      </c>
      <c r="E83" s="203">
        <f t="shared" ref="E83:X83" si="33">IF(E39=1,$C83,0)</f>
        <v>0</v>
      </c>
      <c r="F83" s="203">
        <f t="shared" si="33"/>
        <v>0</v>
      </c>
      <c r="G83" s="203">
        <f t="shared" si="33"/>
        <v>0</v>
      </c>
      <c r="H83" s="203">
        <f t="shared" si="33"/>
        <v>0</v>
      </c>
      <c r="I83" s="203">
        <f t="shared" si="33"/>
        <v>0</v>
      </c>
      <c r="J83" s="203">
        <f t="shared" si="33"/>
        <v>0</v>
      </c>
      <c r="K83" s="203">
        <f t="shared" si="33"/>
        <v>0</v>
      </c>
      <c r="L83" s="203">
        <f t="shared" si="33"/>
        <v>0</v>
      </c>
      <c r="M83" s="203">
        <f t="shared" si="33"/>
        <v>0</v>
      </c>
      <c r="N83" s="203">
        <f t="shared" si="33"/>
        <v>2976979.8298688699</v>
      </c>
      <c r="O83" s="203">
        <f t="shared" si="33"/>
        <v>0</v>
      </c>
      <c r="P83" s="203">
        <f t="shared" si="33"/>
        <v>0</v>
      </c>
      <c r="Q83" s="203">
        <f t="shared" si="33"/>
        <v>0</v>
      </c>
      <c r="R83" s="203">
        <f t="shared" si="33"/>
        <v>0</v>
      </c>
      <c r="S83" s="203">
        <f t="shared" si="33"/>
        <v>0</v>
      </c>
      <c r="T83" s="203">
        <f t="shared" si="33"/>
        <v>0</v>
      </c>
      <c r="U83" s="203">
        <f t="shared" si="33"/>
        <v>0</v>
      </c>
      <c r="V83" s="203">
        <f t="shared" si="33"/>
        <v>0</v>
      </c>
      <c r="W83" s="203">
        <f t="shared" si="33"/>
        <v>0</v>
      </c>
      <c r="X83" s="203">
        <f t="shared" si="33"/>
        <v>0</v>
      </c>
    </row>
    <row r="84" spans="1:24" x14ac:dyDescent="0.25">
      <c r="A84" s="53" t="s">
        <v>10</v>
      </c>
      <c r="B84" s="35" t="s">
        <v>15</v>
      </c>
      <c r="C84" s="202">
        <f t="shared" si="23"/>
        <v>195509.114016248</v>
      </c>
      <c r="E84" s="203">
        <f t="shared" ref="E84:X84" si="34">IF(E40=1,$C84,0)</f>
        <v>0</v>
      </c>
      <c r="F84" s="203">
        <f t="shared" si="34"/>
        <v>0</v>
      </c>
      <c r="G84" s="203">
        <f t="shared" si="34"/>
        <v>0</v>
      </c>
      <c r="H84" s="203">
        <f t="shared" si="34"/>
        <v>0</v>
      </c>
      <c r="I84" s="203">
        <f t="shared" si="34"/>
        <v>0</v>
      </c>
      <c r="J84" s="203">
        <f t="shared" si="34"/>
        <v>0</v>
      </c>
      <c r="K84" s="203">
        <f t="shared" si="34"/>
        <v>0</v>
      </c>
      <c r="L84" s="203">
        <f t="shared" si="34"/>
        <v>0</v>
      </c>
      <c r="M84" s="203">
        <f t="shared" si="34"/>
        <v>0</v>
      </c>
      <c r="N84" s="203">
        <f t="shared" si="34"/>
        <v>0</v>
      </c>
      <c r="O84" s="203">
        <f t="shared" si="34"/>
        <v>195509.114016248</v>
      </c>
      <c r="P84" s="203">
        <f t="shared" si="34"/>
        <v>0</v>
      </c>
      <c r="Q84" s="203">
        <f t="shared" si="34"/>
        <v>0</v>
      </c>
      <c r="R84" s="203">
        <f t="shared" si="34"/>
        <v>0</v>
      </c>
      <c r="S84" s="203">
        <f t="shared" si="34"/>
        <v>0</v>
      </c>
      <c r="T84" s="203">
        <f t="shared" si="34"/>
        <v>0</v>
      </c>
      <c r="U84" s="203">
        <f t="shared" si="34"/>
        <v>0</v>
      </c>
      <c r="V84" s="203">
        <f t="shared" si="34"/>
        <v>0</v>
      </c>
      <c r="W84" s="203">
        <f t="shared" si="34"/>
        <v>0</v>
      </c>
      <c r="X84" s="203">
        <f t="shared" si="34"/>
        <v>0</v>
      </c>
    </row>
    <row r="85" spans="1:24" x14ac:dyDescent="0.25">
      <c r="A85" s="53" t="s">
        <v>10</v>
      </c>
      <c r="B85" s="35" t="s">
        <v>16</v>
      </c>
      <c r="C85" s="202">
        <f t="shared" si="23"/>
        <v>440752.66368537804</v>
      </c>
      <c r="E85" s="203">
        <f t="shared" ref="E85:X85" si="35">IF(E41=1,$C85,0)</f>
        <v>0</v>
      </c>
      <c r="F85" s="203">
        <f t="shared" si="35"/>
        <v>0</v>
      </c>
      <c r="G85" s="203">
        <f t="shared" si="35"/>
        <v>0</v>
      </c>
      <c r="H85" s="203">
        <f t="shared" si="35"/>
        <v>0</v>
      </c>
      <c r="I85" s="203">
        <f t="shared" si="35"/>
        <v>0</v>
      </c>
      <c r="J85" s="203">
        <f t="shared" si="35"/>
        <v>0</v>
      </c>
      <c r="K85" s="203">
        <f t="shared" si="35"/>
        <v>0</v>
      </c>
      <c r="L85" s="203">
        <f t="shared" si="35"/>
        <v>0</v>
      </c>
      <c r="M85" s="203">
        <f t="shared" si="35"/>
        <v>0</v>
      </c>
      <c r="N85" s="203">
        <f t="shared" si="35"/>
        <v>0</v>
      </c>
      <c r="O85" s="203">
        <f t="shared" si="35"/>
        <v>0</v>
      </c>
      <c r="P85" s="203">
        <f t="shared" si="35"/>
        <v>440752.66368537804</v>
      </c>
      <c r="Q85" s="203">
        <f t="shared" si="35"/>
        <v>0</v>
      </c>
      <c r="R85" s="203">
        <f t="shared" si="35"/>
        <v>0</v>
      </c>
      <c r="S85" s="203">
        <f t="shared" si="35"/>
        <v>0</v>
      </c>
      <c r="T85" s="203">
        <f t="shared" si="35"/>
        <v>0</v>
      </c>
      <c r="U85" s="203">
        <f t="shared" si="35"/>
        <v>0</v>
      </c>
      <c r="V85" s="203">
        <f t="shared" si="35"/>
        <v>0</v>
      </c>
      <c r="W85" s="203">
        <f t="shared" si="35"/>
        <v>0</v>
      </c>
      <c r="X85" s="203">
        <f t="shared" si="35"/>
        <v>0</v>
      </c>
    </row>
    <row r="86" spans="1:24" x14ac:dyDescent="0.25">
      <c r="A86" s="54" t="s">
        <v>11</v>
      </c>
      <c r="B86" s="25" t="s">
        <v>13</v>
      </c>
      <c r="C86" s="202">
        <f t="shared" si="23"/>
        <v>5614517.03367694</v>
      </c>
      <c r="E86" s="203">
        <f t="shared" ref="E86:X86" si="36">IF(E42=1,$C86,0)</f>
        <v>0</v>
      </c>
      <c r="F86" s="203">
        <f t="shared" si="36"/>
        <v>0</v>
      </c>
      <c r="G86" s="203">
        <f t="shared" si="36"/>
        <v>0</v>
      </c>
      <c r="H86" s="203">
        <f t="shared" si="36"/>
        <v>0</v>
      </c>
      <c r="I86" s="203">
        <f t="shared" si="36"/>
        <v>0</v>
      </c>
      <c r="J86" s="203">
        <f t="shared" si="36"/>
        <v>0</v>
      </c>
      <c r="K86" s="203">
        <f t="shared" si="36"/>
        <v>0</v>
      </c>
      <c r="L86" s="203">
        <f t="shared" si="36"/>
        <v>0</v>
      </c>
      <c r="M86" s="203">
        <f t="shared" si="36"/>
        <v>0</v>
      </c>
      <c r="N86" s="203">
        <f t="shared" si="36"/>
        <v>0</v>
      </c>
      <c r="O86" s="203">
        <f t="shared" si="36"/>
        <v>0</v>
      </c>
      <c r="P86" s="203">
        <f t="shared" si="36"/>
        <v>0</v>
      </c>
      <c r="Q86" s="203">
        <f t="shared" si="36"/>
        <v>5614517.03367694</v>
      </c>
      <c r="R86" s="203">
        <f t="shared" si="36"/>
        <v>0</v>
      </c>
      <c r="S86" s="203">
        <f t="shared" si="36"/>
        <v>0</v>
      </c>
      <c r="T86" s="203">
        <f t="shared" si="36"/>
        <v>0</v>
      </c>
      <c r="U86" s="203">
        <f t="shared" si="36"/>
        <v>0</v>
      </c>
      <c r="V86" s="203">
        <f t="shared" si="36"/>
        <v>0</v>
      </c>
      <c r="W86" s="203">
        <f t="shared" si="36"/>
        <v>0</v>
      </c>
      <c r="X86" s="203">
        <f t="shared" si="36"/>
        <v>0</v>
      </c>
    </row>
    <row r="87" spans="1:24" x14ac:dyDescent="0.25">
      <c r="A87" s="55" t="s">
        <v>11</v>
      </c>
      <c r="B87" s="35" t="s">
        <v>14</v>
      </c>
      <c r="C87" s="202">
        <f t="shared" si="23"/>
        <v>5232962.2929561008</v>
      </c>
      <c r="E87" s="203">
        <f t="shared" ref="E87:X87" si="37">IF(E43=1,$C87,0)</f>
        <v>0</v>
      </c>
      <c r="F87" s="203">
        <f t="shared" si="37"/>
        <v>0</v>
      </c>
      <c r="G87" s="203">
        <f t="shared" si="37"/>
        <v>0</v>
      </c>
      <c r="H87" s="203">
        <f t="shared" si="37"/>
        <v>0</v>
      </c>
      <c r="I87" s="203">
        <f t="shared" si="37"/>
        <v>0</v>
      </c>
      <c r="J87" s="203">
        <f t="shared" si="37"/>
        <v>0</v>
      </c>
      <c r="K87" s="203">
        <f t="shared" si="37"/>
        <v>0</v>
      </c>
      <c r="L87" s="203">
        <f t="shared" si="37"/>
        <v>0</v>
      </c>
      <c r="M87" s="203">
        <f t="shared" si="37"/>
        <v>0</v>
      </c>
      <c r="N87" s="203">
        <f t="shared" si="37"/>
        <v>0</v>
      </c>
      <c r="O87" s="203">
        <f t="shared" si="37"/>
        <v>0</v>
      </c>
      <c r="P87" s="203">
        <f t="shared" si="37"/>
        <v>0</v>
      </c>
      <c r="Q87" s="203">
        <f t="shared" si="37"/>
        <v>0</v>
      </c>
      <c r="R87" s="203">
        <f t="shared" si="37"/>
        <v>5232962.2929561008</v>
      </c>
      <c r="S87" s="203">
        <f t="shared" si="37"/>
        <v>0</v>
      </c>
      <c r="T87" s="203">
        <f t="shared" si="37"/>
        <v>0</v>
      </c>
      <c r="U87" s="203">
        <f t="shared" si="37"/>
        <v>0</v>
      </c>
      <c r="V87" s="203">
        <f t="shared" si="37"/>
        <v>0</v>
      </c>
      <c r="W87" s="203">
        <f t="shared" si="37"/>
        <v>0</v>
      </c>
      <c r="X87" s="203">
        <f t="shared" si="37"/>
        <v>0</v>
      </c>
    </row>
    <row r="88" spans="1:24" x14ac:dyDescent="0.25">
      <c r="A88" s="55" t="s">
        <v>11</v>
      </c>
      <c r="B88" s="35" t="s">
        <v>15</v>
      </c>
      <c r="C88" s="202">
        <f t="shared" si="23"/>
        <v>369334.514099375</v>
      </c>
      <c r="E88" s="203">
        <f t="shared" ref="E88:X88" si="38">IF(E44=1,$C88,0)</f>
        <v>0</v>
      </c>
      <c r="F88" s="203">
        <f t="shared" si="38"/>
        <v>0</v>
      </c>
      <c r="G88" s="203">
        <f t="shared" si="38"/>
        <v>0</v>
      </c>
      <c r="H88" s="203">
        <f t="shared" si="38"/>
        <v>0</v>
      </c>
      <c r="I88" s="203">
        <f t="shared" si="38"/>
        <v>0</v>
      </c>
      <c r="J88" s="203">
        <f t="shared" si="38"/>
        <v>0</v>
      </c>
      <c r="K88" s="203">
        <f t="shared" si="38"/>
        <v>0</v>
      </c>
      <c r="L88" s="203">
        <f t="shared" si="38"/>
        <v>0</v>
      </c>
      <c r="M88" s="203">
        <f t="shared" si="38"/>
        <v>0</v>
      </c>
      <c r="N88" s="203">
        <f t="shared" si="38"/>
        <v>0</v>
      </c>
      <c r="O88" s="203">
        <f t="shared" si="38"/>
        <v>0</v>
      </c>
      <c r="P88" s="203">
        <f t="shared" si="38"/>
        <v>0</v>
      </c>
      <c r="Q88" s="203">
        <f t="shared" si="38"/>
        <v>0</v>
      </c>
      <c r="R88" s="203">
        <f t="shared" si="38"/>
        <v>0</v>
      </c>
      <c r="S88" s="203">
        <f t="shared" si="38"/>
        <v>369334.514099375</v>
      </c>
      <c r="T88" s="203">
        <f t="shared" si="38"/>
        <v>0</v>
      </c>
      <c r="U88" s="203">
        <f t="shared" si="38"/>
        <v>0</v>
      </c>
      <c r="V88" s="203">
        <f t="shared" si="38"/>
        <v>0</v>
      </c>
      <c r="W88" s="203">
        <f t="shared" si="38"/>
        <v>0</v>
      </c>
      <c r="X88" s="203">
        <f t="shared" si="38"/>
        <v>0</v>
      </c>
    </row>
    <row r="89" spans="1:24" x14ac:dyDescent="0.25">
      <c r="A89" s="56" t="s">
        <v>11</v>
      </c>
      <c r="B89" s="43" t="s">
        <v>16</v>
      </c>
      <c r="C89" s="202">
        <f t="shared" si="23"/>
        <v>451110.324836771</v>
      </c>
      <c r="E89" s="203">
        <f t="shared" ref="E89:X89" si="39">IF(E45=1,$C89,0)</f>
        <v>0</v>
      </c>
      <c r="F89" s="203">
        <f t="shared" si="39"/>
        <v>0</v>
      </c>
      <c r="G89" s="203">
        <f t="shared" si="39"/>
        <v>0</v>
      </c>
      <c r="H89" s="203">
        <f t="shared" si="39"/>
        <v>0</v>
      </c>
      <c r="I89" s="203">
        <f t="shared" si="39"/>
        <v>0</v>
      </c>
      <c r="J89" s="203">
        <f t="shared" si="39"/>
        <v>0</v>
      </c>
      <c r="K89" s="203">
        <f t="shared" si="39"/>
        <v>0</v>
      </c>
      <c r="L89" s="203">
        <f t="shared" si="39"/>
        <v>0</v>
      </c>
      <c r="M89" s="203">
        <f t="shared" si="39"/>
        <v>0</v>
      </c>
      <c r="N89" s="203">
        <f t="shared" si="39"/>
        <v>0</v>
      </c>
      <c r="O89" s="203">
        <f t="shared" si="39"/>
        <v>0</v>
      </c>
      <c r="P89" s="203">
        <f t="shared" si="39"/>
        <v>0</v>
      </c>
      <c r="Q89" s="203">
        <f t="shared" si="39"/>
        <v>0</v>
      </c>
      <c r="R89" s="203">
        <f t="shared" si="39"/>
        <v>0</v>
      </c>
      <c r="S89" s="203">
        <f t="shared" si="39"/>
        <v>0</v>
      </c>
      <c r="T89" s="203">
        <f t="shared" si="39"/>
        <v>451110.324836771</v>
      </c>
      <c r="U89" s="203">
        <f t="shared" si="39"/>
        <v>0</v>
      </c>
      <c r="V89" s="203">
        <f t="shared" si="39"/>
        <v>0</v>
      </c>
      <c r="W89" s="203">
        <f t="shared" si="39"/>
        <v>0</v>
      </c>
      <c r="X89" s="203">
        <f t="shared" si="39"/>
        <v>0</v>
      </c>
    </row>
    <row r="90" spans="1:24" x14ac:dyDescent="0.25">
      <c r="A90" s="57" t="s">
        <v>12</v>
      </c>
      <c r="B90" s="35" t="s">
        <v>13</v>
      </c>
      <c r="C90" s="202">
        <f t="shared" si="23"/>
        <v>8077250.0069703907</v>
      </c>
      <c r="E90" s="203">
        <f t="shared" ref="E90:X90" si="40">IF(E46=1,$C90,0)</f>
        <v>0</v>
      </c>
      <c r="F90" s="203">
        <f t="shared" si="40"/>
        <v>0</v>
      </c>
      <c r="G90" s="203">
        <f t="shared" si="40"/>
        <v>0</v>
      </c>
      <c r="H90" s="203">
        <f t="shared" si="40"/>
        <v>0</v>
      </c>
      <c r="I90" s="203">
        <f t="shared" si="40"/>
        <v>0</v>
      </c>
      <c r="J90" s="203">
        <f t="shared" si="40"/>
        <v>0</v>
      </c>
      <c r="K90" s="203">
        <f t="shared" si="40"/>
        <v>0</v>
      </c>
      <c r="L90" s="203">
        <f t="shared" si="40"/>
        <v>0</v>
      </c>
      <c r="M90" s="203">
        <f t="shared" si="40"/>
        <v>0</v>
      </c>
      <c r="N90" s="203">
        <f t="shared" si="40"/>
        <v>0</v>
      </c>
      <c r="O90" s="203">
        <f t="shared" si="40"/>
        <v>0</v>
      </c>
      <c r="P90" s="203">
        <f t="shared" si="40"/>
        <v>0</v>
      </c>
      <c r="Q90" s="203">
        <f t="shared" si="40"/>
        <v>0</v>
      </c>
      <c r="R90" s="203">
        <f t="shared" si="40"/>
        <v>0</v>
      </c>
      <c r="S90" s="203">
        <f t="shared" si="40"/>
        <v>0</v>
      </c>
      <c r="T90" s="203">
        <f t="shared" si="40"/>
        <v>0</v>
      </c>
      <c r="U90" s="203">
        <f t="shared" si="40"/>
        <v>8077250.0069703907</v>
      </c>
      <c r="V90" s="203">
        <f t="shared" si="40"/>
        <v>0</v>
      </c>
      <c r="W90" s="203">
        <f t="shared" si="40"/>
        <v>0</v>
      </c>
      <c r="X90" s="203">
        <f t="shared" si="40"/>
        <v>0</v>
      </c>
    </row>
    <row r="91" spans="1:24" x14ac:dyDescent="0.25">
      <c r="A91" s="57" t="s">
        <v>12</v>
      </c>
      <c r="B91" s="35" t="s">
        <v>14</v>
      </c>
      <c r="C91" s="202">
        <f t="shared" si="23"/>
        <v>11987331.7929554</v>
      </c>
      <c r="E91" s="203">
        <f t="shared" ref="E91:X91" si="41">IF(E47=1,$C91,0)</f>
        <v>0</v>
      </c>
      <c r="F91" s="203">
        <f t="shared" si="41"/>
        <v>0</v>
      </c>
      <c r="G91" s="203">
        <f t="shared" si="41"/>
        <v>0</v>
      </c>
      <c r="H91" s="203">
        <f t="shared" si="41"/>
        <v>0</v>
      </c>
      <c r="I91" s="203">
        <f t="shared" si="41"/>
        <v>0</v>
      </c>
      <c r="J91" s="203">
        <f t="shared" si="41"/>
        <v>0</v>
      </c>
      <c r="K91" s="203">
        <f t="shared" si="41"/>
        <v>0</v>
      </c>
      <c r="L91" s="203">
        <f t="shared" si="41"/>
        <v>0</v>
      </c>
      <c r="M91" s="203">
        <f t="shared" si="41"/>
        <v>0</v>
      </c>
      <c r="N91" s="203">
        <f t="shared" si="41"/>
        <v>0</v>
      </c>
      <c r="O91" s="203">
        <f t="shared" si="41"/>
        <v>0</v>
      </c>
      <c r="P91" s="203">
        <f t="shared" si="41"/>
        <v>0</v>
      </c>
      <c r="Q91" s="203">
        <f t="shared" si="41"/>
        <v>0</v>
      </c>
      <c r="R91" s="203">
        <f t="shared" si="41"/>
        <v>0</v>
      </c>
      <c r="S91" s="203">
        <f t="shared" si="41"/>
        <v>0</v>
      </c>
      <c r="T91" s="203">
        <f t="shared" si="41"/>
        <v>0</v>
      </c>
      <c r="U91" s="203">
        <f t="shared" si="41"/>
        <v>0</v>
      </c>
      <c r="V91" s="203">
        <f t="shared" si="41"/>
        <v>11987331.7929554</v>
      </c>
      <c r="W91" s="203">
        <f t="shared" si="41"/>
        <v>0</v>
      </c>
      <c r="X91" s="203">
        <f t="shared" si="41"/>
        <v>0</v>
      </c>
    </row>
    <row r="92" spans="1:24" x14ac:dyDescent="0.25">
      <c r="A92" s="57" t="s">
        <v>12</v>
      </c>
      <c r="B92" s="35" t="s">
        <v>15</v>
      </c>
      <c r="C92" s="202">
        <f t="shared" si="23"/>
        <v>677084.60605931398</v>
      </c>
      <c r="E92" s="203">
        <f t="shared" ref="E92:X92" si="42">IF(E48=1,$C92,0)</f>
        <v>0</v>
      </c>
      <c r="F92" s="203">
        <f t="shared" si="42"/>
        <v>0</v>
      </c>
      <c r="G92" s="203">
        <f t="shared" si="42"/>
        <v>0</v>
      </c>
      <c r="H92" s="203">
        <f t="shared" si="42"/>
        <v>0</v>
      </c>
      <c r="I92" s="203">
        <f t="shared" si="42"/>
        <v>0</v>
      </c>
      <c r="J92" s="203">
        <f t="shared" si="42"/>
        <v>0</v>
      </c>
      <c r="K92" s="203">
        <f t="shared" si="42"/>
        <v>0</v>
      </c>
      <c r="L92" s="203">
        <f t="shared" si="42"/>
        <v>0</v>
      </c>
      <c r="M92" s="203">
        <f t="shared" si="42"/>
        <v>0</v>
      </c>
      <c r="N92" s="203">
        <f t="shared" si="42"/>
        <v>0</v>
      </c>
      <c r="O92" s="203">
        <f t="shared" si="42"/>
        <v>0</v>
      </c>
      <c r="P92" s="203">
        <f t="shared" si="42"/>
        <v>0</v>
      </c>
      <c r="Q92" s="203">
        <f t="shared" si="42"/>
        <v>0</v>
      </c>
      <c r="R92" s="203">
        <f t="shared" si="42"/>
        <v>0</v>
      </c>
      <c r="S92" s="203">
        <f t="shared" si="42"/>
        <v>0</v>
      </c>
      <c r="T92" s="203">
        <f t="shared" si="42"/>
        <v>0</v>
      </c>
      <c r="U92" s="203">
        <f t="shared" si="42"/>
        <v>0</v>
      </c>
      <c r="V92" s="203">
        <f t="shared" si="42"/>
        <v>0</v>
      </c>
      <c r="W92" s="203">
        <f t="shared" si="42"/>
        <v>677084.60605931398</v>
      </c>
      <c r="X92" s="203">
        <f t="shared" si="42"/>
        <v>0</v>
      </c>
    </row>
    <row r="93" spans="1:24" x14ac:dyDescent="0.25">
      <c r="A93" s="58" t="s">
        <v>12</v>
      </c>
      <c r="B93" s="43" t="s">
        <v>16</v>
      </c>
      <c r="C93" s="202">
        <f t="shared" si="23"/>
        <v>1344390.1454942999</v>
      </c>
      <c r="E93" s="203">
        <f t="shared" ref="E93:X93" si="43">IF(E49=1,$C93,0)</f>
        <v>0</v>
      </c>
      <c r="F93" s="203">
        <f t="shared" si="43"/>
        <v>0</v>
      </c>
      <c r="G93" s="203">
        <f t="shared" si="43"/>
        <v>0</v>
      </c>
      <c r="H93" s="203">
        <f t="shared" si="43"/>
        <v>0</v>
      </c>
      <c r="I93" s="203">
        <f t="shared" si="43"/>
        <v>0</v>
      </c>
      <c r="J93" s="203">
        <f t="shared" si="43"/>
        <v>0</v>
      </c>
      <c r="K93" s="203">
        <f t="shared" si="43"/>
        <v>0</v>
      </c>
      <c r="L93" s="203">
        <f t="shared" si="43"/>
        <v>0</v>
      </c>
      <c r="M93" s="203">
        <f t="shared" si="43"/>
        <v>0</v>
      </c>
      <c r="N93" s="203">
        <f t="shared" si="43"/>
        <v>0</v>
      </c>
      <c r="O93" s="203">
        <f t="shared" si="43"/>
        <v>0</v>
      </c>
      <c r="P93" s="203">
        <f t="shared" si="43"/>
        <v>0</v>
      </c>
      <c r="Q93" s="203">
        <f t="shared" si="43"/>
        <v>0</v>
      </c>
      <c r="R93" s="203">
        <f t="shared" si="43"/>
        <v>0</v>
      </c>
      <c r="S93" s="203">
        <f t="shared" si="43"/>
        <v>0</v>
      </c>
      <c r="T93" s="203">
        <f t="shared" si="43"/>
        <v>0</v>
      </c>
      <c r="U93" s="203">
        <f t="shared" si="43"/>
        <v>0</v>
      </c>
      <c r="V93" s="203">
        <f t="shared" si="43"/>
        <v>0</v>
      </c>
      <c r="W93" s="203">
        <f t="shared" si="43"/>
        <v>0</v>
      </c>
      <c r="X93" s="203">
        <f t="shared" si="43"/>
        <v>1344390.1454942999</v>
      </c>
    </row>
    <row r="95" spans="1:24" ht="17.25" x14ac:dyDescent="0.3">
      <c r="A95" s="17"/>
      <c r="B95" s="17"/>
      <c r="C95" s="197" t="s">
        <v>73</v>
      </c>
    </row>
    <row r="96" spans="1:24" x14ac:dyDescent="0.25">
      <c r="A96" s="24" t="s">
        <v>8</v>
      </c>
      <c r="B96" s="25" t="s">
        <v>13</v>
      </c>
      <c r="C96" s="202"/>
      <c r="E96" s="201">
        <f t="shared" ref="E96:X96" si="44">IF(E30=1,E74/E52,0)</f>
        <v>169.01922820272497</v>
      </c>
      <c r="F96" s="201">
        <f t="shared" si="44"/>
        <v>0</v>
      </c>
      <c r="G96" s="201">
        <f t="shared" si="44"/>
        <v>0</v>
      </c>
      <c r="H96" s="201">
        <f t="shared" si="44"/>
        <v>0</v>
      </c>
      <c r="I96" s="201">
        <f t="shared" si="44"/>
        <v>0</v>
      </c>
      <c r="J96" s="201">
        <f t="shared" si="44"/>
        <v>0</v>
      </c>
      <c r="K96" s="201">
        <f t="shared" si="44"/>
        <v>0</v>
      </c>
      <c r="L96" s="201">
        <f t="shared" si="44"/>
        <v>0</v>
      </c>
      <c r="M96" s="201">
        <f t="shared" si="44"/>
        <v>0</v>
      </c>
      <c r="N96" s="201">
        <f t="shared" si="44"/>
        <v>0</v>
      </c>
      <c r="O96" s="201">
        <f t="shared" si="44"/>
        <v>0</v>
      </c>
      <c r="P96" s="201">
        <f t="shared" si="44"/>
        <v>0</v>
      </c>
      <c r="Q96" s="201">
        <f t="shared" si="44"/>
        <v>0</v>
      </c>
      <c r="R96" s="201">
        <f t="shared" si="44"/>
        <v>0</v>
      </c>
      <c r="S96" s="201">
        <f t="shared" si="44"/>
        <v>0</v>
      </c>
      <c r="T96" s="201">
        <f t="shared" si="44"/>
        <v>0</v>
      </c>
      <c r="U96" s="201">
        <f t="shared" si="44"/>
        <v>0</v>
      </c>
      <c r="V96" s="201">
        <f t="shared" si="44"/>
        <v>0</v>
      </c>
      <c r="W96" s="201">
        <f t="shared" si="44"/>
        <v>0</v>
      </c>
      <c r="X96" s="201">
        <f t="shared" si="44"/>
        <v>0</v>
      </c>
    </row>
    <row r="97" spans="1:24" x14ac:dyDescent="0.25">
      <c r="A97" s="34" t="s">
        <v>8</v>
      </c>
      <c r="B97" s="35" t="s">
        <v>14</v>
      </c>
      <c r="C97" s="202"/>
      <c r="E97" s="201">
        <f t="shared" ref="E97:X97" si="45">IF(E31=1,E75/E53,0)</f>
        <v>0</v>
      </c>
      <c r="F97" s="201">
        <f t="shared" si="45"/>
        <v>389.24944207882123</v>
      </c>
      <c r="G97" s="201">
        <f t="shared" si="45"/>
        <v>0</v>
      </c>
      <c r="H97" s="201">
        <f t="shared" si="45"/>
        <v>0</v>
      </c>
      <c r="I97" s="201">
        <f t="shared" si="45"/>
        <v>0</v>
      </c>
      <c r="J97" s="201">
        <f t="shared" si="45"/>
        <v>0</v>
      </c>
      <c r="K97" s="201">
        <f t="shared" si="45"/>
        <v>0</v>
      </c>
      <c r="L97" s="201">
        <f t="shared" si="45"/>
        <v>0</v>
      </c>
      <c r="M97" s="201">
        <f t="shared" si="45"/>
        <v>0</v>
      </c>
      <c r="N97" s="201">
        <f t="shared" si="45"/>
        <v>0</v>
      </c>
      <c r="O97" s="201">
        <f t="shared" si="45"/>
        <v>0</v>
      </c>
      <c r="P97" s="201">
        <f t="shared" si="45"/>
        <v>0</v>
      </c>
      <c r="Q97" s="201">
        <f t="shared" si="45"/>
        <v>0</v>
      </c>
      <c r="R97" s="201">
        <f t="shared" si="45"/>
        <v>0</v>
      </c>
      <c r="S97" s="201">
        <f t="shared" si="45"/>
        <v>0</v>
      </c>
      <c r="T97" s="201">
        <f t="shared" si="45"/>
        <v>0</v>
      </c>
      <c r="U97" s="201">
        <f t="shared" si="45"/>
        <v>0</v>
      </c>
      <c r="V97" s="201">
        <f t="shared" si="45"/>
        <v>0</v>
      </c>
      <c r="W97" s="201">
        <f t="shared" si="45"/>
        <v>0</v>
      </c>
      <c r="X97" s="201">
        <f t="shared" si="45"/>
        <v>0</v>
      </c>
    </row>
    <row r="98" spans="1:24" x14ac:dyDescent="0.25">
      <c r="A98" s="34" t="s">
        <v>8</v>
      </c>
      <c r="B98" s="35" t="s">
        <v>15</v>
      </c>
      <c r="C98" s="202"/>
      <c r="E98" s="201">
        <f t="shared" ref="E98:X98" si="46">IF(E32=1,E76/E54,0)</f>
        <v>0</v>
      </c>
      <c r="F98" s="201">
        <f t="shared" si="46"/>
        <v>0</v>
      </c>
      <c r="G98" s="201">
        <f t="shared" si="46"/>
        <v>9.5977123953186627</v>
      </c>
      <c r="H98" s="201">
        <f t="shared" si="46"/>
        <v>0</v>
      </c>
      <c r="I98" s="201">
        <f t="shared" si="46"/>
        <v>0</v>
      </c>
      <c r="J98" s="201">
        <f t="shared" si="46"/>
        <v>0</v>
      </c>
      <c r="K98" s="201">
        <f t="shared" si="46"/>
        <v>0</v>
      </c>
      <c r="L98" s="201">
        <f t="shared" si="46"/>
        <v>0</v>
      </c>
      <c r="M98" s="201">
        <f t="shared" si="46"/>
        <v>0</v>
      </c>
      <c r="N98" s="201">
        <f t="shared" si="46"/>
        <v>0</v>
      </c>
      <c r="O98" s="201">
        <f t="shared" si="46"/>
        <v>0</v>
      </c>
      <c r="P98" s="201">
        <f t="shared" si="46"/>
        <v>0</v>
      </c>
      <c r="Q98" s="201">
        <f t="shared" si="46"/>
        <v>0</v>
      </c>
      <c r="R98" s="201">
        <f t="shared" si="46"/>
        <v>0</v>
      </c>
      <c r="S98" s="201">
        <f t="shared" si="46"/>
        <v>0</v>
      </c>
      <c r="T98" s="201">
        <f t="shared" si="46"/>
        <v>0</v>
      </c>
      <c r="U98" s="201">
        <f t="shared" si="46"/>
        <v>0</v>
      </c>
      <c r="V98" s="201">
        <f t="shared" si="46"/>
        <v>0</v>
      </c>
      <c r="W98" s="201">
        <f t="shared" si="46"/>
        <v>0</v>
      </c>
      <c r="X98" s="201">
        <f t="shared" si="46"/>
        <v>0</v>
      </c>
    </row>
    <row r="99" spans="1:24" x14ac:dyDescent="0.25">
      <c r="A99" s="42" t="s">
        <v>8</v>
      </c>
      <c r="B99" s="43" t="s">
        <v>16</v>
      </c>
      <c r="C99" s="202"/>
      <c r="E99" s="201">
        <f t="shared" ref="E99:X99" si="47">IF(E33=1,E77/E55,0)</f>
        <v>0</v>
      </c>
      <c r="F99" s="201">
        <f t="shared" si="47"/>
        <v>0</v>
      </c>
      <c r="G99" s="201">
        <f t="shared" si="47"/>
        <v>0</v>
      </c>
      <c r="H99" s="201">
        <f t="shared" si="47"/>
        <v>88.365170542972606</v>
      </c>
      <c r="I99" s="201">
        <f t="shared" si="47"/>
        <v>0</v>
      </c>
      <c r="J99" s="201">
        <f t="shared" si="47"/>
        <v>0</v>
      </c>
      <c r="K99" s="201">
        <f t="shared" si="47"/>
        <v>0</v>
      </c>
      <c r="L99" s="201">
        <f t="shared" si="47"/>
        <v>0</v>
      </c>
      <c r="M99" s="201">
        <f t="shared" si="47"/>
        <v>0</v>
      </c>
      <c r="N99" s="201">
        <f t="shared" si="47"/>
        <v>0</v>
      </c>
      <c r="O99" s="201">
        <f t="shared" si="47"/>
        <v>0</v>
      </c>
      <c r="P99" s="201">
        <f t="shared" si="47"/>
        <v>0</v>
      </c>
      <c r="Q99" s="201">
        <f t="shared" si="47"/>
        <v>0</v>
      </c>
      <c r="R99" s="201">
        <f t="shared" si="47"/>
        <v>0</v>
      </c>
      <c r="S99" s="201">
        <f t="shared" si="47"/>
        <v>0</v>
      </c>
      <c r="T99" s="201">
        <f t="shared" si="47"/>
        <v>0</v>
      </c>
      <c r="U99" s="201">
        <f t="shared" si="47"/>
        <v>0</v>
      </c>
      <c r="V99" s="201">
        <f t="shared" si="47"/>
        <v>0</v>
      </c>
      <c r="W99" s="201">
        <f t="shared" si="47"/>
        <v>0</v>
      </c>
      <c r="X99" s="201">
        <f t="shared" si="47"/>
        <v>0</v>
      </c>
    </row>
    <row r="100" spans="1:24" x14ac:dyDescent="0.25">
      <c r="A100" s="49" t="s">
        <v>9</v>
      </c>
      <c r="B100" s="25" t="s">
        <v>13</v>
      </c>
      <c r="C100" s="202"/>
      <c r="E100" s="201">
        <f t="shared" ref="E100:X100" si="48">IF(E34=1,E78/E56,0)</f>
        <v>0</v>
      </c>
      <c r="F100" s="201">
        <f t="shared" si="48"/>
        <v>0</v>
      </c>
      <c r="G100" s="201">
        <f t="shared" si="48"/>
        <v>0</v>
      </c>
      <c r="H100" s="201">
        <f t="shared" si="48"/>
        <v>0</v>
      </c>
      <c r="I100" s="201">
        <f t="shared" si="48"/>
        <v>148.10015207183116</v>
      </c>
      <c r="J100" s="201">
        <f t="shared" si="48"/>
        <v>0</v>
      </c>
      <c r="K100" s="201">
        <f t="shared" si="48"/>
        <v>0</v>
      </c>
      <c r="L100" s="201">
        <f t="shared" si="48"/>
        <v>0</v>
      </c>
      <c r="M100" s="201">
        <f t="shared" si="48"/>
        <v>0</v>
      </c>
      <c r="N100" s="201">
        <f t="shared" si="48"/>
        <v>0</v>
      </c>
      <c r="O100" s="201">
        <f t="shared" si="48"/>
        <v>0</v>
      </c>
      <c r="P100" s="201">
        <f t="shared" si="48"/>
        <v>0</v>
      </c>
      <c r="Q100" s="201">
        <f t="shared" si="48"/>
        <v>0</v>
      </c>
      <c r="R100" s="201">
        <f t="shared" si="48"/>
        <v>0</v>
      </c>
      <c r="S100" s="201">
        <f t="shared" si="48"/>
        <v>0</v>
      </c>
      <c r="T100" s="201">
        <f t="shared" si="48"/>
        <v>0</v>
      </c>
      <c r="U100" s="201">
        <f t="shared" si="48"/>
        <v>0</v>
      </c>
      <c r="V100" s="201">
        <f t="shared" si="48"/>
        <v>0</v>
      </c>
      <c r="W100" s="201">
        <f t="shared" si="48"/>
        <v>0</v>
      </c>
      <c r="X100" s="201">
        <f t="shared" si="48"/>
        <v>0</v>
      </c>
    </row>
    <row r="101" spans="1:24" x14ac:dyDescent="0.25">
      <c r="A101" s="50" t="s">
        <v>9</v>
      </c>
      <c r="B101" s="35" t="s">
        <v>14</v>
      </c>
      <c r="C101" s="202"/>
      <c r="E101" s="201">
        <f t="shared" ref="E101:X101" si="49">IF(E35=1,E79/E57,0)</f>
        <v>0</v>
      </c>
      <c r="F101" s="201">
        <f t="shared" si="49"/>
        <v>0</v>
      </c>
      <c r="G101" s="201">
        <f t="shared" si="49"/>
        <v>0</v>
      </c>
      <c r="H101" s="201">
        <f t="shared" si="49"/>
        <v>0</v>
      </c>
      <c r="I101" s="201">
        <f t="shared" si="49"/>
        <v>0</v>
      </c>
      <c r="J101" s="201">
        <f t="shared" si="49"/>
        <v>1144.6095807545014</v>
      </c>
      <c r="K101" s="201">
        <f t="shared" si="49"/>
        <v>0</v>
      </c>
      <c r="L101" s="201">
        <f t="shared" si="49"/>
        <v>0</v>
      </c>
      <c r="M101" s="201">
        <f t="shared" si="49"/>
        <v>0</v>
      </c>
      <c r="N101" s="201">
        <f t="shared" si="49"/>
        <v>0</v>
      </c>
      <c r="O101" s="201">
        <f t="shared" si="49"/>
        <v>0</v>
      </c>
      <c r="P101" s="201">
        <f t="shared" si="49"/>
        <v>0</v>
      </c>
      <c r="Q101" s="201">
        <f t="shared" si="49"/>
        <v>0</v>
      </c>
      <c r="R101" s="201">
        <f t="shared" si="49"/>
        <v>0</v>
      </c>
      <c r="S101" s="201">
        <f t="shared" si="49"/>
        <v>0</v>
      </c>
      <c r="T101" s="201">
        <f t="shared" si="49"/>
        <v>0</v>
      </c>
      <c r="U101" s="201">
        <f t="shared" si="49"/>
        <v>0</v>
      </c>
      <c r="V101" s="201">
        <f t="shared" si="49"/>
        <v>0</v>
      </c>
      <c r="W101" s="201">
        <f t="shared" si="49"/>
        <v>0</v>
      </c>
      <c r="X101" s="201">
        <f t="shared" si="49"/>
        <v>0</v>
      </c>
    </row>
    <row r="102" spans="1:24" x14ac:dyDescent="0.25">
      <c r="A102" s="50" t="s">
        <v>9</v>
      </c>
      <c r="B102" s="35" t="s">
        <v>15</v>
      </c>
      <c r="C102" s="202"/>
      <c r="E102" s="201">
        <f t="shared" ref="E102:X102" si="50">IF(E36=1,E80/E58,0)</f>
        <v>0</v>
      </c>
      <c r="F102" s="201">
        <f t="shared" si="50"/>
        <v>0</v>
      </c>
      <c r="G102" s="201">
        <f t="shared" si="50"/>
        <v>0</v>
      </c>
      <c r="H102" s="201">
        <f t="shared" si="50"/>
        <v>0</v>
      </c>
      <c r="I102" s="201">
        <f t="shared" si="50"/>
        <v>0</v>
      </c>
      <c r="J102" s="201">
        <f t="shared" si="50"/>
        <v>0</v>
      </c>
      <c r="K102" s="201">
        <f t="shared" si="50"/>
        <v>15.752347538447053</v>
      </c>
      <c r="L102" s="201">
        <f t="shared" si="50"/>
        <v>0</v>
      </c>
      <c r="M102" s="201">
        <f t="shared" si="50"/>
        <v>0</v>
      </c>
      <c r="N102" s="201">
        <f t="shared" si="50"/>
        <v>0</v>
      </c>
      <c r="O102" s="201">
        <f t="shared" si="50"/>
        <v>0</v>
      </c>
      <c r="P102" s="201">
        <f t="shared" si="50"/>
        <v>0</v>
      </c>
      <c r="Q102" s="201">
        <f t="shared" si="50"/>
        <v>0</v>
      </c>
      <c r="R102" s="201">
        <f t="shared" si="50"/>
        <v>0</v>
      </c>
      <c r="S102" s="201">
        <f t="shared" si="50"/>
        <v>0</v>
      </c>
      <c r="T102" s="201">
        <f t="shared" si="50"/>
        <v>0</v>
      </c>
      <c r="U102" s="201">
        <f t="shared" si="50"/>
        <v>0</v>
      </c>
      <c r="V102" s="201">
        <f t="shared" si="50"/>
        <v>0</v>
      </c>
      <c r="W102" s="201">
        <f t="shared" si="50"/>
        <v>0</v>
      </c>
      <c r="X102" s="201">
        <f t="shared" si="50"/>
        <v>0</v>
      </c>
    </row>
    <row r="103" spans="1:24" x14ac:dyDescent="0.25">
      <c r="A103" s="51" t="s">
        <v>9</v>
      </c>
      <c r="B103" s="43" t="s">
        <v>16</v>
      </c>
      <c r="C103" s="202"/>
      <c r="E103" s="201">
        <f t="shared" ref="E103:X103" si="51">IF(E37=1,E81/E59,0)</f>
        <v>0</v>
      </c>
      <c r="F103" s="201">
        <f t="shared" si="51"/>
        <v>0</v>
      </c>
      <c r="G103" s="201">
        <f t="shared" si="51"/>
        <v>0</v>
      </c>
      <c r="H103" s="201">
        <f t="shared" si="51"/>
        <v>0</v>
      </c>
      <c r="I103" s="201">
        <f t="shared" si="51"/>
        <v>0</v>
      </c>
      <c r="J103" s="201">
        <f t="shared" si="51"/>
        <v>0</v>
      </c>
      <c r="K103" s="201">
        <f t="shared" si="51"/>
        <v>0</v>
      </c>
      <c r="L103" s="201">
        <f t="shared" si="51"/>
        <v>88.374107526847595</v>
      </c>
      <c r="M103" s="201">
        <f t="shared" si="51"/>
        <v>0</v>
      </c>
      <c r="N103" s="201">
        <f t="shared" si="51"/>
        <v>0</v>
      </c>
      <c r="O103" s="201">
        <f t="shared" si="51"/>
        <v>0</v>
      </c>
      <c r="P103" s="201">
        <f t="shared" si="51"/>
        <v>0</v>
      </c>
      <c r="Q103" s="201">
        <f t="shared" si="51"/>
        <v>0</v>
      </c>
      <c r="R103" s="201">
        <f t="shared" si="51"/>
        <v>0</v>
      </c>
      <c r="S103" s="201">
        <f t="shared" si="51"/>
        <v>0</v>
      </c>
      <c r="T103" s="201">
        <f t="shared" si="51"/>
        <v>0</v>
      </c>
      <c r="U103" s="201">
        <f t="shared" si="51"/>
        <v>0</v>
      </c>
      <c r="V103" s="201">
        <f t="shared" si="51"/>
        <v>0</v>
      </c>
      <c r="W103" s="201">
        <f t="shared" si="51"/>
        <v>0</v>
      </c>
      <c r="X103" s="201">
        <f t="shared" si="51"/>
        <v>0</v>
      </c>
    </row>
    <row r="104" spans="1:24" x14ac:dyDescent="0.25">
      <c r="A104" s="53" t="s">
        <v>10</v>
      </c>
      <c r="B104" s="35" t="s">
        <v>13</v>
      </c>
      <c r="C104" s="202"/>
      <c r="E104" s="201">
        <f t="shared" ref="E104:X104" si="52">IF(E38=1,E82/E60,0)</f>
        <v>0</v>
      </c>
      <c r="F104" s="201">
        <f t="shared" si="52"/>
        <v>0</v>
      </c>
      <c r="G104" s="201">
        <f t="shared" si="52"/>
        <v>0</v>
      </c>
      <c r="H104" s="201">
        <f t="shared" si="52"/>
        <v>0</v>
      </c>
      <c r="I104" s="201">
        <f t="shared" si="52"/>
        <v>0</v>
      </c>
      <c r="J104" s="201">
        <f t="shared" si="52"/>
        <v>0</v>
      </c>
      <c r="K104" s="201">
        <f t="shared" si="52"/>
        <v>0</v>
      </c>
      <c r="L104" s="201">
        <f t="shared" si="52"/>
        <v>0</v>
      </c>
      <c r="M104" s="201">
        <f t="shared" si="52"/>
        <v>198.97446493189253</v>
      </c>
      <c r="N104" s="201">
        <f t="shared" si="52"/>
        <v>0</v>
      </c>
      <c r="O104" s="201">
        <f t="shared" si="52"/>
        <v>0</v>
      </c>
      <c r="P104" s="201">
        <f t="shared" si="52"/>
        <v>0</v>
      </c>
      <c r="Q104" s="201">
        <f t="shared" si="52"/>
        <v>0</v>
      </c>
      <c r="R104" s="201">
        <f t="shared" si="52"/>
        <v>0</v>
      </c>
      <c r="S104" s="201">
        <f t="shared" si="52"/>
        <v>0</v>
      </c>
      <c r="T104" s="201">
        <f t="shared" si="52"/>
        <v>0</v>
      </c>
      <c r="U104" s="201">
        <f t="shared" si="52"/>
        <v>0</v>
      </c>
      <c r="V104" s="201">
        <f t="shared" si="52"/>
        <v>0</v>
      </c>
      <c r="W104" s="201">
        <f t="shared" si="52"/>
        <v>0</v>
      </c>
      <c r="X104" s="201">
        <f t="shared" si="52"/>
        <v>0</v>
      </c>
    </row>
    <row r="105" spans="1:24" x14ac:dyDescent="0.25">
      <c r="A105" s="53" t="s">
        <v>10</v>
      </c>
      <c r="B105" s="35" t="s">
        <v>14</v>
      </c>
      <c r="C105" s="202"/>
      <c r="E105" s="201">
        <f t="shared" ref="E105:X105" si="53">IF(E39=1,E83/E61,0)</f>
        <v>0</v>
      </c>
      <c r="F105" s="201">
        <f t="shared" si="53"/>
        <v>0</v>
      </c>
      <c r="G105" s="201">
        <f t="shared" si="53"/>
        <v>0</v>
      </c>
      <c r="H105" s="201">
        <f t="shared" si="53"/>
        <v>0</v>
      </c>
      <c r="I105" s="201">
        <f t="shared" si="53"/>
        <v>0</v>
      </c>
      <c r="J105" s="201">
        <f t="shared" si="53"/>
        <v>0</v>
      </c>
      <c r="K105" s="201">
        <f t="shared" si="53"/>
        <v>0</v>
      </c>
      <c r="L105" s="201">
        <f t="shared" si="53"/>
        <v>0</v>
      </c>
      <c r="M105" s="201">
        <f t="shared" si="53"/>
        <v>0</v>
      </c>
      <c r="N105" s="201">
        <f t="shared" si="53"/>
        <v>1931.0464167214784</v>
      </c>
      <c r="O105" s="201">
        <f t="shared" si="53"/>
        <v>0</v>
      </c>
      <c r="P105" s="201">
        <f t="shared" si="53"/>
        <v>0</v>
      </c>
      <c r="Q105" s="201">
        <f t="shared" si="53"/>
        <v>0</v>
      </c>
      <c r="R105" s="201">
        <f t="shared" si="53"/>
        <v>0</v>
      </c>
      <c r="S105" s="201">
        <f t="shared" si="53"/>
        <v>0</v>
      </c>
      <c r="T105" s="201">
        <f t="shared" si="53"/>
        <v>0</v>
      </c>
      <c r="U105" s="201">
        <f t="shared" si="53"/>
        <v>0</v>
      </c>
      <c r="V105" s="201">
        <f t="shared" si="53"/>
        <v>0</v>
      </c>
      <c r="W105" s="201">
        <f t="shared" si="53"/>
        <v>0</v>
      </c>
      <c r="X105" s="201">
        <f t="shared" si="53"/>
        <v>0</v>
      </c>
    </row>
    <row r="106" spans="1:24" x14ac:dyDescent="0.25">
      <c r="A106" s="53" t="s">
        <v>10</v>
      </c>
      <c r="B106" s="35" t="s">
        <v>15</v>
      </c>
      <c r="C106" s="202"/>
      <c r="E106" s="201">
        <f t="shared" ref="E106:X106" si="54">IF(E40=1,E84/E62,0)</f>
        <v>0</v>
      </c>
      <c r="F106" s="201">
        <f t="shared" si="54"/>
        <v>0</v>
      </c>
      <c r="G106" s="201">
        <f t="shared" si="54"/>
        <v>0</v>
      </c>
      <c r="H106" s="201">
        <f t="shared" si="54"/>
        <v>0</v>
      </c>
      <c r="I106" s="201">
        <f t="shared" si="54"/>
        <v>0</v>
      </c>
      <c r="J106" s="201">
        <f t="shared" si="54"/>
        <v>0</v>
      </c>
      <c r="K106" s="201">
        <f t="shared" si="54"/>
        <v>0</v>
      </c>
      <c r="L106" s="201">
        <f t="shared" si="54"/>
        <v>0</v>
      </c>
      <c r="M106" s="201">
        <f t="shared" si="54"/>
        <v>0</v>
      </c>
      <c r="N106" s="201">
        <f t="shared" si="54"/>
        <v>0</v>
      </c>
      <c r="O106" s="201">
        <f t="shared" si="54"/>
        <v>13.020454626085638</v>
      </c>
      <c r="P106" s="201">
        <f t="shared" si="54"/>
        <v>0</v>
      </c>
      <c r="Q106" s="201">
        <f t="shared" si="54"/>
        <v>0</v>
      </c>
      <c r="R106" s="201">
        <f t="shared" si="54"/>
        <v>0</v>
      </c>
      <c r="S106" s="201">
        <f t="shared" si="54"/>
        <v>0</v>
      </c>
      <c r="T106" s="201">
        <f t="shared" si="54"/>
        <v>0</v>
      </c>
      <c r="U106" s="201">
        <f t="shared" si="54"/>
        <v>0</v>
      </c>
      <c r="V106" s="201">
        <f t="shared" si="54"/>
        <v>0</v>
      </c>
      <c r="W106" s="201">
        <f t="shared" si="54"/>
        <v>0</v>
      </c>
      <c r="X106" s="201">
        <f t="shared" si="54"/>
        <v>0</v>
      </c>
    </row>
    <row r="107" spans="1:24" x14ac:dyDescent="0.25">
      <c r="A107" s="53" t="s">
        <v>10</v>
      </c>
      <c r="B107" s="35" t="s">
        <v>16</v>
      </c>
      <c r="C107" s="202"/>
      <c r="E107" s="201">
        <f t="shared" ref="E107:X107" si="55">IF(E41=1,E85/E63,0)</f>
        <v>0</v>
      </c>
      <c r="F107" s="201">
        <f t="shared" si="55"/>
        <v>0</v>
      </c>
      <c r="G107" s="201">
        <f t="shared" si="55"/>
        <v>0</v>
      </c>
      <c r="H107" s="201">
        <f t="shared" si="55"/>
        <v>0</v>
      </c>
      <c r="I107" s="201">
        <f t="shared" si="55"/>
        <v>0</v>
      </c>
      <c r="J107" s="201">
        <f t="shared" si="55"/>
        <v>0</v>
      </c>
      <c r="K107" s="201">
        <f t="shared" si="55"/>
        <v>0</v>
      </c>
      <c r="L107" s="201">
        <f t="shared" si="55"/>
        <v>0</v>
      </c>
      <c r="M107" s="201">
        <f t="shared" si="55"/>
        <v>0</v>
      </c>
      <c r="N107" s="201">
        <f t="shared" si="55"/>
        <v>0</v>
      </c>
      <c r="O107" s="201">
        <f t="shared" si="55"/>
        <v>0</v>
      </c>
      <c r="P107" s="201">
        <f t="shared" si="55"/>
        <v>50.696566504278209</v>
      </c>
      <c r="Q107" s="201">
        <f t="shared" si="55"/>
        <v>0</v>
      </c>
      <c r="R107" s="201">
        <f t="shared" si="55"/>
        <v>0</v>
      </c>
      <c r="S107" s="201">
        <f t="shared" si="55"/>
        <v>0</v>
      </c>
      <c r="T107" s="201">
        <f t="shared" si="55"/>
        <v>0</v>
      </c>
      <c r="U107" s="201">
        <f t="shared" si="55"/>
        <v>0</v>
      </c>
      <c r="V107" s="201">
        <f t="shared" si="55"/>
        <v>0</v>
      </c>
      <c r="W107" s="201">
        <f t="shared" si="55"/>
        <v>0</v>
      </c>
      <c r="X107" s="201">
        <f t="shared" si="55"/>
        <v>0</v>
      </c>
    </row>
    <row r="108" spans="1:24" x14ac:dyDescent="0.25">
      <c r="A108" s="54" t="s">
        <v>11</v>
      </c>
      <c r="B108" s="25" t="s">
        <v>13</v>
      </c>
      <c r="C108" s="202"/>
      <c r="E108" s="201">
        <f t="shared" ref="E108:X108" si="56">IF(E42=1,E86/E64,0)</f>
        <v>0</v>
      </c>
      <c r="F108" s="201">
        <f t="shared" si="56"/>
        <v>0</v>
      </c>
      <c r="G108" s="201">
        <f t="shared" si="56"/>
        <v>0</v>
      </c>
      <c r="H108" s="201">
        <f t="shared" si="56"/>
        <v>0</v>
      </c>
      <c r="I108" s="201">
        <f t="shared" si="56"/>
        <v>0</v>
      </c>
      <c r="J108" s="201">
        <f t="shared" si="56"/>
        <v>0</v>
      </c>
      <c r="K108" s="201">
        <f t="shared" si="56"/>
        <v>0</v>
      </c>
      <c r="L108" s="201">
        <f t="shared" si="56"/>
        <v>0</v>
      </c>
      <c r="M108" s="201">
        <f t="shared" si="56"/>
        <v>0</v>
      </c>
      <c r="N108" s="201">
        <f t="shared" si="56"/>
        <v>0</v>
      </c>
      <c r="O108" s="201">
        <f t="shared" si="56"/>
        <v>0</v>
      </c>
      <c r="P108" s="201">
        <f t="shared" si="56"/>
        <v>0</v>
      </c>
      <c r="Q108" s="201">
        <f t="shared" si="56"/>
        <v>374.6688809707789</v>
      </c>
      <c r="R108" s="201">
        <f t="shared" si="56"/>
        <v>0</v>
      </c>
      <c r="S108" s="201">
        <f t="shared" si="56"/>
        <v>0</v>
      </c>
      <c r="T108" s="201">
        <f t="shared" si="56"/>
        <v>0</v>
      </c>
      <c r="U108" s="201">
        <f t="shared" si="56"/>
        <v>0</v>
      </c>
      <c r="V108" s="201">
        <f t="shared" si="56"/>
        <v>0</v>
      </c>
      <c r="W108" s="201">
        <f t="shared" si="56"/>
        <v>0</v>
      </c>
      <c r="X108" s="201">
        <f t="shared" si="56"/>
        <v>0</v>
      </c>
    </row>
    <row r="109" spans="1:24" x14ac:dyDescent="0.25">
      <c r="A109" s="55" t="s">
        <v>11</v>
      </c>
      <c r="B109" s="35" t="s">
        <v>14</v>
      </c>
      <c r="C109" s="202"/>
      <c r="E109" s="201">
        <f t="shared" ref="E109:X109" si="57">IF(E43=1,E87/E65,0)</f>
        <v>0</v>
      </c>
      <c r="F109" s="201">
        <f t="shared" si="57"/>
        <v>0</v>
      </c>
      <c r="G109" s="201">
        <f t="shared" si="57"/>
        <v>0</v>
      </c>
      <c r="H109" s="201">
        <f t="shared" si="57"/>
        <v>0</v>
      </c>
      <c r="I109" s="201">
        <f t="shared" si="57"/>
        <v>0</v>
      </c>
      <c r="J109" s="201">
        <f t="shared" si="57"/>
        <v>0</v>
      </c>
      <c r="K109" s="201">
        <f t="shared" si="57"/>
        <v>0</v>
      </c>
      <c r="L109" s="201">
        <f t="shared" si="57"/>
        <v>0</v>
      </c>
      <c r="M109" s="201">
        <f t="shared" si="57"/>
        <v>0</v>
      </c>
      <c r="N109" s="201">
        <f t="shared" si="57"/>
        <v>0</v>
      </c>
      <c r="O109" s="201">
        <f t="shared" si="57"/>
        <v>0</v>
      </c>
      <c r="P109" s="201">
        <f t="shared" si="57"/>
        <v>0</v>
      </c>
      <c r="Q109" s="201">
        <f t="shared" si="57"/>
        <v>0</v>
      </c>
      <c r="R109" s="201">
        <f t="shared" si="57"/>
        <v>2186.308783854091</v>
      </c>
      <c r="S109" s="201">
        <f t="shared" si="57"/>
        <v>0</v>
      </c>
      <c r="T109" s="201">
        <f t="shared" si="57"/>
        <v>0</v>
      </c>
      <c r="U109" s="201">
        <f t="shared" si="57"/>
        <v>0</v>
      </c>
      <c r="V109" s="201">
        <f t="shared" si="57"/>
        <v>0</v>
      </c>
      <c r="W109" s="201">
        <f t="shared" si="57"/>
        <v>0</v>
      </c>
      <c r="X109" s="201">
        <f t="shared" si="57"/>
        <v>0</v>
      </c>
    </row>
    <row r="110" spans="1:24" x14ac:dyDescent="0.25">
      <c r="A110" s="55" t="s">
        <v>11</v>
      </c>
      <c r="B110" s="35" t="s">
        <v>15</v>
      </c>
      <c r="C110" s="202"/>
      <c r="E110" s="201">
        <f t="shared" ref="E110:X110" si="58">IF(E44=1,E88/E66,0)</f>
        <v>0</v>
      </c>
      <c r="F110" s="201">
        <f t="shared" si="58"/>
        <v>0</v>
      </c>
      <c r="G110" s="201">
        <f t="shared" si="58"/>
        <v>0</v>
      </c>
      <c r="H110" s="201">
        <f t="shared" si="58"/>
        <v>0</v>
      </c>
      <c r="I110" s="201">
        <f t="shared" si="58"/>
        <v>0</v>
      </c>
      <c r="J110" s="201">
        <f t="shared" si="58"/>
        <v>0</v>
      </c>
      <c r="K110" s="201">
        <f t="shared" si="58"/>
        <v>0</v>
      </c>
      <c r="L110" s="201">
        <f t="shared" si="58"/>
        <v>0</v>
      </c>
      <c r="M110" s="201">
        <f t="shared" si="58"/>
        <v>0</v>
      </c>
      <c r="N110" s="201">
        <f t="shared" si="58"/>
        <v>0</v>
      </c>
      <c r="O110" s="201">
        <f t="shared" si="58"/>
        <v>0</v>
      </c>
      <c r="P110" s="201">
        <f t="shared" si="58"/>
        <v>0</v>
      </c>
      <c r="Q110" s="201">
        <f t="shared" si="58"/>
        <v>0</v>
      </c>
      <c r="R110" s="201">
        <f t="shared" si="58"/>
        <v>0</v>
      </c>
      <c r="S110" s="201">
        <f t="shared" si="58"/>
        <v>45.263492721559963</v>
      </c>
      <c r="T110" s="201">
        <f t="shared" si="58"/>
        <v>0</v>
      </c>
      <c r="U110" s="201">
        <f t="shared" si="58"/>
        <v>0</v>
      </c>
      <c r="V110" s="201">
        <f t="shared" si="58"/>
        <v>0</v>
      </c>
      <c r="W110" s="201">
        <f t="shared" si="58"/>
        <v>0</v>
      </c>
      <c r="X110" s="201">
        <f t="shared" si="58"/>
        <v>0</v>
      </c>
    </row>
    <row r="111" spans="1:24" x14ac:dyDescent="0.25">
      <c r="A111" s="56" t="s">
        <v>11</v>
      </c>
      <c r="B111" s="43" t="s">
        <v>16</v>
      </c>
      <c r="C111" s="202"/>
      <c r="E111" s="201">
        <f t="shared" ref="E111:X111" si="59">IF(E45=1,E89/E67,0)</f>
        <v>0</v>
      </c>
      <c r="F111" s="201">
        <f t="shared" si="59"/>
        <v>0</v>
      </c>
      <c r="G111" s="201">
        <f t="shared" si="59"/>
        <v>0</v>
      </c>
      <c r="H111" s="201">
        <f t="shared" si="59"/>
        <v>0</v>
      </c>
      <c r="I111" s="201">
        <f t="shared" si="59"/>
        <v>0</v>
      </c>
      <c r="J111" s="201">
        <f t="shared" si="59"/>
        <v>0</v>
      </c>
      <c r="K111" s="201">
        <f t="shared" si="59"/>
        <v>0</v>
      </c>
      <c r="L111" s="201">
        <f t="shared" si="59"/>
        <v>0</v>
      </c>
      <c r="M111" s="201">
        <f t="shared" si="59"/>
        <v>0</v>
      </c>
      <c r="N111" s="201">
        <f t="shared" si="59"/>
        <v>0</v>
      </c>
      <c r="O111" s="201">
        <f t="shared" si="59"/>
        <v>0</v>
      </c>
      <c r="P111" s="201">
        <f t="shared" si="59"/>
        <v>0</v>
      </c>
      <c r="Q111" s="201">
        <f t="shared" si="59"/>
        <v>0</v>
      </c>
      <c r="R111" s="201">
        <f t="shared" si="59"/>
        <v>0</v>
      </c>
      <c r="S111" s="201">
        <f t="shared" si="59"/>
        <v>0</v>
      </c>
      <c r="T111" s="201">
        <f t="shared" si="59"/>
        <v>109.73726316228694</v>
      </c>
      <c r="U111" s="201">
        <f t="shared" si="59"/>
        <v>0</v>
      </c>
      <c r="V111" s="201">
        <f t="shared" si="59"/>
        <v>0</v>
      </c>
      <c r="W111" s="201">
        <f t="shared" si="59"/>
        <v>0</v>
      </c>
      <c r="X111" s="201">
        <f t="shared" si="59"/>
        <v>0</v>
      </c>
    </row>
    <row r="112" spans="1:24" x14ac:dyDescent="0.25">
      <c r="A112" s="57" t="s">
        <v>12</v>
      </c>
      <c r="B112" s="35" t="s">
        <v>13</v>
      </c>
      <c r="C112" s="202"/>
      <c r="E112" s="201">
        <f t="shared" ref="E112:X112" si="60">IF(E46=1,E90/E68,0)</f>
        <v>0</v>
      </c>
      <c r="F112" s="201">
        <f t="shared" si="60"/>
        <v>0</v>
      </c>
      <c r="G112" s="201">
        <f t="shared" si="60"/>
        <v>0</v>
      </c>
      <c r="H112" s="201">
        <f t="shared" si="60"/>
        <v>0</v>
      </c>
      <c r="I112" s="201">
        <f t="shared" si="60"/>
        <v>0</v>
      </c>
      <c r="J112" s="201">
        <f t="shared" si="60"/>
        <v>0</v>
      </c>
      <c r="K112" s="201">
        <f t="shared" si="60"/>
        <v>0</v>
      </c>
      <c r="L112" s="201">
        <f t="shared" si="60"/>
        <v>0</v>
      </c>
      <c r="M112" s="201">
        <f t="shared" si="60"/>
        <v>0</v>
      </c>
      <c r="N112" s="201">
        <f t="shared" si="60"/>
        <v>0</v>
      </c>
      <c r="O112" s="201">
        <f t="shared" si="60"/>
        <v>0</v>
      </c>
      <c r="P112" s="201">
        <f t="shared" si="60"/>
        <v>0</v>
      </c>
      <c r="Q112" s="201">
        <f t="shared" si="60"/>
        <v>0</v>
      </c>
      <c r="R112" s="201">
        <f t="shared" si="60"/>
        <v>0</v>
      </c>
      <c r="S112" s="201">
        <f t="shared" si="60"/>
        <v>0</v>
      </c>
      <c r="T112" s="201">
        <f t="shared" si="60"/>
        <v>0</v>
      </c>
      <c r="U112" s="201">
        <f t="shared" si="60"/>
        <v>509.73462383801115</v>
      </c>
      <c r="V112" s="201">
        <f t="shared" si="60"/>
        <v>0</v>
      </c>
      <c r="W112" s="201">
        <f t="shared" si="60"/>
        <v>0</v>
      </c>
      <c r="X112" s="201">
        <f t="shared" si="60"/>
        <v>0</v>
      </c>
    </row>
    <row r="113" spans="1:24" x14ac:dyDescent="0.25">
      <c r="A113" s="57" t="s">
        <v>12</v>
      </c>
      <c r="B113" s="35" t="s">
        <v>14</v>
      </c>
      <c r="C113" s="202"/>
      <c r="E113" s="201">
        <f t="shared" ref="E113:X113" si="61">IF(E47=1,E91/E69,0)</f>
        <v>0</v>
      </c>
      <c r="F113" s="201">
        <f t="shared" si="61"/>
        <v>0</v>
      </c>
      <c r="G113" s="201">
        <f t="shared" si="61"/>
        <v>0</v>
      </c>
      <c r="H113" s="201">
        <f t="shared" si="61"/>
        <v>0</v>
      </c>
      <c r="I113" s="201">
        <f t="shared" si="61"/>
        <v>0</v>
      </c>
      <c r="J113" s="201">
        <f t="shared" si="61"/>
        <v>0</v>
      </c>
      <c r="K113" s="201">
        <f t="shared" si="61"/>
        <v>0</v>
      </c>
      <c r="L113" s="201">
        <f t="shared" si="61"/>
        <v>0</v>
      </c>
      <c r="M113" s="201">
        <f t="shared" si="61"/>
        <v>0</v>
      </c>
      <c r="N113" s="201">
        <f t="shared" si="61"/>
        <v>0</v>
      </c>
      <c r="O113" s="201">
        <f t="shared" si="61"/>
        <v>0</v>
      </c>
      <c r="P113" s="201">
        <f t="shared" si="61"/>
        <v>0</v>
      </c>
      <c r="Q113" s="201">
        <f t="shared" si="61"/>
        <v>0</v>
      </c>
      <c r="R113" s="201">
        <f t="shared" si="61"/>
        <v>0</v>
      </c>
      <c r="S113" s="201">
        <f t="shared" si="61"/>
        <v>0</v>
      </c>
      <c r="T113" s="201">
        <f t="shared" si="61"/>
        <v>0</v>
      </c>
      <c r="U113" s="201">
        <f t="shared" si="61"/>
        <v>0</v>
      </c>
      <c r="V113" s="201">
        <f t="shared" si="61"/>
        <v>2124.2159180161507</v>
      </c>
      <c r="W113" s="201">
        <f t="shared" si="61"/>
        <v>0</v>
      </c>
      <c r="X113" s="201">
        <f t="shared" si="61"/>
        <v>0</v>
      </c>
    </row>
    <row r="114" spans="1:24" x14ac:dyDescent="0.25">
      <c r="A114" s="57" t="s">
        <v>12</v>
      </c>
      <c r="B114" s="35" t="s">
        <v>15</v>
      </c>
      <c r="C114" s="202"/>
      <c r="E114" s="201">
        <f t="shared" ref="E114:X114" si="62">IF(E48=1,E92/E70,0)</f>
        <v>0</v>
      </c>
      <c r="F114" s="201">
        <f t="shared" si="62"/>
        <v>0</v>
      </c>
      <c r="G114" s="201">
        <f t="shared" si="62"/>
        <v>0</v>
      </c>
      <c r="H114" s="201">
        <f t="shared" si="62"/>
        <v>0</v>
      </c>
      <c r="I114" s="201">
        <f t="shared" si="62"/>
        <v>0</v>
      </c>
      <c r="J114" s="201">
        <f t="shared" si="62"/>
        <v>0</v>
      </c>
      <c r="K114" s="201">
        <f t="shared" si="62"/>
        <v>0</v>
      </c>
      <c r="L114" s="201">
        <f t="shared" si="62"/>
        <v>0</v>
      </c>
      <c r="M114" s="201">
        <f t="shared" si="62"/>
        <v>0</v>
      </c>
      <c r="N114" s="201">
        <f t="shared" si="62"/>
        <v>0</v>
      </c>
      <c r="O114" s="201">
        <f t="shared" si="62"/>
        <v>0</v>
      </c>
      <c r="P114" s="201">
        <f t="shared" si="62"/>
        <v>0</v>
      </c>
      <c r="Q114" s="201">
        <f t="shared" si="62"/>
        <v>0</v>
      </c>
      <c r="R114" s="201">
        <f t="shared" si="62"/>
        <v>0</v>
      </c>
      <c r="S114" s="201">
        <f t="shared" si="62"/>
        <v>0</v>
      </c>
      <c r="T114" s="201">
        <f t="shared" si="62"/>
        <v>0</v>
      </c>
      <c r="U114" s="201">
        <f t="shared" si="62"/>
        <v>0</v>
      </c>
      <c r="V114" s="201">
        <f t="shared" si="62"/>
        <v>0</v>
      </c>
      <c r="W114" s="201">
        <f t="shared" si="62"/>
        <v>34.349210596240027</v>
      </c>
      <c r="X114" s="201">
        <f t="shared" si="62"/>
        <v>0</v>
      </c>
    </row>
    <row r="115" spans="1:24" x14ac:dyDescent="0.25">
      <c r="A115" s="58" t="s">
        <v>12</v>
      </c>
      <c r="B115" s="43" t="s">
        <v>16</v>
      </c>
      <c r="C115" s="202"/>
      <c r="E115" s="201">
        <f t="shared" ref="E115:X115" si="63">IF(E49=1,E93/E71,0)</f>
        <v>0</v>
      </c>
      <c r="F115" s="201">
        <f t="shared" si="63"/>
        <v>0</v>
      </c>
      <c r="G115" s="201">
        <f t="shared" si="63"/>
        <v>0</v>
      </c>
      <c r="H115" s="201">
        <f t="shared" si="63"/>
        <v>0</v>
      </c>
      <c r="I115" s="201">
        <f t="shared" si="63"/>
        <v>0</v>
      </c>
      <c r="J115" s="201">
        <f t="shared" si="63"/>
        <v>0</v>
      </c>
      <c r="K115" s="201">
        <f t="shared" si="63"/>
        <v>0</v>
      </c>
      <c r="L115" s="201">
        <f t="shared" si="63"/>
        <v>0</v>
      </c>
      <c r="M115" s="201">
        <f t="shared" si="63"/>
        <v>0</v>
      </c>
      <c r="N115" s="201">
        <f t="shared" si="63"/>
        <v>0</v>
      </c>
      <c r="O115" s="201">
        <f t="shared" si="63"/>
        <v>0</v>
      </c>
      <c r="P115" s="201">
        <f t="shared" si="63"/>
        <v>0</v>
      </c>
      <c r="Q115" s="201">
        <f t="shared" si="63"/>
        <v>0</v>
      </c>
      <c r="R115" s="201">
        <f t="shared" si="63"/>
        <v>0</v>
      </c>
      <c r="S115" s="201">
        <f t="shared" si="63"/>
        <v>0</v>
      </c>
      <c r="T115" s="201">
        <f t="shared" si="63"/>
        <v>0</v>
      </c>
      <c r="U115" s="201">
        <f t="shared" si="63"/>
        <v>0</v>
      </c>
      <c r="V115" s="201">
        <f t="shared" si="63"/>
        <v>0</v>
      </c>
      <c r="W115" s="201">
        <f t="shared" si="63"/>
        <v>0</v>
      </c>
      <c r="X115" s="201">
        <f t="shared" si="63"/>
        <v>141.89038170020629</v>
      </c>
    </row>
    <row r="117" spans="1:24" ht="17.25" x14ac:dyDescent="0.3">
      <c r="A117" s="17"/>
      <c r="B117" s="17"/>
      <c r="C117" s="197" t="s">
        <v>74</v>
      </c>
    </row>
    <row r="118" spans="1:24" x14ac:dyDescent="0.25">
      <c r="A118" s="24" t="s">
        <v>8</v>
      </c>
      <c r="B118" s="25" t="s">
        <v>13</v>
      </c>
      <c r="C118" s="202"/>
      <c r="E118" s="204">
        <f t="shared" ref="E118:X118" si="64">E30-E5</f>
        <v>0.81640093354140841</v>
      </c>
      <c r="F118" s="204">
        <f t="shared" si="64"/>
        <v>-2.5609028243218528E-2</v>
      </c>
      <c r="G118" s="204">
        <f t="shared" si="64"/>
        <v>-4.0210515529689392E-2</v>
      </c>
      <c r="H118" s="204">
        <f t="shared" si="64"/>
        <v>-1.6835887075308517E-2</v>
      </c>
      <c r="I118" s="204">
        <f t="shared" si="64"/>
        <v>-1.1836883564210419E-2</v>
      </c>
      <c r="J118" s="204">
        <f t="shared" si="64"/>
        <v>-1.7857602429454864E-3</v>
      </c>
      <c r="K118" s="204">
        <f t="shared" si="64"/>
        <v>-1.9506376521894932E-3</v>
      </c>
      <c r="L118" s="204">
        <f t="shared" si="64"/>
        <v>-1.1380853178669084E-3</v>
      </c>
      <c r="M118" s="204">
        <f t="shared" si="64"/>
        <v>-1.6323434730115634E-3</v>
      </c>
      <c r="N118" s="204">
        <f t="shared" si="64"/>
        <v>-2.5807485966668989E-4</v>
      </c>
      <c r="O118" s="204">
        <f t="shared" si="64"/>
        <v>-3.3130104975095687E-4</v>
      </c>
      <c r="P118" s="204">
        <f t="shared" si="64"/>
        <v>-1.24295962847711E-4</v>
      </c>
      <c r="Q118" s="204">
        <f t="shared" si="64"/>
        <v>-7.732139747880899E-4</v>
      </c>
      <c r="R118" s="204">
        <f t="shared" si="64"/>
        <v>-2.6897564928504253E-4</v>
      </c>
      <c r="S118" s="204">
        <f t="shared" si="64"/>
        <v>-3.8498216011835084E-4</v>
      </c>
      <c r="T118" s="204">
        <f t="shared" si="64"/>
        <v>-3.7718130623842235E-4</v>
      </c>
      <c r="U118" s="204">
        <f t="shared" si="64"/>
        <v>-2.1578965626265168E-3</v>
      </c>
      <c r="V118" s="204">
        <f t="shared" si="64"/>
        <v>-4.6950408861157363E-4</v>
      </c>
      <c r="W118" s="204">
        <f t="shared" si="64"/>
        <v>-7.6712025911368422E-4</v>
      </c>
      <c r="X118" s="204">
        <f t="shared" si="64"/>
        <v>-5.3739042414463456E-4</v>
      </c>
    </row>
    <row r="119" spans="1:24" x14ac:dyDescent="0.25">
      <c r="A119" s="34" t="s">
        <v>8</v>
      </c>
      <c r="B119" s="35" t="s">
        <v>14</v>
      </c>
      <c r="C119" s="202"/>
      <c r="E119" s="204">
        <f t="shared" ref="E119:X119" si="65">E31-E6</f>
        <v>-3.0532550852384717E-2</v>
      </c>
      <c r="F119" s="204">
        <f t="shared" si="65"/>
        <v>0.74173356277420865</v>
      </c>
      <c r="G119" s="204">
        <f t="shared" si="65"/>
        <v>-1.2928195274509053E-2</v>
      </c>
      <c r="H119" s="204">
        <f t="shared" si="65"/>
        <v>-1.386604630043972E-2</v>
      </c>
      <c r="I119" s="204">
        <f t="shared" si="65"/>
        <v>-1.8309252580576748E-4</v>
      </c>
      <c r="J119" s="204">
        <f t="shared" si="65"/>
        <v>-8.4868992564586271E-4</v>
      </c>
      <c r="K119" s="204">
        <f t="shared" si="65"/>
        <v>-1.0553464159666507E-4</v>
      </c>
      <c r="L119" s="204">
        <f t="shared" si="65"/>
        <v>-2.1501610033071626E-4</v>
      </c>
      <c r="M119" s="204">
        <f t="shared" si="65"/>
        <v>-1.3532598552818683E-5</v>
      </c>
      <c r="N119" s="204">
        <f t="shared" si="65"/>
        <v>-6.7230829453574691E-5</v>
      </c>
      <c r="O119" s="204">
        <f t="shared" si="65"/>
        <v>-2.3573153570177197E-5</v>
      </c>
      <c r="P119" s="204">
        <f t="shared" si="65"/>
        <v>-1.6354326498459795E-5</v>
      </c>
      <c r="Q119" s="204">
        <f t="shared" si="65"/>
        <v>-6.0665956428733898E-6</v>
      </c>
      <c r="R119" s="204">
        <f t="shared" si="65"/>
        <v>-3.5178850619493998E-5</v>
      </c>
      <c r="S119" s="204">
        <f t="shared" si="65"/>
        <v>-2.6807826550409292E-6</v>
      </c>
      <c r="T119" s="204">
        <f t="shared" si="65"/>
        <v>-1.2161529331239904E-5</v>
      </c>
      <c r="U119" s="204">
        <f t="shared" si="65"/>
        <v>-5.280480191432658E-5</v>
      </c>
      <c r="V119" s="204">
        <f t="shared" si="65"/>
        <v>-1.7643309261919677E-4</v>
      </c>
      <c r="W119" s="204">
        <f t="shared" si="65"/>
        <v>-4.184888541375361E-5</v>
      </c>
      <c r="X119" s="204">
        <f t="shared" si="65"/>
        <v>-8.5013659546690572E-5</v>
      </c>
    </row>
    <row r="120" spans="1:24" x14ac:dyDescent="0.25">
      <c r="A120" s="34" t="s">
        <v>8</v>
      </c>
      <c r="B120" s="35" t="s">
        <v>15</v>
      </c>
      <c r="C120" s="202"/>
      <c r="E120" s="204">
        <f t="shared" ref="E120:X120" si="66">E32-E7</f>
        <v>-0.11470753355806167</v>
      </c>
      <c r="F120" s="204">
        <f t="shared" si="66"/>
        <v>-7.1361176375945259E-2</v>
      </c>
      <c r="G120" s="204">
        <f t="shared" si="66"/>
        <v>0.87355573001769293</v>
      </c>
      <c r="H120" s="204">
        <f t="shared" si="66"/>
        <v>-8.4486934223666182E-2</v>
      </c>
      <c r="I120" s="204">
        <f t="shared" si="66"/>
        <v>-2.2798951642312741E-3</v>
      </c>
      <c r="J120" s="204">
        <f t="shared" si="66"/>
        <v>-4.6286539821923777E-4</v>
      </c>
      <c r="K120" s="204">
        <f t="shared" si="66"/>
        <v>-7.0040337103618447E-4</v>
      </c>
      <c r="L120" s="204">
        <f t="shared" si="66"/>
        <v>-4.8760568928922504E-4</v>
      </c>
      <c r="M120" s="204">
        <f t="shared" si="66"/>
        <v>-2.4551735763018746E-4</v>
      </c>
      <c r="N120" s="204">
        <f t="shared" si="66"/>
        <v>-5.4252372148852968E-5</v>
      </c>
      <c r="O120" s="204">
        <f t="shared" si="66"/>
        <v>-6.6964745643265398E-5</v>
      </c>
      <c r="P120" s="204">
        <f t="shared" si="66"/>
        <v>-2.8156088064007885E-5</v>
      </c>
      <c r="Q120" s="204">
        <f t="shared" si="66"/>
        <v>-1.4774968168587596E-4</v>
      </c>
      <c r="R120" s="204">
        <f t="shared" si="66"/>
        <v>-5.2374602424023139E-5</v>
      </c>
      <c r="S120" s="204">
        <f t="shared" si="66"/>
        <v>-1.0231459403113291E-4</v>
      </c>
      <c r="T120" s="204">
        <f t="shared" si="66"/>
        <v>-7.2179273117740014E-5</v>
      </c>
      <c r="U120" s="204">
        <f t="shared" si="66"/>
        <v>-4.1611654979299928E-4</v>
      </c>
      <c r="V120" s="204">
        <f t="shared" si="66"/>
        <v>-1.0423834831516281E-4</v>
      </c>
      <c r="W120" s="204">
        <f t="shared" si="66"/>
        <v>-2.0573945876133247E-4</v>
      </c>
      <c r="X120" s="204">
        <f t="shared" si="66"/>
        <v>-1.3479851183743265E-4</v>
      </c>
    </row>
    <row r="121" spans="1:24" x14ac:dyDescent="0.25">
      <c r="A121" s="42" t="s">
        <v>8</v>
      </c>
      <c r="B121" s="43" t="s">
        <v>16</v>
      </c>
      <c r="C121" s="202"/>
      <c r="E121" s="204">
        <f t="shared" ref="E121:X121" si="67">E33-E8</f>
        <v>-0.12066872495355423</v>
      </c>
      <c r="F121" s="204">
        <f t="shared" si="67"/>
        <v>-8.0275806464276803E-2</v>
      </c>
      <c r="G121" s="204">
        <f t="shared" si="67"/>
        <v>-0.11626588405168763</v>
      </c>
      <c r="H121" s="204">
        <f t="shared" si="67"/>
        <v>0.69432358024762297</v>
      </c>
      <c r="I121" s="204">
        <f t="shared" si="67"/>
        <v>-2.2422215387358779E-3</v>
      </c>
      <c r="J121" s="204">
        <f t="shared" si="67"/>
        <v>-1.48582074107471E-3</v>
      </c>
      <c r="K121" s="204">
        <f t="shared" si="67"/>
        <v>-1.6396540472440008E-3</v>
      </c>
      <c r="L121" s="204">
        <f t="shared" si="67"/>
        <v>-5.336491420463732E-3</v>
      </c>
      <c r="M121" s="204">
        <f t="shared" si="67"/>
        <v>-1.5277935908292745E-4</v>
      </c>
      <c r="N121" s="204">
        <f t="shared" si="67"/>
        <v>-1.1585094614552625E-4</v>
      </c>
      <c r="O121" s="204">
        <f t="shared" si="67"/>
        <v>-1.4858281828455277E-4</v>
      </c>
      <c r="P121" s="204">
        <f t="shared" si="67"/>
        <v>-2.4731254804058288E-4</v>
      </c>
      <c r="Q121" s="204">
        <f t="shared" si="67"/>
        <v>-1.8733855627300566E-4</v>
      </c>
      <c r="R121" s="204">
        <f t="shared" si="67"/>
        <v>-1.4953339246962579E-4</v>
      </c>
      <c r="S121" s="204">
        <f t="shared" si="67"/>
        <v>-2.6970552542535478E-4</v>
      </c>
      <c r="T121" s="204">
        <f t="shared" si="67"/>
        <v>-3.5100997528762394E-4</v>
      </c>
      <c r="U121" s="204">
        <f t="shared" si="67"/>
        <v>-3.7231137735477021E-4</v>
      </c>
      <c r="V121" s="204">
        <f t="shared" si="67"/>
        <v>-4.1990816964461165E-4</v>
      </c>
      <c r="W121" s="204">
        <f t="shared" si="67"/>
        <v>-5.0913075043996538E-4</v>
      </c>
      <c r="X121" s="204">
        <f t="shared" si="67"/>
        <v>-1.0360748958056409E-3</v>
      </c>
    </row>
    <row r="122" spans="1:24" x14ac:dyDescent="0.25">
      <c r="A122" s="49" t="s">
        <v>9</v>
      </c>
      <c r="B122" s="25" t="s">
        <v>13</v>
      </c>
      <c r="C122" s="202"/>
      <c r="E122" s="204">
        <f t="shared" ref="E122:X122" si="68">E34-E9</f>
        <v>-9.7289040832548163E-2</v>
      </c>
      <c r="F122" s="204">
        <f t="shared" si="68"/>
        <v>-2.2522227495154548E-2</v>
      </c>
      <c r="G122" s="204">
        <f t="shared" si="68"/>
        <v>-1.7668026133285924E-2</v>
      </c>
      <c r="H122" s="204">
        <f t="shared" si="68"/>
        <v>-9.3532021565106375E-3</v>
      </c>
      <c r="I122" s="204">
        <f t="shared" si="68"/>
        <v>0.7055953540094031</v>
      </c>
      <c r="J122" s="204">
        <f t="shared" si="68"/>
        <v>-5.6289009282415065E-2</v>
      </c>
      <c r="K122" s="204">
        <f t="shared" si="68"/>
        <v>-6.5588483289872032E-2</v>
      </c>
      <c r="L122" s="204">
        <f t="shared" si="68"/>
        <v>-3.9808076017209794E-2</v>
      </c>
      <c r="M122" s="204">
        <f t="shared" si="68"/>
        <v>-1.3877340714130729E-2</v>
      </c>
      <c r="N122" s="204">
        <f t="shared" si="68"/>
        <v>-2.6308672844548445E-3</v>
      </c>
      <c r="O122" s="204">
        <f t="shared" si="68"/>
        <v>-2.5790830063976465E-3</v>
      </c>
      <c r="P122" s="204">
        <f t="shared" si="68"/>
        <v>-1.1516584727319884E-3</v>
      </c>
      <c r="Q122" s="204">
        <f t="shared" si="68"/>
        <v>-5.758117427247608E-3</v>
      </c>
      <c r="R122" s="204">
        <f t="shared" si="68"/>
        <v>-2.1052123446081085E-3</v>
      </c>
      <c r="S122" s="204">
        <f t="shared" si="68"/>
        <v>-2.263594215391971E-3</v>
      </c>
      <c r="T122" s="204">
        <f t="shared" si="68"/>
        <v>-2.2630126497912625E-3</v>
      </c>
      <c r="U122" s="204">
        <f t="shared" si="68"/>
        <v>-1.5984821149090601E-2</v>
      </c>
      <c r="V122" s="204">
        <f t="shared" si="68"/>
        <v>-3.740783045625791E-3</v>
      </c>
      <c r="W122" s="204">
        <f t="shared" si="68"/>
        <v>-6.271085527511799E-3</v>
      </c>
      <c r="X122" s="204">
        <f t="shared" si="68"/>
        <v>-3.4830283221586205E-3</v>
      </c>
    </row>
    <row r="123" spans="1:24" x14ac:dyDescent="0.25">
      <c r="A123" s="50" t="s">
        <v>9</v>
      </c>
      <c r="B123" s="35" t="s">
        <v>14</v>
      </c>
      <c r="C123" s="202"/>
      <c r="E123" s="204">
        <f t="shared" ref="E123:X123" si="69">E35-E10</f>
        <v>-2.6658891938130523E-3</v>
      </c>
      <c r="F123" s="204">
        <f t="shared" si="69"/>
        <v>-6.4479230818802104E-3</v>
      </c>
      <c r="G123" s="204">
        <f t="shared" si="69"/>
        <v>-9.6002855666680871E-4</v>
      </c>
      <c r="H123" s="204">
        <f t="shared" si="69"/>
        <v>-1.5736535268182996E-3</v>
      </c>
      <c r="I123" s="204">
        <f t="shared" si="69"/>
        <v>-3.2993460196114967E-2</v>
      </c>
      <c r="J123" s="204">
        <f t="shared" si="69"/>
        <v>0.78438766326100162</v>
      </c>
      <c r="K123" s="204">
        <f t="shared" si="69"/>
        <v>-2.0789809584754737E-2</v>
      </c>
      <c r="L123" s="204">
        <f t="shared" si="69"/>
        <v>-1.9897062606165729E-2</v>
      </c>
      <c r="M123" s="204">
        <f t="shared" si="69"/>
        <v>-2.6504706819884265E-4</v>
      </c>
      <c r="N123" s="204">
        <f t="shared" si="69"/>
        <v>-1.7947848587730449E-3</v>
      </c>
      <c r="O123" s="204">
        <f t="shared" si="69"/>
        <v>-2.8336528399544283E-4</v>
      </c>
      <c r="P123" s="204">
        <f t="shared" si="69"/>
        <v>-1.9222868678804897E-4</v>
      </c>
      <c r="Q123" s="204">
        <f t="shared" si="69"/>
        <v>-2.0316547542949636E-4</v>
      </c>
      <c r="R123" s="204">
        <f t="shared" si="69"/>
        <v>-2.099890758190693E-3</v>
      </c>
      <c r="S123" s="204">
        <f t="shared" si="69"/>
        <v>-5.1143483933694544E-5</v>
      </c>
      <c r="T123" s="204">
        <f t="shared" si="69"/>
        <v>-9.6361955512064499E-5</v>
      </c>
      <c r="U123" s="204">
        <f t="shared" si="69"/>
        <v>-9.7135307173005722E-4</v>
      </c>
      <c r="V123" s="204">
        <f t="shared" si="69"/>
        <v>-2.93729151646396E-3</v>
      </c>
      <c r="W123" s="204">
        <f t="shared" si="69"/>
        <v>-6.3586570184668287E-4</v>
      </c>
      <c r="X123" s="204">
        <f t="shared" si="69"/>
        <v>-1.4218355248513412E-3</v>
      </c>
    </row>
    <row r="124" spans="1:24" x14ac:dyDescent="0.25">
      <c r="A124" s="50" t="s">
        <v>9</v>
      </c>
      <c r="B124" s="35" t="s">
        <v>15</v>
      </c>
      <c r="C124" s="202"/>
      <c r="E124" s="204">
        <f t="shared" ref="E124:X124" si="70">E36-E11</f>
        <v>-1.3864188394002887E-2</v>
      </c>
      <c r="F124" s="204">
        <f t="shared" si="70"/>
        <v>-5.437529043011465E-3</v>
      </c>
      <c r="G124" s="204">
        <f t="shared" si="70"/>
        <v>-5.0427204925827893E-3</v>
      </c>
      <c r="H124" s="204">
        <f t="shared" si="70"/>
        <v>-3.8359054019920817E-3</v>
      </c>
      <c r="I124" s="204">
        <f t="shared" si="70"/>
        <v>-0.11416798628262499</v>
      </c>
      <c r="J124" s="204">
        <f t="shared" si="70"/>
        <v>-8.5268773315200469E-2</v>
      </c>
      <c r="K124" s="204">
        <f t="shared" si="70"/>
        <v>0.85222911520954558</v>
      </c>
      <c r="L124" s="204">
        <f t="shared" si="70"/>
        <v>-9.0562717720801794E-2</v>
      </c>
      <c r="M124" s="204">
        <f t="shared" si="70"/>
        <v>-1.6629931723869714E-3</v>
      </c>
      <c r="N124" s="204">
        <f t="shared" si="70"/>
        <v>-8.6692216327683748E-4</v>
      </c>
      <c r="O124" s="204">
        <f t="shared" si="70"/>
        <v>-5.0969532031257161E-4</v>
      </c>
      <c r="P124" s="204">
        <f t="shared" si="70"/>
        <v>-3.0617527342105164E-4</v>
      </c>
      <c r="Q124" s="204">
        <f t="shared" si="70"/>
        <v>-7.5818026856443079E-4</v>
      </c>
      <c r="R124" s="204">
        <f t="shared" si="70"/>
        <v>-4.7157170157980814E-4</v>
      </c>
      <c r="S124" s="204">
        <f t="shared" si="70"/>
        <v>-5.6222727711472092E-4</v>
      </c>
      <c r="T124" s="204">
        <f t="shared" si="70"/>
        <v>-4.6796065631341861E-4</v>
      </c>
      <c r="U124" s="204">
        <f t="shared" si="70"/>
        <v>-2.5177209746218483E-3</v>
      </c>
      <c r="V124" s="204">
        <f t="shared" si="70"/>
        <v>-8.7599461508169603E-4</v>
      </c>
      <c r="W124" s="204">
        <f t="shared" si="70"/>
        <v>-1.4161519009083588E-3</v>
      </c>
      <c r="X124" s="204">
        <f t="shared" si="70"/>
        <v>-1.3219320122889915E-3</v>
      </c>
    </row>
    <row r="125" spans="1:24" x14ac:dyDescent="0.25">
      <c r="A125" s="51" t="s">
        <v>9</v>
      </c>
      <c r="B125" s="43" t="s">
        <v>16</v>
      </c>
      <c r="C125" s="202"/>
      <c r="E125" s="204">
        <f t="shared" ref="E125:X125" si="71">E37-E12</f>
        <v>-1.4277085212547174E-2</v>
      </c>
      <c r="F125" s="204">
        <f t="shared" si="71"/>
        <v>-9.42818901483586E-3</v>
      </c>
      <c r="G125" s="204">
        <f t="shared" si="71"/>
        <v>-1.2565753361851853E-2</v>
      </c>
      <c r="H125" s="204">
        <f t="shared" si="71"/>
        <v>-2.9601919186971214E-2</v>
      </c>
      <c r="I125" s="204">
        <f t="shared" si="71"/>
        <v>-0.11001833723529952</v>
      </c>
      <c r="J125" s="204">
        <f t="shared" si="71"/>
        <v>-9.9941782739337431E-2</v>
      </c>
      <c r="K125" s="204">
        <f t="shared" si="71"/>
        <v>-0.11456711735335771</v>
      </c>
      <c r="L125" s="204">
        <f t="shared" si="71"/>
        <v>0.71781042929041539</v>
      </c>
      <c r="M125" s="204">
        <f t="shared" si="71"/>
        <v>-1.9361982881019458E-3</v>
      </c>
      <c r="N125" s="204">
        <f t="shared" si="71"/>
        <v>-1.8291672107166098E-3</v>
      </c>
      <c r="O125" s="204">
        <f t="shared" si="71"/>
        <v>-2.3754704965406816E-3</v>
      </c>
      <c r="P125" s="204">
        <f t="shared" si="71"/>
        <v>-3.9339717647757779E-3</v>
      </c>
      <c r="Q125" s="204">
        <f t="shared" si="71"/>
        <v>-1.0660081474798426E-3</v>
      </c>
      <c r="R125" s="204">
        <f t="shared" si="71"/>
        <v>-8.8541890256173402E-4</v>
      </c>
      <c r="S125" s="204">
        <f t="shared" si="71"/>
        <v>-1.6375940710014684E-3</v>
      </c>
      <c r="T125" s="204">
        <f t="shared" si="71"/>
        <v>-2.1114899924404452E-3</v>
      </c>
      <c r="U125" s="204">
        <f t="shared" si="71"/>
        <v>-3.3500876332369155E-3</v>
      </c>
      <c r="V125" s="204">
        <f t="shared" si="71"/>
        <v>-3.4965656912409001E-3</v>
      </c>
      <c r="W125" s="204">
        <f t="shared" si="71"/>
        <v>-4.7361965720936006E-3</v>
      </c>
      <c r="X125" s="204">
        <f t="shared" si="71"/>
        <v>-1.1177629488784315E-2</v>
      </c>
    </row>
    <row r="126" spans="1:24" x14ac:dyDescent="0.25">
      <c r="A126" s="53" t="s">
        <v>10</v>
      </c>
      <c r="B126" s="35" t="s">
        <v>13</v>
      </c>
      <c r="C126" s="202"/>
      <c r="E126" s="204">
        <f t="shared" ref="E126:X126" si="72">E38-E13</f>
        <v>-1.1442508807191632E-2</v>
      </c>
      <c r="F126" s="204">
        <f t="shared" si="72"/>
        <v>-1.5852692961565631E-3</v>
      </c>
      <c r="G126" s="204">
        <f t="shared" si="72"/>
        <v>-1.3136298859859456E-3</v>
      </c>
      <c r="H126" s="204">
        <f t="shared" si="72"/>
        <v>-6.9861903679090955E-4</v>
      </c>
      <c r="I126" s="204">
        <f t="shared" si="72"/>
        <v>-6.2403727112004198E-3</v>
      </c>
      <c r="J126" s="204">
        <f t="shared" si="72"/>
        <v>-8.934258133266494E-4</v>
      </c>
      <c r="K126" s="204">
        <f t="shared" si="72"/>
        <v>-1.2305600894075752E-3</v>
      </c>
      <c r="L126" s="204">
        <f t="shared" si="72"/>
        <v>-8.4840136174516273E-4</v>
      </c>
      <c r="M126" s="204">
        <f t="shared" si="72"/>
        <v>0.72872392798579422</v>
      </c>
      <c r="N126" s="204">
        <f t="shared" si="72"/>
        <v>-3.2684487572407786E-2</v>
      </c>
      <c r="O126" s="204">
        <f t="shared" si="72"/>
        <v>-5.0117899611796753E-2</v>
      </c>
      <c r="P126" s="204">
        <f t="shared" si="72"/>
        <v>-2.2003024919551792E-2</v>
      </c>
      <c r="Q126" s="204">
        <f t="shared" si="72"/>
        <v>-3.1978666961885623E-3</v>
      </c>
      <c r="R126" s="204">
        <f t="shared" si="72"/>
        <v>-7.4724245191693764E-4</v>
      </c>
      <c r="S126" s="204">
        <f t="shared" si="72"/>
        <v>-9.5211243205095108E-4</v>
      </c>
      <c r="T126" s="204">
        <f t="shared" si="72"/>
        <v>-1.0360264266336995E-3</v>
      </c>
      <c r="U126" s="204">
        <f t="shared" si="72"/>
        <v>-1.2473276028582791E-2</v>
      </c>
      <c r="V126" s="204">
        <f t="shared" si="72"/>
        <v>-1.9880240576635039E-3</v>
      </c>
      <c r="W126" s="204">
        <f t="shared" si="72"/>
        <v>-3.2938289493200622E-3</v>
      </c>
      <c r="X126" s="204">
        <f t="shared" si="72"/>
        <v>-2.2988150654791339E-3</v>
      </c>
    </row>
    <row r="127" spans="1:24" x14ac:dyDescent="0.25">
      <c r="A127" s="53" t="s">
        <v>10</v>
      </c>
      <c r="B127" s="35" t="s">
        <v>14</v>
      </c>
      <c r="C127" s="202"/>
      <c r="E127" s="204">
        <f t="shared" ref="E127:X127" si="73">E39-E14</f>
        <v>-4.3956324211821216E-4</v>
      </c>
      <c r="F127" s="204">
        <f t="shared" si="73"/>
        <v>-6.4827271039538488E-3</v>
      </c>
      <c r="G127" s="204">
        <f t="shared" si="73"/>
        <v>-1.8124132118868351E-4</v>
      </c>
      <c r="H127" s="204">
        <f t="shared" si="73"/>
        <v>-2.7238751995253921E-4</v>
      </c>
      <c r="I127" s="204">
        <f t="shared" si="73"/>
        <v>-4.5250100428886631E-4</v>
      </c>
      <c r="J127" s="204">
        <f t="shared" si="73"/>
        <v>-7.5016002651118168E-3</v>
      </c>
      <c r="K127" s="204">
        <f t="shared" si="73"/>
        <v>-1.1065109532867984E-4</v>
      </c>
      <c r="L127" s="204">
        <f t="shared" si="73"/>
        <v>-2.0379459660322443E-4</v>
      </c>
      <c r="M127" s="204">
        <f t="shared" si="73"/>
        <v>-2.082174582306158E-2</v>
      </c>
      <c r="N127" s="204">
        <f t="shared" si="73"/>
        <v>0.81614851019950663</v>
      </c>
      <c r="O127" s="204">
        <f t="shared" si="73"/>
        <v>-2.5027813331498262E-2</v>
      </c>
      <c r="P127" s="204">
        <f t="shared" si="73"/>
        <v>-1.1942700358053879E-2</v>
      </c>
      <c r="Q127" s="204">
        <f t="shared" si="73"/>
        <v>-2.1490097708011245E-4</v>
      </c>
      <c r="R127" s="204">
        <f t="shared" si="73"/>
        <v>-3.4684949290210484E-3</v>
      </c>
      <c r="S127" s="204">
        <f t="shared" si="73"/>
        <v>-4.0459616210477189E-5</v>
      </c>
      <c r="T127" s="204">
        <f t="shared" si="73"/>
        <v>-1.4065756303255328E-4</v>
      </c>
      <c r="U127" s="204">
        <f t="shared" si="73"/>
        <v>-1.5287605286793161E-3</v>
      </c>
      <c r="V127" s="204">
        <f t="shared" si="73"/>
        <v>-8.1351229987793039E-3</v>
      </c>
      <c r="W127" s="204">
        <f t="shared" si="73"/>
        <v>-6.0979372882860898E-4</v>
      </c>
      <c r="X127" s="204">
        <f t="shared" si="73"/>
        <v>-1.9003903211993938E-3</v>
      </c>
    </row>
    <row r="128" spans="1:24" x14ac:dyDescent="0.25">
      <c r="A128" s="53" t="s">
        <v>10</v>
      </c>
      <c r="B128" s="35" t="s">
        <v>15</v>
      </c>
      <c r="C128" s="202"/>
      <c r="E128" s="204">
        <f t="shared" ref="E128:X128" si="74">E40-E15</f>
        <v>-2.2333482174323894E-3</v>
      </c>
      <c r="F128" s="204">
        <f t="shared" si="74"/>
        <v>-7.0304448539918894E-4</v>
      </c>
      <c r="G128" s="204">
        <f t="shared" si="74"/>
        <v>-6.0549155595926657E-4</v>
      </c>
      <c r="H128" s="204">
        <f t="shared" si="74"/>
        <v>-5.858204934583442E-4</v>
      </c>
      <c r="I128" s="204">
        <f t="shared" si="74"/>
        <v>-2.0262359686701046E-3</v>
      </c>
      <c r="J128" s="204">
        <f t="shared" si="74"/>
        <v>-6.9131658352818777E-4</v>
      </c>
      <c r="K128" s="204">
        <f t="shared" si="74"/>
        <v>-7.6751531571141759E-4</v>
      </c>
      <c r="L128" s="204">
        <f t="shared" si="74"/>
        <v>-9.8150576537488058E-4</v>
      </c>
      <c r="M128" s="204">
        <f t="shared" si="74"/>
        <v>-0.12322039603132982</v>
      </c>
      <c r="N128" s="204">
        <f t="shared" si="74"/>
        <v>-5.8733755264740228E-2</v>
      </c>
      <c r="O128" s="204">
        <f t="shared" si="74"/>
        <v>0.87391909185033334</v>
      </c>
      <c r="P128" s="204">
        <f t="shared" si="74"/>
        <v>-8.640567547844806E-2</v>
      </c>
      <c r="Q128" s="204">
        <f t="shared" si="74"/>
        <v>-8.8023859997725688E-4</v>
      </c>
      <c r="R128" s="204">
        <f t="shared" si="74"/>
        <v>-3.1501686969481876E-4</v>
      </c>
      <c r="S128" s="204">
        <f t="shared" si="74"/>
        <v>-3.4720648173665623E-4</v>
      </c>
      <c r="T128" s="204">
        <f t="shared" si="74"/>
        <v>-3.2845902823272819E-4</v>
      </c>
      <c r="U128" s="204">
        <f t="shared" si="74"/>
        <v>-3.738880767095447E-3</v>
      </c>
      <c r="V128" s="204">
        <f t="shared" si="74"/>
        <v>-1.3192023167049336E-3</v>
      </c>
      <c r="W128" s="204">
        <f t="shared" si="74"/>
        <v>-1.4356704803028548E-3</v>
      </c>
      <c r="X128" s="204">
        <f t="shared" si="74"/>
        <v>-1.5190934049347149E-3</v>
      </c>
    </row>
    <row r="129" spans="1:24" x14ac:dyDescent="0.25">
      <c r="A129" s="53" t="s">
        <v>10</v>
      </c>
      <c r="B129" s="35" t="s">
        <v>16</v>
      </c>
      <c r="C129" s="202"/>
      <c r="E129" s="204">
        <f t="shared" ref="E129:X129" si="75">E41-E16</f>
        <v>-2.2726269863385571E-3</v>
      </c>
      <c r="F129" s="204">
        <f t="shared" si="75"/>
        <v>-1.8900715843317127E-3</v>
      </c>
      <c r="G129" s="204">
        <f t="shared" si="75"/>
        <v>-1.8074159140828367E-3</v>
      </c>
      <c r="H129" s="204">
        <f t="shared" si="75"/>
        <v>-6.0480029797945391E-3</v>
      </c>
      <c r="I129" s="204">
        <f t="shared" si="75"/>
        <v>-4.5474450257822407E-3</v>
      </c>
      <c r="J129" s="204">
        <f t="shared" si="75"/>
        <v>-3.5156110637286119E-3</v>
      </c>
      <c r="K129" s="204">
        <f t="shared" si="75"/>
        <v>-2.8659406284572485E-3</v>
      </c>
      <c r="L129" s="204">
        <f t="shared" si="75"/>
        <v>-1.2222599012850995E-2</v>
      </c>
      <c r="M129" s="204">
        <f t="shared" si="75"/>
        <v>-9.5378687105482376E-2</v>
      </c>
      <c r="N129" s="204">
        <f t="shared" si="75"/>
        <v>-0.12529879413248604</v>
      </c>
      <c r="O129" s="204">
        <f t="shared" si="75"/>
        <v>-0.15722439908826036</v>
      </c>
      <c r="P129" s="204">
        <f t="shared" si="75"/>
        <v>0.72176055925053983</v>
      </c>
      <c r="Q129" s="204">
        <f t="shared" si="75"/>
        <v>-5.726484922885922E-4</v>
      </c>
      <c r="R129" s="204">
        <f t="shared" si="75"/>
        <v>-7.8690765180964683E-4</v>
      </c>
      <c r="S129" s="204">
        <f t="shared" si="75"/>
        <v>-1.0578574931687473E-3</v>
      </c>
      <c r="T129" s="204">
        <f t="shared" si="75"/>
        <v>-1.5366852271371354E-3</v>
      </c>
      <c r="U129" s="204">
        <f t="shared" si="75"/>
        <v>-2.5540148174755979E-3</v>
      </c>
      <c r="V129" s="204">
        <f t="shared" si="75"/>
        <v>-2.6042930402800806E-3</v>
      </c>
      <c r="W129" s="204">
        <f t="shared" si="75"/>
        <v>-3.2390150350966405E-3</v>
      </c>
      <c r="X129" s="204">
        <f t="shared" si="75"/>
        <v>-7.5478619678710163E-3</v>
      </c>
    </row>
    <row r="130" spans="1:24" x14ac:dyDescent="0.25">
      <c r="A130" s="54" t="s">
        <v>11</v>
      </c>
      <c r="B130" s="25" t="s">
        <v>13</v>
      </c>
      <c r="C130" s="202"/>
      <c r="E130" s="204">
        <f t="shared" ref="E130:X130" si="76">E42-E17</f>
        <v>-1.2533369440051923E-2</v>
      </c>
      <c r="F130" s="204">
        <f t="shared" si="76"/>
        <v>-2.6948365985686208E-3</v>
      </c>
      <c r="G130" s="204">
        <f t="shared" si="76"/>
        <v>-3.0244376955506796E-3</v>
      </c>
      <c r="H130" s="204">
        <f t="shared" si="76"/>
        <v>-2.1256421398571051E-3</v>
      </c>
      <c r="I130" s="204">
        <f t="shared" si="76"/>
        <v>-1.1312281204140465E-2</v>
      </c>
      <c r="J130" s="204">
        <f t="shared" si="76"/>
        <v>-2.2469822891498211E-3</v>
      </c>
      <c r="K130" s="204">
        <f t="shared" si="76"/>
        <v>-2.6565419415557792E-3</v>
      </c>
      <c r="L130" s="204">
        <f t="shared" si="76"/>
        <v>-1.6993693045062735E-3</v>
      </c>
      <c r="M130" s="204">
        <f t="shared" si="76"/>
        <v>-1.4627940001550706E-2</v>
      </c>
      <c r="N130" s="204">
        <f t="shared" si="76"/>
        <v>-2.0114209463024104E-3</v>
      </c>
      <c r="O130" s="204">
        <f t="shared" si="76"/>
        <v>-4.0140404309752954E-3</v>
      </c>
      <c r="P130" s="204">
        <f t="shared" si="76"/>
        <v>-2.3978820239482874E-3</v>
      </c>
      <c r="Q130" s="204">
        <f t="shared" si="76"/>
        <v>0.51000595255161307</v>
      </c>
      <c r="R130" s="204">
        <f t="shared" si="76"/>
        <v>-0.12183510741645813</v>
      </c>
      <c r="S130" s="204">
        <f t="shared" si="76"/>
        <v>-0.23854112481592593</v>
      </c>
      <c r="T130" s="204">
        <f t="shared" si="76"/>
        <v>-0.13472532803771173</v>
      </c>
      <c r="U130" s="204">
        <f t="shared" si="76"/>
        <v>-2.2609400282294231E-2</v>
      </c>
      <c r="V130" s="204">
        <f t="shared" si="76"/>
        <v>-3.8597078920066118E-3</v>
      </c>
      <c r="W130" s="204">
        <f t="shared" si="76"/>
        <v>-7.9776417982867515E-3</v>
      </c>
      <c r="X130" s="204">
        <f t="shared" si="76"/>
        <v>-4.466465581651393E-3</v>
      </c>
    </row>
    <row r="131" spans="1:24" x14ac:dyDescent="0.25">
      <c r="A131" s="55" t="s">
        <v>11</v>
      </c>
      <c r="B131" s="35" t="s">
        <v>14</v>
      </c>
      <c r="C131" s="202"/>
      <c r="E131" s="204">
        <f t="shared" ref="E131:X131" si="77">E43-E18</f>
        <v>-3.0490253544818087E-5</v>
      </c>
      <c r="F131" s="204">
        <f t="shared" si="77"/>
        <v>-6.3805035009696629E-5</v>
      </c>
      <c r="G131" s="204">
        <f t="shared" si="77"/>
        <v>-1.0244694191866438E-5</v>
      </c>
      <c r="H131" s="204">
        <f t="shared" si="77"/>
        <v>-9.3340706108375344E-6</v>
      </c>
      <c r="I131" s="204">
        <f t="shared" si="77"/>
        <v>-2.3847316649149461E-5</v>
      </c>
      <c r="J131" s="204">
        <f t="shared" si="77"/>
        <v>-8.6177551851534479E-5</v>
      </c>
      <c r="K131" s="204">
        <f t="shared" si="77"/>
        <v>-8.8964751253775206E-6</v>
      </c>
      <c r="L131" s="204">
        <f t="shared" si="77"/>
        <v>-1.621595246474379E-5</v>
      </c>
      <c r="M131" s="204">
        <f t="shared" si="77"/>
        <v>-1.3172637730886129E-5</v>
      </c>
      <c r="N131" s="204">
        <f t="shared" si="77"/>
        <v>-3.642988730233874E-5</v>
      </c>
      <c r="O131" s="204">
        <f t="shared" si="77"/>
        <v>-1.4339122836293493E-5</v>
      </c>
      <c r="P131" s="204">
        <f t="shared" si="77"/>
        <v>-9.9670383840205269E-6</v>
      </c>
      <c r="Q131" s="204">
        <f t="shared" si="77"/>
        <v>-6.1422712507102697E-2</v>
      </c>
      <c r="R131" s="204">
        <f t="shared" si="77"/>
        <v>0.69301417268734411</v>
      </c>
      <c r="S131" s="204">
        <f t="shared" si="77"/>
        <v>-2.0146151675386328E-2</v>
      </c>
      <c r="T131" s="204">
        <f t="shared" si="77"/>
        <v>-4.9497808288938662E-2</v>
      </c>
      <c r="U131" s="204">
        <f t="shared" si="77"/>
        <v>-3.6461444038032767E-4</v>
      </c>
      <c r="V131" s="204">
        <f t="shared" si="77"/>
        <v>-1.0769803626320472E-3</v>
      </c>
      <c r="W131" s="204">
        <f t="shared" si="77"/>
        <v>-3.3195684524518293E-4</v>
      </c>
      <c r="X131" s="204">
        <f t="shared" si="77"/>
        <v>-7.7379861467620189E-4</v>
      </c>
    </row>
    <row r="132" spans="1:24" x14ac:dyDescent="0.25">
      <c r="A132" s="55" t="s">
        <v>11</v>
      </c>
      <c r="B132" s="35" t="s">
        <v>15</v>
      </c>
      <c r="C132" s="202"/>
      <c r="E132" s="204">
        <f t="shared" ref="E132:X132" si="78">E44-E19</f>
        <v>-7.782243016131754E-4</v>
      </c>
      <c r="F132" s="204">
        <f t="shared" si="78"/>
        <v>-1.7005469861503962E-4</v>
      </c>
      <c r="G132" s="204">
        <f t="shared" si="78"/>
        <v>-2.5974110294469288E-4</v>
      </c>
      <c r="H132" s="204">
        <f t="shared" si="78"/>
        <v>-1.7442087240481224E-4</v>
      </c>
      <c r="I132" s="204">
        <f t="shared" si="78"/>
        <v>-6.9985898001444918E-4</v>
      </c>
      <c r="J132" s="204">
        <f t="shared" si="78"/>
        <v>-1.3129564356247102E-4</v>
      </c>
      <c r="K132" s="204">
        <f t="shared" si="78"/>
        <v>-2.1360229159087302E-4</v>
      </c>
      <c r="L132" s="204">
        <f t="shared" si="78"/>
        <v>-1.2992553719138811E-4</v>
      </c>
      <c r="M132" s="204">
        <f t="shared" si="78"/>
        <v>-8.5980088631860735E-4</v>
      </c>
      <c r="N132" s="204">
        <f t="shared" si="78"/>
        <v>-9.5788587671384685E-5</v>
      </c>
      <c r="O132" s="204">
        <f t="shared" si="78"/>
        <v>-2.6730193533390728E-4</v>
      </c>
      <c r="P132" s="204">
        <f t="shared" si="78"/>
        <v>-1.4498494107368853E-4</v>
      </c>
      <c r="Q132" s="204">
        <f t="shared" si="78"/>
        <v>-5.6648301900138302E-2</v>
      </c>
      <c r="R132" s="204">
        <f t="shared" si="78"/>
        <v>-3.0786133714786685E-2</v>
      </c>
      <c r="S132" s="204">
        <f t="shared" si="78"/>
        <v>0.92193474252247343</v>
      </c>
      <c r="T132" s="204">
        <f t="shared" si="78"/>
        <v>-7.4271760351422966E-2</v>
      </c>
      <c r="U132" s="204">
        <f t="shared" si="78"/>
        <v>-1.3541788453202436E-3</v>
      </c>
      <c r="V132" s="204">
        <f t="shared" si="78"/>
        <v>-2.4802446612837099E-4</v>
      </c>
      <c r="W132" s="204">
        <f t="shared" si="78"/>
        <v>-5.3670010811260435E-4</v>
      </c>
      <c r="X132" s="204">
        <f t="shared" si="78"/>
        <v>-3.867427212726418E-4</v>
      </c>
    </row>
    <row r="133" spans="1:24" x14ac:dyDescent="0.25">
      <c r="A133" s="56" t="s">
        <v>11</v>
      </c>
      <c r="B133" s="43" t="s">
        <v>16</v>
      </c>
      <c r="C133" s="202"/>
      <c r="E133" s="204">
        <f t="shared" ref="E133:X133" si="79">E45-E20</f>
        <v>-7.1788749679975851E-4</v>
      </c>
      <c r="F133" s="204">
        <f t="shared" si="79"/>
        <v>-3.8349113126927417E-4</v>
      </c>
      <c r="G133" s="204">
        <f t="shared" si="79"/>
        <v>-6.0666102653772697E-4</v>
      </c>
      <c r="H133" s="204">
        <f t="shared" si="79"/>
        <v>-1.4531236533116918E-3</v>
      </c>
      <c r="I133" s="204">
        <f t="shared" si="79"/>
        <v>-7.6510172081757015E-4</v>
      </c>
      <c r="J133" s="204">
        <f t="shared" si="79"/>
        <v>-4.2678193314095409E-4</v>
      </c>
      <c r="K133" s="204">
        <f t="shared" si="79"/>
        <v>-5.2534239012269493E-4</v>
      </c>
      <c r="L133" s="204">
        <f t="shared" si="79"/>
        <v>-1.7413985721633685E-3</v>
      </c>
      <c r="M133" s="204">
        <f t="shared" si="79"/>
        <v>-5.6723311867453244E-4</v>
      </c>
      <c r="N133" s="204">
        <f t="shared" si="79"/>
        <v>-2.3275472387314949E-4</v>
      </c>
      <c r="O133" s="204">
        <f t="shared" si="79"/>
        <v>-3.7850969334063899E-4</v>
      </c>
      <c r="P133" s="204">
        <f t="shared" si="79"/>
        <v>-5.6250193378762402E-4</v>
      </c>
      <c r="Q133" s="204">
        <f t="shared" si="79"/>
        <v>-6.6415418147181285E-2</v>
      </c>
      <c r="R133" s="204">
        <f t="shared" si="79"/>
        <v>-8.178938459060614E-2</v>
      </c>
      <c r="S133" s="204">
        <f t="shared" si="79"/>
        <v>-0.10984073340447198</v>
      </c>
      <c r="T133" s="204">
        <f t="shared" si="79"/>
        <v>0.84047974035354422</v>
      </c>
      <c r="U133" s="204">
        <f t="shared" si="79"/>
        <v>-1.193115152684409E-3</v>
      </c>
      <c r="V133" s="204">
        <f t="shared" si="79"/>
        <v>-7.3197651708165024E-4</v>
      </c>
      <c r="W133" s="204">
        <f t="shared" si="79"/>
        <v>-1.2779170644993312E-3</v>
      </c>
      <c r="X133" s="204">
        <f t="shared" si="79"/>
        <v>-3.1579801998581772E-3</v>
      </c>
    </row>
    <row r="134" spans="1:24" x14ac:dyDescent="0.25">
      <c r="A134" s="57" t="s">
        <v>12</v>
      </c>
      <c r="B134" s="35" t="s">
        <v>13</v>
      </c>
      <c r="C134" s="202"/>
      <c r="E134" s="204">
        <f t="shared" ref="E134:X134" si="80">E46-E21</f>
        <v>-2.9616697541339877E-2</v>
      </c>
      <c r="F134" s="204">
        <f t="shared" si="80"/>
        <v>-5.7556790406895876E-3</v>
      </c>
      <c r="G134" s="204">
        <f t="shared" si="80"/>
        <v>-5.5105290451169216E-3</v>
      </c>
      <c r="H134" s="204">
        <f t="shared" si="80"/>
        <v>-3.1890043799598865E-3</v>
      </c>
      <c r="I134" s="204">
        <f t="shared" si="80"/>
        <v>-3.1238509538173719E-2</v>
      </c>
      <c r="J134" s="204">
        <f t="shared" si="80"/>
        <v>-4.84542195025469E-3</v>
      </c>
      <c r="K134" s="204">
        <f t="shared" si="80"/>
        <v>-5.4024400280224738E-3</v>
      </c>
      <c r="L134" s="204">
        <f t="shared" si="80"/>
        <v>-2.9438352042376768E-3</v>
      </c>
      <c r="M134" s="204">
        <f t="shared" si="80"/>
        <v>-4.9103148119519387E-2</v>
      </c>
      <c r="N134" s="204">
        <f t="shared" si="80"/>
        <v>-6.1272746210209008E-3</v>
      </c>
      <c r="O134" s="204">
        <f t="shared" si="80"/>
        <v>-7.8295948035570929E-3</v>
      </c>
      <c r="P134" s="204">
        <f t="shared" si="80"/>
        <v>-4.060255990347067E-3</v>
      </c>
      <c r="Q134" s="204">
        <f t="shared" si="80"/>
        <v>-3.1303705448003261E-2</v>
      </c>
      <c r="R134" s="204">
        <f t="shared" si="80"/>
        <v>-7.9830862144042829E-3</v>
      </c>
      <c r="S134" s="204">
        <f t="shared" si="80"/>
        <v>-7.0054662251352647E-3</v>
      </c>
      <c r="T134" s="204">
        <f t="shared" si="80"/>
        <v>-7.5964010448937441E-3</v>
      </c>
      <c r="U134" s="204">
        <f t="shared" si="80"/>
        <v>0.67395978458922157</v>
      </c>
      <c r="V134" s="204">
        <f t="shared" si="80"/>
        <v>-3.9726701342490067E-2</v>
      </c>
      <c r="W134" s="204">
        <f t="shared" si="80"/>
        <v>-0.10132350837547197</v>
      </c>
      <c r="X134" s="204">
        <f t="shared" si="80"/>
        <v>-4.5802121075623092E-2</v>
      </c>
    </row>
    <row r="135" spans="1:24" x14ac:dyDescent="0.25">
      <c r="A135" s="57" t="s">
        <v>12</v>
      </c>
      <c r="B135" s="35" t="s">
        <v>14</v>
      </c>
      <c r="C135" s="202"/>
      <c r="E135" s="204">
        <f t="shared" ref="E135:X135" si="81">E47-E22</f>
        <v>-3.804280822268735E-3</v>
      </c>
      <c r="F135" s="204">
        <f t="shared" si="81"/>
        <v>-0.14132624270609215</v>
      </c>
      <c r="G135" s="204">
        <f t="shared" si="81"/>
        <v>-7.7960095833149909E-4</v>
      </c>
      <c r="H135" s="204">
        <f t="shared" si="81"/>
        <v>-1.5402861187835011E-3</v>
      </c>
      <c r="I135" s="204">
        <f t="shared" si="81"/>
        <v>-6.7418548938350496E-3</v>
      </c>
      <c r="J135" s="204">
        <f t="shared" si="81"/>
        <v>-0.14464922833825561</v>
      </c>
      <c r="K135" s="204">
        <f t="shared" si="81"/>
        <v>-1.9566467698234795E-3</v>
      </c>
      <c r="L135" s="204">
        <f t="shared" si="81"/>
        <v>-2.3948897212245131E-3</v>
      </c>
      <c r="M135" s="204">
        <f t="shared" si="81"/>
        <v>-1.5341244255449567E-3</v>
      </c>
      <c r="N135" s="204">
        <f t="shared" si="81"/>
        <v>-9.3531773757328726E-2</v>
      </c>
      <c r="O135" s="204">
        <f t="shared" si="81"/>
        <v>-1.6168135125675413E-3</v>
      </c>
      <c r="P135" s="204">
        <f t="shared" si="81"/>
        <v>-6.7185162450751081E-4</v>
      </c>
      <c r="Q135" s="204">
        <f t="shared" si="81"/>
        <v>-7.6321605397514612E-3</v>
      </c>
      <c r="R135" s="204">
        <f t="shared" si="81"/>
        <v>-0.10113082018898008</v>
      </c>
      <c r="S135" s="204">
        <f t="shared" si="81"/>
        <v>-8.5802800427842586E-4</v>
      </c>
      <c r="T135" s="204">
        <f t="shared" si="81"/>
        <v>-2.1592776389869005E-3</v>
      </c>
      <c r="U135" s="204">
        <f t="shared" si="81"/>
        <v>-6.0916556051533823E-2</v>
      </c>
      <c r="V135" s="204">
        <f t="shared" si="81"/>
        <v>0.70145080954662586</v>
      </c>
      <c r="W135" s="204">
        <f t="shared" si="81"/>
        <v>-3.2375888782101674E-2</v>
      </c>
      <c r="X135" s="204">
        <f t="shared" si="81"/>
        <v>-4.5313028137469083E-2</v>
      </c>
    </row>
    <row r="136" spans="1:24" x14ac:dyDescent="0.25">
      <c r="A136" s="57" t="s">
        <v>12</v>
      </c>
      <c r="B136" s="35" t="s">
        <v>15</v>
      </c>
      <c r="C136" s="202"/>
      <c r="E136" s="204">
        <f t="shared" ref="E136:X136" si="82">E48-E23</f>
        <v>-5.5317476730073391E-3</v>
      </c>
      <c r="F136" s="204">
        <f t="shared" si="82"/>
        <v>-1.0506126717510297E-2</v>
      </c>
      <c r="G136" s="204">
        <f t="shared" si="82"/>
        <v>-2.7833978292734168E-3</v>
      </c>
      <c r="H136" s="204">
        <f t="shared" si="82"/>
        <v>-2.1584026667706988E-3</v>
      </c>
      <c r="I136" s="204">
        <f t="shared" si="82"/>
        <v>-5.8872470771075894E-3</v>
      </c>
      <c r="J136" s="204">
        <f t="shared" si="82"/>
        <v>-1.1251201804662367E-2</v>
      </c>
      <c r="K136" s="204">
        <f t="shared" si="82"/>
        <v>-2.3156545790352584E-3</v>
      </c>
      <c r="L136" s="204">
        <f t="shared" si="82"/>
        <v>-2.0032045988198511E-3</v>
      </c>
      <c r="M136" s="204">
        <f t="shared" si="82"/>
        <v>-5.7474014832592461E-3</v>
      </c>
      <c r="N136" s="204">
        <f t="shared" si="82"/>
        <v>-2.7943379264137643E-3</v>
      </c>
      <c r="O136" s="204">
        <f t="shared" si="82"/>
        <v>-1.3907511786482364E-3</v>
      </c>
      <c r="P136" s="204">
        <f t="shared" si="82"/>
        <v>-7.3764829673343387E-4</v>
      </c>
      <c r="Q136" s="204">
        <f t="shared" si="82"/>
        <v>-3.815268051413028E-3</v>
      </c>
      <c r="R136" s="204">
        <f t="shared" si="82"/>
        <v>-5.4404037941791408E-3</v>
      </c>
      <c r="S136" s="204">
        <f t="shared" si="82"/>
        <v>-1.3159408779533908E-3</v>
      </c>
      <c r="T136" s="204">
        <f t="shared" si="82"/>
        <v>-1.3716072016018203E-3</v>
      </c>
      <c r="U136" s="204">
        <f t="shared" si="82"/>
        <v>-8.9274749539617643E-2</v>
      </c>
      <c r="V136" s="204">
        <f t="shared" si="82"/>
        <v>-5.3957438698023663E-2</v>
      </c>
      <c r="W136" s="204">
        <f t="shared" si="82"/>
        <v>0.89225890524441698</v>
      </c>
      <c r="X136" s="204">
        <f t="shared" si="82"/>
        <v>-8.2087478779699602E-2</v>
      </c>
    </row>
    <row r="137" spans="1:24" x14ac:dyDescent="0.25">
      <c r="A137" s="58" t="s">
        <v>12</v>
      </c>
      <c r="B137" s="43" t="s">
        <v>16</v>
      </c>
      <c r="C137" s="202"/>
      <c r="E137" s="204">
        <f t="shared" ref="E137:X137" si="83">E49-E24</f>
        <v>-4.0532105896837253E-3</v>
      </c>
      <c r="F137" s="204">
        <f t="shared" si="83"/>
        <v>-5.0601953505374671E-3</v>
      </c>
      <c r="G137" s="204">
        <f t="shared" si="83"/>
        <v>-3.8929331847418367E-3</v>
      </c>
      <c r="H137" s="204">
        <f t="shared" si="83"/>
        <v>-1.0632680879690956E-2</v>
      </c>
      <c r="I137" s="204">
        <f t="shared" si="83"/>
        <v>-5.6177256679081555E-3</v>
      </c>
      <c r="J137" s="204">
        <f t="shared" si="83"/>
        <v>-6.9514936815550637E-3</v>
      </c>
      <c r="K137" s="204">
        <f t="shared" si="83"/>
        <v>-4.6801688305278663E-3</v>
      </c>
      <c r="L137" s="204">
        <f t="shared" si="83"/>
        <v>-1.802546437604689E-2</v>
      </c>
      <c r="M137" s="204">
        <f t="shared" si="83"/>
        <v>-3.232803965030498E-3</v>
      </c>
      <c r="N137" s="204">
        <f t="shared" si="83"/>
        <v>-7.335747299036288E-3</v>
      </c>
      <c r="O137" s="204">
        <f t="shared" si="83"/>
        <v>-2.9548391871614351E-3</v>
      </c>
      <c r="P137" s="204">
        <f t="shared" si="83"/>
        <v>-5.1138180404791886E-3</v>
      </c>
      <c r="Q137" s="204">
        <f t="shared" si="83"/>
        <v>-2.7410824300401083E-3</v>
      </c>
      <c r="R137" s="204">
        <f t="shared" si="83"/>
        <v>-3.4703935034508834E-3</v>
      </c>
      <c r="S137" s="204">
        <f t="shared" si="83"/>
        <v>-3.3250521137928196E-3</v>
      </c>
      <c r="T137" s="204">
        <f t="shared" si="83"/>
        <v>-5.4862022459365905E-3</v>
      </c>
      <c r="U137" s="204">
        <f t="shared" si="83"/>
        <v>-6.8215891971041873E-2</v>
      </c>
      <c r="V137" s="204">
        <f t="shared" si="83"/>
        <v>-7.0744722126373963E-2</v>
      </c>
      <c r="W137" s="204">
        <f t="shared" si="83"/>
        <v>-9.9155031930256737E-2</v>
      </c>
      <c r="X137" s="204">
        <f t="shared" si="83"/>
        <v>0.78795551731428604</v>
      </c>
    </row>
    <row r="139" spans="1:24" ht="17.25" x14ac:dyDescent="0.3">
      <c r="A139" s="17"/>
      <c r="B139" s="17"/>
      <c r="C139" s="197" t="s">
        <v>75</v>
      </c>
    </row>
    <row r="140" spans="1:24" x14ac:dyDescent="0.25">
      <c r="A140" s="24" t="s">
        <v>8</v>
      </c>
      <c r="B140" s="25" t="s">
        <v>13</v>
      </c>
      <c r="C140" s="202"/>
      <c r="E140" s="204">
        <f t="array" ref="E140:X159">MINVERSE(E118:X137)</f>
        <v>1.2451649918547298</v>
      </c>
      <c r="F140" s="204">
        <v>5.478676511121304E-2</v>
      </c>
      <c r="G140" s="204">
        <v>6.4070556694664285E-2</v>
      </c>
      <c r="H140" s="204">
        <v>3.9732079608209132E-2</v>
      </c>
      <c r="I140" s="204">
        <v>2.3563053821219575E-2</v>
      </c>
      <c r="J140" s="204">
        <v>6.3441400025830517E-3</v>
      </c>
      <c r="K140" s="204">
        <v>5.6527594180581005E-3</v>
      </c>
      <c r="L140" s="204">
        <v>4.6346002308947087E-3</v>
      </c>
      <c r="M140" s="204">
        <v>4.0530482000303847E-3</v>
      </c>
      <c r="N140" s="204">
        <v>1.1250578577082589E-3</v>
      </c>
      <c r="O140" s="204">
        <v>1.0280684997289586E-3</v>
      </c>
      <c r="P140" s="204">
        <v>6.2410795907760796E-4</v>
      </c>
      <c r="Q140" s="204">
        <v>3.2314709714339226E-3</v>
      </c>
      <c r="R140" s="204">
        <v>1.78494773902076E-3</v>
      </c>
      <c r="S140" s="204">
        <v>1.7227137722688904E-3</v>
      </c>
      <c r="T140" s="204">
        <v>1.5126433350981913E-3</v>
      </c>
      <c r="U140" s="204">
        <v>5.5102257980533375E-3</v>
      </c>
      <c r="V140" s="204">
        <v>1.7834751871501275E-3</v>
      </c>
      <c r="W140" s="204">
        <v>2.2590063080579078E-3</v>
      </c>
      <c r="X140" s="204">
        <v>1.816832242357271E-3</v>
      </c>
    </row>
    <row r="141" spans="1:24" x14ac:dyDescent="0.25">
      <c r="A141" s="34" t="s">
        <v>8</v>
      </c>
      <c r="B141" s="35" t="s">
        <v>14</v>
      </c>
      <c r="C141" s="202"/>
      <c r="E141" s="204">
        <v>5.9571389765326645E-2</v>
      </c>
      <c r="F141" s="204">
        <v>1.3565278843292266</v>
      </c>
      <c r="G141" s="204">
        <v>2.7137123504198807E-2</v>
      </c>
      <c r="H141" s="204">
        <v>3.1929294295725566E-2</v>
      </c>
      <c r="I141" s="204">
        <v>1.9640037603610968E-3</v>
      </c>
      <c r="J141" s="204">
        <v>2.1445737353039244E-3</v>
      </c>
      <c r="K141" s="204">
        <v>7.3989454638274672E-4</v>
      </c>
      <c r="L141" s="204">
        <v>1.0353320367711852E-3</v>
      </c>
      <c r="M141" s="204">
        <v>3.051135226565209E-4</v>
      </c>
      <c r="N141" s="204">
        <v>2.5660922710132682E-4</v>
      </c>
      <c r="O141" s="204">
        <v>1.2775140435756453E-4</v>
      </c>
      <c r="P141" s="204">
        <v>9.8823260253895663E-5</v>
      </c>
      <c r="Q141" s="204">
        <v>2.6850408666860456E-4</v>
      </c>
      <c r="R141" s="204">
        <v>2.7540122968532018E-4</v>
      </c>
      <c r="S141" s="204">
        <v>1.4874771968527393E-4</v>
      </c>
      <c r="T141" s="204">
        <v>1.5254004794045781E-4</v>
      </c>
      <c r="U141" s="204">
        <v>5.273244831074344E-4</v>
      </c>
      <c r="V141" s="204">
        <v>5.2415942578390115E-4</v>
      </c>
      <c r="W141" s="204">
        <v>2.8465028576093966E-4</v>
      </c>
      <c r="X141" s="204">
        <v>3.5771935067972256E-4</v>
      </c>
    </row>
    <row r="142" spans="1:24" x14ac:dyDescent="0.25">
      <c r="A142" s="34" t="s">
        <v>8</v>
      </c>
      <c r="B142" s="35" t="s">
        <v>15</v>
      </c>
      <c r="C142" s="202"/>
      <c r="E142" s="204">
        <v>0.19395448505020882</v>
      </c>
      <c r="F142" s="204">
        <v>0.13673432524261231</v>
      </c>
      <c r="G142" s="204">
        <v>1.1760520729932331</v>
      </c>
      <c r="H142" s="204">
        <v>0.15085864891394901</v>
      </c>
      <c r="I142" s="204">
        <v>8.852160421754969E-3</v>
      </c>
      <c r="J142" s="204">
        <v>3.1387319028324395E-3</v>
      </c>
      <c r="K142" s="204">
        <v>2.9452044792520971E-3</v>
      </c>
      <c r="L142" s="204">
        <v>3.2675219843604931E-3</v>
      </c>
      <c r="M142" s="204">
        <v>1.3477568595309654E-3</v>
      </c>
      <c r="N142" s="204">
        <v>4.6985206787596146E-4</v>
      </c>
      <c r="O142" s="204">
        <v>4.0439280317458131E-4</v>
      </c>
      <c r="P142" s="204">
        <v>2.8998762955414228E-4</v>
      </c>
      <c r="Q142" s="204">
        <v>1.2114576536524273E-3</v>
      </c>
      <c r="R142" s="204">
        <v>7.2350436349941333E-4</v>
      </c>
      <c r="S142" s="204">
        <v>7.1147233484686475E-4</v>
      </c>
      <c r="T142" s="204">
        <v>6.1757970076339419E-4</v>
      </c>
      <c r="U142" s="204">
        <v>2.0569593965478494E-3</v>
      </c>
      <c r="V142" s="204">
        <v>8.1712099191661054E-4</v>
      </c>
      <c r="W142" s="204">
        <v>1.0031994366296506E-3</v>
      </c>
      <c r="X142" s="204">
        <v>9.3276333985069834E-4</v>
      </c>
    </row>
    <row r="143" spans="1:24" x14ac:dyDescent="0.25">
      <c r="A143" s="42" t="s">
        <v>8</v>
      </c>
      <c r="B143" s="43" t="s">
        <v>16</v>
      </c>
      <c r="C143" s="202"/>
      <c r="E143" s="204">
        <v>0.257387332964781</v>
      </c>
      <c r="F143" s="204">
        <v>0.19028955068803349</v>
      </c>
      <c r="G143" s="204">
        <v>0.21181226326712721</v>
      </c>
      <c r="H143" s="204">
        <v>1.476970673022828</v>
      </c>
      <c r="I143" s="204">
        <v>1.3556899196720195E-2</v>
      </c>
      <c r="J143" s="204">
        <v>7.6092795268398062E-3</v>
      </c>
      <c r="K143" s="204">
        <v>6.736316694741575E-3</v>
      </c>
      <c r="L143" s="204">
        <v>1.3529424747202654E-2</v>
      </c>
      <c r="M143" s="204">
        <v>1.836310715330845E-3</v>
      </c>
      <c r="N143" s="204">
        <v>9.7612909107377564E-4</v>
      </c>
      <c r="O143" s="204">
        <v>8.0005452464750331E-4</v>
      </c>
      <c r="P143" s="204">
        <v>8.8171924340835618E-4</v>
      </c>
      <c r="Q143" s="204">
        <v>1.970346740760018E-3</v>
      </c>
      <c r="R143" s="204">
        <v>1.4705050321061905E-3</v>
      </c>
      <c r="S143" s="204">
        <v>1.3781282783430074E-3</v>
      </c>
      <c r="T143" s="204">
        <v>1.4129901520207701E-3</v>
      </c>
      <c r="U143" s="204">
        <v>3.0877696340082948E-3</v>
      </c>
      <c r="V143" s="204">
        <v>1.990691565087977E-3</v>
      </c>
      <c r="W143" s="204">
        <v>2.0942521922188329E-3</v>
      </c>
      <c r="X143" s="204">
        <v>3.0000321300018657E-3</v>
      </c>
    </row>
    <row r="144" spans="1:24" x14ac:dyDescent="0.25">
      <c r="A144" s="49" t="s">
        <v>9</v>
      </c>
      <c r="B144" s="25" t="s">
        <v>13</v>
      </c>
      <c r="C144" s="202"/>
      <c r="E144" s="204">
        <v>0.19703585964433715</v>
      </c>
      <c r="F144" s="204">
        <v>6.7407047464767209E-2</v>
      </c>
      <c r="G144" s="204">
        <v>4.7775147334424485E-2</v>
      </c>
      <c r="H144" s="204">
        <v>3.7866475119483121E-2</v>
      </c>
      <c r="I144" s="204">
        <v>1.4677814850090096</v>
      </c>
      <c r="J144" s="204">
        <v>0.13710630002688706</v>
      </c>
      <c r="K144" s="204">
        <v>0.13137772568509565</v>
      </c>
      <c r="L144" s="204">
        <v>0.10331173875886936</v>
      </c>
      <c r="M144" s="204">
        <v>3.5326042384677424E-2</v>
      </c>
      <c r="N144" s="204">
        <v>1.0744608776540659E-2</v>
      </c>
      <c r="O144" s="204">
        <v>8.8269918395425563E-3</v>
      </c>
      <c r="P144" s="204">
        <v>5.8358016673940348E-3</v>
      </c>
      <c r="Q144" s="204">
        <v>2.5332704043373264E-2</v>
      </c>
      <c r="R144" s="204">
        <v>1.4534796665183687E-2</v>
      </c>
      <c r="S144" s="204">
        <v>1.2635771150554937E-2</v>
      </c>
      <c r="T144" s="204">
        <v>1.1060986545623049E-2</v>
      </c>
      <c r="U144" s="204">
        <v>4.3679697915040804E-2</v>
      </c>
      <c r="V144" s="204">
        <v>1.5081813104104924E-2</v>
      </c>
      <c r="W144" s="204">
        <v>1.8912908825478688E-2</v>
      </c>
      <c r="X144" s="204">
        <v>1.4407973455636235E-2</v>
      </c>
    </row>
    <row r="145" spans="1:24" x14ac:dyDescent="0.25">
      <c r="A145" s="50" t="s">
        <v>9</v>
      </c>
      <c r="B145" s="35" t="s">
        <v>14</v>
      </c>
      <c r="C145" s="202"/>
      <c r="E145" s="204">
        <v>1.7846975341476633E-2</v>
      </c>
      <c r="F145" s="204">
        <v>1.8052395140907632E-2</v>
      </c>
      <c r="G145" s="204">
        <v>6.0859252802827786E-3</v>
      </c>
      <c r="H145" s="204">
        <v>7.8292238950806239E-3</v>
      </c>
      <c r="I145" s="204">
        <v>7.5490048980452418E-2</v>
      </c>
      <c r="J145" s="204">
        <v>1.2924921296143337</v>
      </c>
      <c r="K145" s="204">
        <v>4.3674094255181865E-2</v>
      </c>
      <c r="L145" s="204">
        <v>4.5831168640163185E-2</v>
      </c>
      <c r="M145" s="204">
        <v>3.2256215476955405E-3</v>
      </c>
      <c r="N145" s="204">
        <v>4.5938938977443562E-3</v>
      </c>
      <c r="O145" s="204">
        <v>1.4316066256100492E-3</v>
      </c>
      <c r="P145" s="204">
        <v>1.1732713985404056E-3</v>
      </c>
      <c r="Q145" s="204">
        <v>3.2578695488014865E-3</v>
      </c>
      <c r="R145" s="204">
        <v>6.2894676135034711E-3</v>
      </c>
      <c r="S145" s="204">
        <v>1.6309913483446279E-3</v>
      </c>
      <c r="T145" s="204">
        <v>1.6541303640008216E-3</v>
      </c>
      <c r="U145" s="204">
        <v>5.8675801819375647E-3</v>
      </c>
      <c r="V145" s="204">
        <v>7.2661641737586258E-3</v>
      </c>
      <c r="W145" s="204">
        <v>3.2819225591149072E-3</v>
      </c>
      <c r="X145" s="204">
        <v>4.5822043125148077E-3</v>
      </c>
    </row>
    <row r="146" spans="1:24" x14ac:dyDescent="0.25">
      <c r="A146" s="50" t="s">
        <v>9</v>
      </c>
      <c r="B146" s="35" t="s">
        <v>15</v>
      </c>
      <c r="C146" s="202"/>
      <c r="E146" s="204">
        <v>6.0468838745983383E-2</v>
      </c>
      <c r="F146" s="204">
        <v>2.7961549735089825E-2</v>
      </c>
      <c r="G146" s="204">
        <v>2.0855360643386611E-2</v>
      </c>
      <c r="H146" s="204">
        <v>2.2499149311604752E-2</v>
      </c>
      <c r="I146" s="204">
        <v>0.23449564629171374</v>
      </c>
      <c r="J146" s="204">
        <v>0.17317409531597178</v>
      </c>
      <c r="K146" s="204">
        <v>1.2192611509892022</v>
      </c>
      <c r="L146" s="204">
        <v>0.1723214113566745</v>
      </c>
      <c r="M146" s="204">
        <v>1.0261557107105889E-2</v>
      </c>
      <c r="N146" s="204">
        <v>4.9515542411622546E-3</v>
      </c>
      <c r="O146" s="204">
        <v>3.4262423229138427E-3</v>
      </c>
      <c r="P146" s="204">
        <v>2.8838478694122177E-3</v>
      </c>
      <c r="Q146" s="204">
        <v>7.8617730659231323E-3</v>
      </c>
      <c r="R146" s="204">
        <v>5.6731639838065095E-3</v>
      </c>
      <c r="S146" s="204">
        <v>4.4780029860882501E-3</v>
      </c>
      <c r="T146" s="204">
        <v>4.0246321408015486E-3</v>
      </c>
      <c r="U146" s="204">
        <v>1.4398407923449087E-2</v>
      </c>
      <c r="V146" s="204">
        <v>6.7987712015093226E-3</v>
      </c>
      <c r="W146" s="204">
        <v>7.6102985653794131E-3</v>
      </c>
      <c r="X146" s="204">
        <v>8.0817726615115461E-3</v>
      </c>
    </row>
    <row r="147" spans="1:24" x14ac:dyDescent="0.25">
      <c r="A147" s="51" t="s">
        <v>9</v>
      </c>
      <c r="B147" s="43" t="s">
        <v>16</v>
      </c>
      <c r="C147" s="202"/>
      <c r="E147" s="204">
        <v>8.338840151495526E-2</v>
      </c>
      <c r="F147" s="204">
        <v>4.9404221941858312E-2</v>
      </c>
      <c r="G147" s="204">
        <v>4.3020636328834044E-2</v>
      </c>
      <c r="H147" s="204">
        <v>7.6080095794371416E-2</v>
      </c>
      <c r="I147" s="204">
        <v>0.27575778246794114</v>
      </c>
      <c r="J147" s="204">
        <v>0.23210949275262813</v>
      </c>
      <c r="K147" s="204">
        <v>0.2219621892475592</v>
      </c>
      <c r="L147" s="204">
        <v>1.4447253122778574</v>
      </c>
      <c r="M147" s="204">
        <v>1.5040537289948841E-2</v>
      </c>
      <c r="N147" s="204">
        <v>1.0034458871514865E-2</v>
      </c>
      <c r="O147" s="204">
        <v>8.4494158099922868E-3</v>
      </c>
      <c r="P147" s="204">
        <v>1.0545477539067177E-2</v>
      </c>
      <c r="Q147" s="204">
        <v>1.189170369304684E-2</v>
      </c>
      <c r="R147" s="204">
        <v>9.9015657795651687E-3</v>
      </c>
      <c r="S147" s="204">
        <v>8.0704635995895186E-3</v>
      </c>
      <c r="T147" s="204">
        <v>8.2860932683255471E-3</v>
      </c>
      <c r="U147" s="204">
        <v>2.237872425675989E-2</v>
      </c>
      <c r="V147" s="204">
        <v>1.5604273540332359E-2</v>
      </c>
      <c r="W147" s="204">
        <v>1.6589754201530405E-2</v>
      </c>
      <c r="X147" s="204">
        <v>2.690021664294983E-2</v>
      </c>
    </row>
    <row r="148" spans="1:24" x14ac:dyDescent="0.25">
      <c r="A148" s="53" t="s">
        <v>10</v>
      </c>
      <c r="B148" s="35" t="s">
        <v>13</v>
      </c>
      <c r="C148" s="202"/>
      <c r="E148" s="204">
        <v>2.547521235524677E-2</v>
      </c>
      <c r="F148" s="204">
        <v>8.5676659394496521E-3</v>
      </c>
      <c r="G148" s="204">
        <v>4.9544072376211295E-3</v>
      </c>
      <c r="H148" s="204">
        <v>4.2650158213804095E-3</v>
      </c>
      <c r="I148" s="204">
        <v>1.7277660768120786E-2</v>
      </c>
      <c r="J148" s="204">
        <v>7.2253086238966467E-3</v>
      </c>
      <c r="K148" s="204">
        <v>4.8992214133042698E-3</v>
      </c>
      <c r="L148" s="204">
        <v>5.0522212920155333E-3</v>
      </c>
      <c r="M148" s="204">
        <v>1.4002164942313726</v>
      </c>
      <c r="N148" s="204">
        <v>7.2760309597922013E-2</v>
      </c>
      <c r="O148" s="204">
        <v>9.2834980872434664E-2</v>
      </c>
      <c r="P148" s="204">
        <v>5.5375168492593843E-2</v>
      </c>
      <c r="Q148" s="204">
        <v>1.3731382139015466E-2</v>
      </c>
      <c r="R148" s="204">
        <v>7.2027367790862161E-3</v>
      </c>
      <c r="S148" s="204">
        <v>6.271629293538708E-3</v>
      </c>
      <c r="T148" s="204">
        <v>5.5085573672619863E-3</v>
      </c>
      <c r="U148" s="204">
        <v>3.0946072562730183E-2</v>
      </c>
      <c r="V148" s="204">
        <v>8.9162269688523067E-3</v>
      </c>
      <c r="W148" s="204">
        <v>1.0697816958773769E-2</v>
      </c>
      <c r="X148" s="204">
        <v>8.7001175989067561E-3</v>
      </c>
    </row>
    <row r="149" spans="1:24" x14ac:dyDescent="0.25">
      <c r="A149" s="53" t="s">
        <v>10</v>
      </c>
      <c r="B149" s="35" t="s">
        <v>14</v>
      </c>
      <c r="C149" s="202"/>
      <c r="E149" s="204">
        <v>3.4313040107838014E-3</v>
      </c>
      <c r="F149" s="204">
        <v>1.4897050593301354E-2</v>
      </c>
      <c r="G149" s="204">
        <v>1.2413832027026114E-3</v>
      </c>
      <c r="H149" s="204">
        <v>1.6814731169550242E-3</v>
      </c>
      <c r="I149" s="204">
        <v>3.4265270605472104E-3</v>
      </c>
      <c r="J149" s="204">
        <v>1.5803553341342379E-2</v>
      </c>
      <c r="K149" s="204">
        <v>1.4169814698139426E-3</v>
      </c>
      <c r="L149" s="204">
        <v>1.990922290961651E-3</v>
      </c>
      <c r="M149" s="204">
        <v>4.6866501278477676E-2</v>
      </c>
      <c r="N149" s="204">
        <v>1.2364192511544163</v>
      </c>
      <c r="O149" s="204">
        <v>4.3138366971266114E-2</v>
      </c>
      <c r="P149" s="204">
        <v>2.7179283242817823E-2</v>
      </c>
      <c r="Q149" s="204">
        <v>3.2276065339102828E-3</v>
      </c>
      <c r="R149" s="204">
        <v>9.6435952836645602E-3</v>
      </c>
      <c r="S149" s="204">
        <v>1.5041566257342528E-3</v>
      </c>
      <c r="T149" s="204">
        <v>1.7092279162999094E-3</v>
      </c>
      <c r="U149" s="204">
        <v>6.6579185333197231E-3</v>
      </c>
      <c r="V149" s="204">
        <v>1.5940824317525255E-2</v>
      </c>
      <c r="W149" s="204">
        <v>3.1888652664970678E-3</v>
      </c>
      <c r="X149" s="204">
        <v>5.2141803689123561E-3</v>
      </c>
    </row>
    <row r="150" spans="1:24" x14ac:dyDescent="0.25">
      <c r="A150" s="53" t="s">
        <v>10</v>
      </c>
      <c r="B150" s="35" t="s">
        <v>15</v>
      </c>
      <c r="C150" s="202"/>
      <c r="E150" s="204">
        <v>1.0186946259901129E-2</v>
      </c>
      <c r="F150" s="204">
        <v>6.1516191676179739E-3</v>
      </c>
      <c r="G150" s="204">
        <v>3.0677852458428764E-3</v>
      </c>
      <c r="H150" s="204">
        <v>3.986343126162451E-3</v>
      </c>
      <c r="I150" s="204">
        <v>9.4276396677344977E-3</v>
      </c>
      <c r="J150" s="204">
        <v>6.5573168109933017E-3</v>
      </c>
      <c r="K150" s="204">
        <v>3.8322278865519635E-3</v>
      </c>
      <c r="L150" s="204">
        <v>6.029643358647226E-3</v>
      </c>
      <c r="M150" s="204">
        <v>0.22550600567414714</v>
      </c>
      <c r="N150" s="204">
        <v>0.1188263449284995</v>
      </c>
      <c r="O150" s="204">
        <v>1.1880818456732738</v>
      </c>
      <c r="P150" s="204">
        <v>0.1512910965182441</v>
      </c>
      <c r="Q150" s="204">
        <v>6.1303947536942016E-3</v>
      </c>
      <c r="R150" s="204">
        <v>4.4195720715840955E-3</v>
      </c>
      <c r="S150" s="204">
        <v>3.0664408919111575E-3</v>
      </c>
      <c r="T150" s="204">
        <v>2.8038346819716322E-3</v>
      </c>
      <c r="U150" s="204">
        <v>1.4273259497350308E-2</v>
      </c>
      <c r="V150" s="204">
        <v>6.9482233545903917E-3</v>
      </c>
      <c r="W150" s="204">
        <v>6.183020766435344E-3</v>
      </c>
      <c r="X150" s="204">
        <v>6.7682621666253721E-3</v>
      </c>
    </row>
    <row r="151" spans="1:24" x14ac:dyDescent="0.25">
      <c r="A151" s="53" t="s">
        <v>10</v>
      </c>
      <c r="B151" s="35" t="s">
        <v>16</v>
      </c>
      <c r="C151" s="202"/>
      <c r="E151" s="204">
        <v>1.6787009729720838E-2</v>
      </c>
      <c r="F151" s="204">
        <v>1.4171088380953914E-2</v>
      </c>
      <c r="G151" s="204">
        <v>8.0190799356459827E-3</v>
      </c>
      <c r="H151" s="204">
        <v>1.6832858008056499E-2</v>
      </c>
      <c r="I151" s="204">
        <v>2.1375450062767802E-2</v>
      </c>
      <c r="J151" s="204">
        <v>1.8990351698236166E-2</v>
      </c>
      <c r="K151" s="204">
        <v>1.1867588302554001E-2</v>
      </c>
      <c r="L151" s="204">
        <v>2.9149865910579359E-2</v>
      </c>
      <c r="M151" s="204">
        <v>0.24383316913548103</v>
      </c>
      <c r="N151" s="204">
        <v>0.25169423203632063</v>
      </c>
      <c r="O151" s="204">
        <v>0.27911881651744486</v>
      </c>
      <c r="P151" s="204">
        <v>1.4310205392154061</v>
      </c>
      <c r="Q151" s="204">
        <v>7.9054198415164662E-3</v>
      </c>
      <c r="R151" s="204">
        <v>8.1649187606726605E-3</v>
      </c>
      <c r="S151" s="204">
        <v>5.2833856543088031E-3</v>
      </c>
      <c r="T151" s="204">
        <v>5.7806802999462734E-3</v>
      </c>
      <c r="U151" s="204">
        <v>1.7905369086412829E-2</v>
      </c>
      <c r="V151" s="204">
        <v>1.3764045102787569E-2</v>
      </c>
      <c r="W151" s="204">
        <v>1.1843469926843802E-2</v>
      </c>
      <c r="X151" s="204">
        <v>1.9307730257834804E-2</v>
      </c>
    </row>
    <row r="152" spans="1:24" x14ac:dyDescent="0.25">
      <c r="A152" s="54" t="s">
        <v>11</v>
      </c>
      <c r="B152" s="25" t="s">
        <v>13</v>
      </c>
      <c r="C152" s="202"/>
      <c r="E152" s="204">
        <v>4.9336586795961382E-2</v>
      </c>
      <c r="F152" s="204">
        <v>2.0848832408517842E-2</v>
      </c>
      <c r="G152" s="204">
        <v>1.4438299990607988E-2</v>
      </c>
      <c r="H152" s="204">
        <v>1.3433470766965485E-2</v>
      </c>
      <c r="I152" s="204">
        <v>4.6799859298496067E-2</v>
      </c>
      <c r="J152" s="204">
        <v>1.9221875861100735E-2</v>
      </c>
      <c r="K152" s="204">
        <v>1.4042972378588554E-2</v>
      </c>
      <c r="L152" s="204">
        <v>1.2817912708853017E-2</v>
      </c>
      <c r="M152" s="204">
        <v>5.6517432202752196E-2</v>
      </c>
      <c r="N152" s="204">
        <v>1.4969308641771211E-2</v>
      </c>
      <c r="O152" s="204">
        <v>1.7341304843341482E-2</v>
      </c>
      <c r="P152" s="204">
        <v>1.2539224701996806E-2</v>
      </c>
      <c r="Q152" s="204">
        <v>2.1476496541289092</v>
      </c>
      <c r="R152" s="204">
        <v>0.4607769546215657</v>
      </c>
      <c r="S152" s="204">
        <v>0.61773939730472649</v>
      </c>
      <c r="T152" s="204">
        <v>0.42734862680450569</v>
      </c>
      <c r="U152" s="204">
        <v>8.6307070651286205E-2</v>
      </c>
      <c r="V152" s="204">
        <v>2.4189122484834152E-2</v>
      </c>
      <c r="W152" s="204">
        <v>3.4651032532676207E-2</v>
      </c>
      <c r="X152" s="204">
        <v>2.5517484740780201E-2</v>
      </c>
    </row>
    <row r="153" spans="1:24" x14ac:dyDescent="0.25">
      <c r="A153" s="55" t="s">
        <v>11</v>
      </c>
      <c r="B153" s="35" t="s">
        <v>14</v>
      </c>
      <c r="C153" s="202"/>
      <c r="E153" s="204">
        <v>5.2894017530909845E-3</v>
      </c>
      <c r="F153" s="204">
        <v>2.9072368088375196E-3</v>
      </c>
      <c r="G153" s="204">
        <v>1.632406329402338E-3</v>
      </c>
      <c r="H153" s="204">
        <v>1.6692037240520177E-3</v>
      </c>
      <c r="I153" s="204">
        <v>5.0587319818034375E-3</v>
      </c>
      <c r="J153" s="204">
        <v>2.7792423876294766E-3</v>
      </c>
      <c r="K153" s="204">
        <v>1.606828413671172E-3</v>
      </c>
      <c r="L153" s="204">
        <v>1.6758270532025174E-3</v>
      </c>
      <c r="M153" s="204">
        <v>5.896359782686756E-3</v>
      </c>
      <c r="N153" s="204">
        <v>1.9741869561064065E-3</v>
      </c>
      <c r="O153" s="204">
        <v>1.8723340030151647E-3</v>
      </c>
      <c r="P153" s="204">
        <v>1.3988736820239158E-3</v>
      </c>
      <c r="Q153" s="204">
        <v>0.21019020785247391</v>
      </c>
      <c r="R153" s="204">
        <v>1.500977981705842</v>
      </c>
      <c r="S153" s="204">
        <v>0.10296830226650827</v>
      </c>
      <c r="T153" s="204">
        <v>0.13136422248648522</v>
      </c>
      <c r="U153" s="204">
        <v>1.0145245281818125E-2</v>
      </c>
      <c r="V153" s="204">
        <v>5.143655955960621E-3</v>
      </c>
      <c r="W153" s="204">
        <v>4.6361572184301161E-3</v>
      </c>
      <c r="X153" s="204">
        <v>4.7101950090345998E-3</v>
      </c>
    </row>
    <row r="154" spans="1:24" x14ac:dyDescent="0.25">
      <c r="A154" s="55" t="s">
        <v>11</v>
      </c>
      <c r="B154" s="35" t="s">
        <v>15</v>
      </c>
      <c r="C154" s="202"/>
      <c r="E154" s="204">
        <v>5.3418518016801449E-3</v>
      </c>
      <c r="F154" s="204">
        <v>2.3606448867563392E-3</v>
      </c>
      <c r="G154" s="204">
        <v>1.7212830132501292E-3</v>
      </c>
      <c r="H154" s="204">
        <v>1.7120557567177051E-3</v>
      </c>
      <c r="I154" s="204">
        <v>5.0715868845112658E-3</v>
      </c>
      <c r="J154" s="204">
        <v>2.1794757499148587E-3</v>
      </c>
      <c r="K154" s="204">
        <v>1.6460437994747234E-3</v>
      </c>
      <c r="L154" s="204">
        <v>1.6447104108621071E-3</v>
      </c>
      <c r="M154" s="204">
        <v>5.9267122091149075E-3</v>
      </c>
      <c r="N154" s="204">
        <v>1.6083162943885264E-3</v>
      </c>
      <c r="O154" s="204">
        <v>1.8900806575368454E-3</v>
      </c>
      <c r="P154" s="204">
        <v>1.3877740717636224E-3</v>
      </c>
      <c r="Q154" s="204">
        <v>0.15625304843726606</v>
      </c>
      <c r="R154" s="204">
        <v>9.4401343917725658E-2</v>
      </c>
      <c r="S154" s="204">
        <v>1.1429832551971706</v>
      </c>
      <c r="T154" s="204">
        <v>0.13176090305801055</v>
      </c>
      <c r="U154" s="204">
        <v>9.2092708438065995E-3</v>
      </c>
      <c r="V154" s="204">
        <v>2.7938008797885549E-3</v>
      </c>
      <c r="W154" s="204">
        <v>3.9043125292299889E-3</v>
      </c>
      <c r="X154" s="204">
        <v>3.2671988848919781E-3</v>
      </c>
    </row>
    <row r="155" spans="1:24" x14ac:dyDescent="0.25">
      <c r="A155" s="56" t="s">
        <v>11</v>
      </c>
      <c r="B155" s="43" t="s">
        <v>16</v>
      </c>
      <c r="C155" s="202"/>
      <c r="E155" s="204">
        <v>7.5146878548420157E-3</v>
      </c>
      <c r="F155" s="204">
        <v>4.1278385513999431E-3</v>
      </c>
      <c r="G155" s="204">
        <v>3.0788625141515901E-3</v>
      </c>
      <c r="H155" s="204">
        <v>4.5475519758787679E-3</v>
      </c>
      <c r="I155" s="204">
        <v>7.3589918725845112E-3</v>
      </c>
      <c r="J155" s="204">
        <v>4.0777291280606701E-3</v>
      </c>
      <c r="K155" s="204">
        <v>3.0129396044168691E-3</v>
      </c>
      <c r="L155" s="204">
        <v>4.8865608139746957E-3</v>
      </c>
      <c r="M155" s="204">
        <v>7.4428234538812116E-3</v>
      </c>
      <c r="N155" s="204">
        <v>2.6110164370783816E-3</v>
      </c>
      <c r="O155" s="204">
        <v>2.7330440654602974E-3</v>
      </c>
      <c r="P155" s="204">
        <v>2.5046860657761821E-3</v>
      </c>
      <c r="Q155" s="204">
        <v>0.21105996197815091</v>
      </c>
      <c r="R155" s="204">
        <v>0.19538506805491648</v>
      </c>
      <c r="S155" s="204">
        <v>0.2084428902375827</v>
      </c>
      <c r="T155" s="204">
        <v>1.2538008308327682</v>
      </c>
      <c r="U155" s="204">
        <v>1.2411060294428705E-2</v>
      </c>
      <c r="V155" s="204">
        <v>5.0557137070828297E-3</v>
      </c>
      <c r="W155" s="204">
        <v>6.5444722780867073E-3</v>
      </c>
      <c r="X155" s="204">
        <v>8.3931277409733402E-3</v>
      </c>
    </row>
    <row r="156" spans="1:24" x14ac:dyDescent="0.25">
      <c r="A156" s="57" t="s">
        <v>12</v>
      </c>
      <c r="B156" s="35" t="s">
        <v>13</v>
      </c>
      <c r="C156" s="202"/>
      <c r="E156" s="204">
        <v>8.068765031087366E-2</v>
      </c>
      <c r="F156" s="204">
        <v>4.9139392975651126E-2</v>
      </c>
      <c r="G156" s="204">
        <v>2.076804053832269E-2</v>
      </c>
      <c r="H156" s="204">
        <v>1.8276037843916897E-2</v>
      </c>
      <c r="I156" s="204">
        <v>8.5772457617624434E-2</v>
      </c>
      <c r="J156" s="204">
        <v>4.7405701112612733E-2</v>
      </c>
      <c r="K156" s="204">
        <v>2.2636992622497024E-2</v>
      </c>
      <c r="L156" s="204">
        <v>2.0361230419464846E-2</v>
      </c>
      <c r="M156" s="204">
        <v>0.11857575370793506</v>
      </c>
      <c r="N156" s="204">
        <v>3.6949572593287405E-2</v>
      </c>
      <c r="O156" s="204">
        <v>2.679515280579095E-2</v>
      </c>
      <c r="P156" s="204">
        <v>1.7993259113143402E-2</v>
      </c>
      <c r="Q156" s="204">
        <v>0.11974220894163347</v>
      </c>
      <c r="R156" s="204">
        <v>6.6201676243186486E-2</v>
      </c>
      <c r="S156" s="204">
        <v>5.0593910214094373E-2</v>
      </c>
      <c r="T156" s="204">
        <v>4.3435321734948948E-2</v>
      </c>
      <c r="U156" s="204">
        <v>1.54154607823824</v>
      </c>
      <c r="V156" s="204">
        <v>0.11690580840358325</v>
      </c>
      <c r="W156" s="204">
        <v>0.19516439557923004</v>
      </c>
      <c r="X156" s="204">
        <v>0.11914255268171671</v>
      </c>
    </row>
    <row r="157" spans="1:24" x14ac:dyDescent="0.25">
      <c r="A157" s="57" t="s">
        <v>12</v>
      </c>
      <c r="B157" s="35" t="s">
        <v>14</v>
      </c>
      <c r="C157" s="202"/>
      <c r="E157" s="204">
        <v>3.7486393810929747E-2</v>
      </c>
      <c r="F157" s="204">
        <v>0.29112980359764135</v>
      </c>
      <c r="G157" s="204">
        <v>1.3334040784572669E-2</v>
      </c>
      <c r="H157" s="204">
        <v>1.6917173651230209E-2</v>
      </c>
      <c r="I157" s="204">
        <v>4.4561795272811885E-2</v>
      </c>
      <c r="J157" s="204">
        <v>0.28211808377514447</v>
      </c>
      <c r="K157" s="204">
        <v>1.8913319780060049E-2</v>
      </c>
      <c r="L157" s="204">
        <v>2.1829945669441759E-2</v>
      </c>
      <c r="M157" s="204">
        <v>2.5888334569375029E-2</v>
      </c>
      <c r="N157" s="204">
        <v>0.17372895911693995</v>
      </c>
      <c r="O157" s="204">
        <v>1.3330881868861907E-2</v>
      </c>
      <c r="P157" s="204">
        <v>8.893599474911482E-3</v>
      </c>
      <c r="Q157" s="204">
        <v>6.9909742469290687E-2</v>
      </c>
      <c r="R157" s="204">
        <v>0.23516309480561221</v>
      </c>
      <c r="S157" s="204">
        <v>3.0593077515196222E-2</v>
      </c>
      <c r="T157" s="204">
        <v>3.4081863006238347E-2</v>
      </c>
      <c r="U157" s="204">
        <v>0.15870543285661684</v>
      </c>
      <c r="V157" s="204">
        <v>1.4561976050557537</v>
      </c>
      <c r="W157" s="204">
        <v>8.4212924190222291E-2</v>
      </c>
      <c r="X157" s="204">
        <v>0.10425319879614098</v>
      </c>
    </row>
    <row r="158" spans="1:24" x14ac:dyDescent="0.25">
      <c r="A158" s="57" t="s">
        <v>12</v>
      </c>
      <c r="B158" s="35" t="s">
        <v>15</v>
      </c>
      <c r="C158" s="202"/>
      <c r="E158" s="204">
        <v>2.5002442423945288E-2</v>
      </c>
      <c r="F158" s="204">
        <v>4.548163433494129E-2</v>
      </c>
      <c r="G158" s="204">
        <v>9.8391970270357565E-3</v>
      </c>
      <c r="H158" s="204">
        <v>1.0801937467632725E-2</v>
      </c>
      <c r="I158" s="204">
        <v>2.6952820073983176E-2</v>
      </c>
      <c r="J158" s="204">
        <v>4.5310515617063653E-2</v>
      </c>
      <c r="K158" s="204">
        <v>1.0431117462109899E-2</v>
      </c>
      <c r="L158" s="204">
        <v>1.2316302213873389E-2</v>
      </c>
      <c r="M158" s="204">
        <v>2.6166975103290527E-2</v>
      </c>
      <c r="N158" s="204">
        <v>2.2509676262955435E-2</v>
      </c>
      <c r="O158" s="204">
        <v>7.6078869786911354E-3</v>
      </c>
      <c r="P158" s="204">
        <v>5.6289844409443367E-3</v>
      </c>
      <c r="Q158" s="204">
        <v>3.0551182130923758E-2</v>
      </c>
      <c r="R158" s="204">
        <v>3.6599117650007805E-2</v>
      </c>
      <c r="S158" s="204">
        <v>1.4068605639914009E-2</v>
      </c>
      <c r="T158" s="204">
        <v>1.3210051890343012E-2</v>
      </c>
      <c r="U158" s="204">
        <v>0.18091693433877679</v>
      </c>
      <c r="V158" s="204">
        <v>0.1146871954767035</v>
      </c>
      <c r="W158" s="204">
        <v>1.1617021850486582</v>
      </c>
      <c r="X158" s="204">
        <v>0.13903436316930645</v>
      </c>
    </row>
    <row r="159" spans="1:24" x14ac:dyDescent="0.25">
      <c r="A159" s="58" t="s">
        <v>12</v>
      </c>
      <c r="B159" s="43" t="s">
        <v>16</v>
      </c>
      <c r="C159" s="202"/>
      <c r="E159" s="204">
        <v>2.9098750709297627E-2</v>
      </c>
      <c r="F159" s="204">
        <v>5.0701571254744435E-2</v>
      </c>
      <c r="G159" s="204">
        <v>1.5089537177227066E-2</v>
      </c>
      <c r="H159" s="204">
        <v>2.8008815243874805E-2</v>
      </c>
      <c r="I159" s="204">
        <v>3.4544909728688948E-2</v>
      </c>
      <c r="J159" s="204">
        <v>5.4459567829279534E-2</v>
      </c>
      <c r="K159" s="204">
        <v>1.895988422412485E-2</v>
      </c>
      <c r="L159" s="204">
        <v>4.1060051633321597E-2</v>
      </c>
      <c r="M159" s="204">
        <v>2.5530829145236272E-2</v>
      </c>
      <c r="N159" s="204">
        <v>3.6002514145865437E-2</v>
      </c>
      <c r="O159" s="204">
        <v>1.1926957999784124E-2</v>
      </c>
      <c r="P159" s="204">
        <v>1.3800016859838329E-2</v>
      </c>
      <c r="Q159" s="204">
        <v>3.1753066324689216E-2</v>
      </c>
      <c r="R159" s="204">
        <v>4.2065434059837883E-2</v>
      </c>
      <c r="S159" s="204">
        <v>1.8207289841495663E-2</v>
      </c>
      <c r="T159" s="204">
        <v>2.0257858170167127E-2</v>
      </c>
      <c r="U159" s="204">
        <v>0.17234505653569557</v>
      </c>
      <c r="V159" s="204">
        <v>0.15636080744370359</v>
      </c>
      <c r="W159" s="204">
        <v>0.17165538301579075</v>
      </c>
      <c r="X159" s="204">
        <v>1.3075576423052657</v>
      </c>
    </row>
    <row r="161" spans="1:24" ht="17.25" x14ac:dyDescent="0.3">
      <c r="A161" s="17"/>
      <c r="B161" s="17"/>
      <c r="C161" s="197" t="s">
        <v>79</v>
      </c>
    </row>
    <row r="162" spans="1:24" x14ac:dyDescent="0.25">
      <c r="A162" s="24" t="s">
        <v>8</v>
      </c>
      <c r="B162" s="25" t="s">
        <v>13</v>
      </c>
      <c r="C162" s="209">
        <v>207.26654250719699</v>
      </c>
      <c r="E162" s="203">
        <f t="shared" ref="E162:X162" si="84">IF(E30=1,$C162,0)</f>
        <v>207.26654250719699</v>
      </c>
      <c r="F162" s="203">
        <f t="shared" si="84"/>
        <v>0</v>
      </c>
      <c r="G162" s="203">
        <f t="shared" si="84"/>
        <v>0</v>
      </c>
      <c r="H162" s="203">
        <f t="shared" si="84"/>
        <v>0</v>
      </c>
      <c r="I162" s="203">
        <f t="shared" si="84"/>
        <v>0</v>
      </c>
      <c r="J162" s="203">
        <f t="shared" si="84"/>
        <v>0</v>
      </c>
      <c r="K162" s="203">
        <f t="shared" si="84"/>
        <v>0</v>
      </c>
      <c r="L162" s="203">
        <f t="shared" si="84"/>
        <v>0</v>
      </c>
      <c r="M162" s="203">
        <f t="shared" si="84"/>
        <v>0</v>
      </c>
      <c r="N162" s="203">
        <f t="shared" si="84"/>
        <v>0</v>
      </c>
      <c r="O162" s="203">
        <f t="shared" si="84"/>
        <v>0</v>
      </c>
      <c r="P162" s="203">
        <f t="shared" si="84"/>
        <v>0</v>
      </c>
      <c r="Q162" s="203">
        <f t="shared" si="84"/>
        <v>0</v>
      </c>
      <c r="R162" s="203">
        <f t="shared" si="84"/>
        <v>0</v>
      </c>
      <c r="S162" s="203">
        <f t="shared" si="84"/>
        <v>0</v>
      </c>
      <c r="T162" s="203">
        <f t="shared" si="84"/>
        <v>0</v>
      </c>
      <c r="U162" s="203">
        <f t="shared" si="84"/>
        <v>0</v>
      </c>
      <c r="V162" s="203">
        <f t="shared" si="84"/>
        <v>0</v>
      </c>
      <c r="W162" s="203">
        <f t="shared" si="84"/>
        <v>0</v>
      </c>
      <c r="X162" s="203">
        <f t="shared" si="84"/>
        <v>0</v>
      </c>
    </row>
    <row r="163" spans="1:24" x14ac:dyDescent="0.25">
      <c r="A163" s="34" t="s">
        <v>8</v>
      </c>
      <c r="B163" s="35" t="s">
        <v>14</v>
      </c>
      <c r="C163" s="209">
        <v>64.445803229466506</v>
      </c>
      <c r="E163" s="203">
        <f t="shared" ref="E163:X163" si="85">IF(E31=1,$C163,0)</f>
        <v>0</v>
      </c>
      <c r="F163" s="203">
        <f t="shared" si="85"/>
        <v>64.445803229466506</v>
      </c>
      <c r="G163" s="203">
        <f t="shared" si="85"/>
        <v>0</v>
      </c>
      <c r="H163" s="203">
        <f t="shared" si="85"/>
        <v>0</v>
      </c>
      <c r="I163" s="203">
        <f t="shared" si="85"/>
        <v>0</v>
      </c>
      <c r="J163" s="203">
        <f t="shared" si="85"/>
        <v>0</v>
      </c>
      <c r="K163" s="203">
        <f t="shared" si="85"/>
        <v>0</v>
      </c>
      <c r="L163" s="203">
        <f t="shared" si="85"/>
        <v>0</v>
      </c>
      <c r="M163" s="203">
        <f t="shared" si="85"/>
        <v>0</v>
      </c>
      <c r="N163" s="203">
        <f t="shared" si="85"/>
        <v>0</v>
      </c>
      <c r="O163" s="203">
        <f t="shared" si="85"/>
        <v>0</v>
      </c>
      <c r="P163" s="203">
        <f t="shared" si="85"/>
        <v>0</v>
      </c>
      <c r="Q163" s="203">
        <f t="shared" si="85"/>
        <v>0</v>
      </c>
      <c r="R163" s="203">
        <f t="shared" si="85"/>
        <v>0</v>
      </c>
      <c r="S163" s="203">
        <f t="shared" si="85"/>
        <v>0</v>
      </c>
      <c r="T163" s="203">
        <f t="shared" si="85"/>
        <v>0</v>
      </c>
      <c r="U163" s="203">
        <f t="shared" si="85"/>
        <v>0</v>
      </c>
      <c r="V163" s="203">
        <f t="shared" si="85"/>
        <v>0</v>
      </c>
      <c r="W163" s="203">
        <f t="shared" si="85"/>
        <v>0</v>
      </c>
      <c r="X163" s="203">
        <f t="shared" si="85"/>
        <v>0</v>
      </c>
    </row>
    <row r="164" spans="1:24" x14ac:dyDescent="0.25">
      <c r="A164" s="34" t="s">
        <v>8</v>
      </c>
      <c r="B164" s="35" t="s">
        <v>15</v>
      </c>
      <c r="C164" s="209">
        <v>1343.8820159458101</v>
      </c>
      <c r="E164" s="203">
        <f t="shared" ref="E164:X164" si="86">IF(E32=1,$C164,0)</f>
        <v>0</v>
      </c>
      <c r="F164" s="203">
        <f t="shared" si="86"/>
        <v>0</v>
      </c>
      <c r="G164" s="203">
        <f t="shared" si="86"/>
        <v>1343.8820159458101</v>
      </c>
      <c r="H164" s="203">
        <f t="shared" si="86"/>
        <v>0</v>
      </c>
      <c r="I164" s="203">
        <f t="shared" si="86"/>
        <v>0</v>
      </c>
      <c r="J164" s="203">
        <f t="shared" si="86"/>
        <v>0</v>
      </c>
      <c r="K164" s="203">
        <f t="shared" si="86"/>
        <v>0</v>
      </c>
      <c r="L164" s="203">
        <f t="shared" si="86"/>
        <v>0</v>
      </c>
      <c r="M164" s="203">
        <f t="shared" si="86"/>
        <v>0</v>
      </c>
      <c r="N164" s="203">
        <f t="shared" si="86"/>
        <v>0</v>
      </c>
      <c r="O164" s="203">
        <f t="shared" si="86"/>
        <v>0</v>
      </c>
      <c r="P164" s="203">
        <f t="shared" si="86"/>
        <v>0</v>
      </c>
      <c r="Q164" s="203">
        <f t="shared" si="86"/>
        <v>0</v>
      </c>
      <c r="R164" s="203">
        <f t="shared" si="86"/>
        <v>0</v>
      </c>
      <c r="S164" s="203">
        <f t="shared" si="86"/>
        <v>0</v>
      </c>
      <c r="T164" s="203">
        <f t="shared" si="86"/>
        <v>0</v>
      </c>
      <c r="U164" s="203">
        <f t="shared" si="86"/>
        <v>0</v>
      </c>
      <c r="V164" s="203">
        <f t="shared" si="86"/>
        <v>0</v>
      </c>
      <c r="W164" s="203">
        <f t="shared" si="86"/>
        <v>0</v>
      </c>
      <c r="X164" s="203">
        <f t="shared" si="86"/>
        <v>0</v>
      </c>
    </row>
    <row r="165" spans="1:24" x14ac:dyDescent="0.25">
      <c r="A165" s="42" t="s">
        <v>8</v>
      </c>
      <c r="B165" s="43" t="s">
        <v>16</v>
      </c>
      <c r="C165" s="209">
        <v>332.04500707112601</v>
      </c>
      <c r="E165" s="203">
        <f t="shared" ref="E165:X165" si="87">IF(E33=1,$C165,0)</f>
        <v>0</v>
      </c>
      <c r="F165" s="203">
        <f t="shared" si="87"/>
        <v>0</v>
      </c>
      <c r="G165" s="203">
        <f t="shared" si="87"/>
        <v>0</v>
      </c>
      <c r="H165" s="203">
        <f t="shared" si="87"/>
        <v>332.04500707112601</v>
      </c>
      <c r="I165" s="203">
        <f t="shared" si="87"/>
        <v>0</v>
      </c>
      <c r="J165" s="203">
        <f t="shared" si="87"/>
        <v>0</v>
      </c>
      <c r="K165" s="203">
        <f t="shared" si="87"/>
        <v>0</v>
      </c>
      <c r="L165" s="203">
        <f t="shared" si="87"/>
        <v>0</v>
      </c>
      <c r="M165" s="203">
        <f t="shared" si="87"/>
        <v>0</v>
      </c>
      <c r="N165" s="203">
        <f t="shared" si="87"/>
        <v>0</v>
      </c>
      <c r="O165" s="203">
        <f t="shared" si="87"/>
        <v>0</v>
      </c>
      <c r="P165" s="203">
        <f t="shared" si="87"/>
        <v>0</v>
      </c>
      <c r="Q165" s="203">
        <f t="shared" si="87"/>
        <v>0</v>
      </c>
      <c r="R165" s="203">
        <f t="shared" si="87"/>
        <v>0</v>
      </c>
      <c r="S165" s="203">
        <f t="shared" si="87"/>
        <v>0</v>
      </c>
      <c r="T165" s="203">
        <f t="shared" si="87"/>
        <v>0</v>
      </c>
      <c r="U165" s="203">
        <f t="shared" si="87"/>
        <v>0</v>
      </c>
      <c r="V165" s="203">
        <f t="shared" si="87"/>
        <v>0</v>
      </c>
      <c r="W165" s="203">
        <f t="shared" si="87"/>
        <v>0</v>
      </c>
      <c r="X165" s="203">
        <f t="shared" si="87"/>
        <v>0</v>
      </c>
    </row>
    <row r="166" spans="1:24" x14ac:dyDescent="0.25">
      <c r="A166" s="49" t="s">
        <v>9</v>
      </c>
      <c r="B166" s="25" t="s">
        <v>13</v>
      </c>
      <c r="C166" s="209">
        <v>107.58657149619</v>
      </c>
      <c r="E166" s="203">
        <f t="shared" ref="E166:X166" si="88">IF(E34=1,$C166,0)</f>
        <v>0</v>
      </c>
      <c r="F166" s="203">
        <f t="shared" si="88"/>
        <v>0</v>
      </c>
      <c r="G166" s="203">
        <f t="shared" si="88"/>
        <v>0</v>
      </c>
      <c r="H166" s="203">
        <f t="shared" si="88"/>
        <v>0</v>
      </c>
      <c r="I166" s="203">
        <f t="shared" si="88"/>
        <v>107.58657149619</v>
      </c>
      <c r="J166" s="203">
        <f t="shared" si="88"/>
        <v>0</v>
      </c>
      <c r="K166" s="203">
        <f t="shared" si="88"/>
        <v>0</v>
      </c>
      <c r="L166" s="203">
        <f t="shared" si="88"/>
        <v>0</v>
      </c>
      <c r="M166" s="203">
        <f t="shared" si="88"/>
        <v>0</v>
      </c>
      <c r="N166" s="203">
        <f t="shared" si="88"/>
        <v>0</v>
      </c>
      <c r="O166" s="203">
        <f t="shared" si="88"/>
        <v>0</v>
      </c>
      <c r="P166" s="203">
        <f t="shared" si="88"/>
        <v>0</v>
      </c>
      <c r="Q166" s="203">
        <f t="shared" si="88"/>
        <v>0</v>
      </c>
      <c r="R166" s="203">
        <f t="shared" si="88"/>
        <v>0</v>
      </c>
      <c r="S166" s="203">
        <f t="shared" si="88"/>
        <v>0</v>
      </c>
      <c r="T166" s="203">
        <f t="shared" si="88"/>
        <v>0</v>
      </c>
      <c r="U166" s="203">
        <f t="shared" si="88"/>
        <v>0</v>
      </c>
      <c r="V166" s="203">
        <f t="shared" si="88"/>
        <v>0</v>
      </c>
      <c r="W166" s="203">
        <f t="shared" si="88"/>
        <v>0</v>
      </c>
      <c r="X166" s="203">
        <f t="shared" si="88"/>
        <v>0</v>
      </c>
    </row>
    <row r="167" spans="1:24" x14ac:dyDescent="0.25">
      <c r="A167" s="50" t="s">
        <v>9</v>
      </c>
      <c r="B167" s="35" t="s">
        <v>14</v>
      </c>
      <c r="C167" s="209">
        <v>5.09476330397968</v>
      </c>
      <c r="E167" s="203">
        <f t="shared" ref="E167:X167" si="89">IF(E35=1,$C167,0)</f>
        <v>0</v>
      </c>
      <c r="F167" s="203">
        <f t="shared" si="89"/>
        <v>0</v>
      </c>
      <c r="G167" s="203">
        <f t="shared" si="89"/>
        <v>0</v>
      </c>
      <c r="H167" s="203">
        <f t="shared" si="89"/>
        <v>0</v>
      </c>
      <c r="I167" s="203">
        <f t="shared" si="89"/>
        <v>0</v>
      </c>
      <c r="J167" s="203">
        <f t="shared" si="89"/>
        <v>5.09476330397968</v>
      </c>
      <c r="K167" s="203">
        <f t="shared" si="89"/>
        <v>0</v>
      </c>
      <c r="L167" s="203">
        <f t="shared" si="89"/>
        <v>0</v>
      </c>
      <c r="M167" s="203">
        <f t="shared" si="89"/>
        <v>0</v>
      </c>
      <c r="N167" s="203">
        <f t="shared" si="89"/>
        <v>0</v>
      </c>
      <c r="O167" s="203">
        <f t="shared" si="89"/>
        <v>0</v>
      </c>
      <c r="P167" s="203">
        <f t="shared" si="89"/>
        <v>0</v>
      </c>
      <c r="Q167" s="203">
        <f t="shared" si="89"/>
        <v>0</v>
      </c>
      <c r="R167" s="203">
        <f t="shared" si="89"/>
        <v>0</v>
      </c>
      <c r="S167" s="203">
        <f t="shared" si="89"/>
        <v>0</v>
      </c>
      <c r="T167" s="203">
        <f t="shared" si="89"/>
        <v>0</v>
      </c>
      <c r="U167" s="203">
        <f t="shared" si="89"/>
        <v>0</v>
      </c>
      <c r="V167" s="203">
        <f t="shared" si="89"/>
        <v>0</v>
      </c>
      <c r="W167" s="203">
        <f t="shared" si="89"/>
        <v>0</v>
      </c>
      <c r="X167" s="203">
        <f t="shared" si="89"/>
        <v>0</v>
      </c>
    </row>
    <row r="168" spans="1:24" x14ac:dyDescent="0.25">
      <c r="A168" s="50" t="s">
        <v>9</v>
      </c>
      <c r="B168" s="35" t="s">
        <v>15</v>
      </c>
      <c r="C168" s="209">
        <v>34.253082891617296</v>
      </c>
      <c r="E168" s="203">
        <f t="shared" ref="E168:X168" si="90">IF(E36=1,$C168,0)</f>
        <v>0</v>
      </c>
      <c r="F168" s="203">
        <f t="shared" si="90"/>
        <v>0</v>
      </c>
      <c r="G168" s="203">
        <f t="shared" si="90"/>
        <v>0</v>
      </c>
      <c r="H168" s="203">
        <f t="shared" si="90"/>
        <v>0</v>
      </c>
      <c r="I168" s="203">
        <f t="shared" si="90"/>
        <v>0</v>
      </c>
      <c r="J168" s="203">
        <f t="shared" si="90"/>
        <v>0</v>
      </c>
      <c r="K168" s="203">
        <f t="shared" si="90"/>
        <v>34.253082891617296</v>
      </c>
      <c r="L168" s="203">
        <f t="shared" si="90"/>
        <v>0</v>
      </c>
      <c r="M168" s="203">
        <f t="shared" si="90"/>
        <v>0</v>
      </c>
      <c r="N168" s="203">
        <f t="shared" si="90"/>
        <v>0</v>
      </c>
      <c r="O168" s="203">
        <f t="shared" si="90"/>
        <v>0</v>
      </c>
      <c r="P168" s="203">
        <f t="shared" si="90"/>
        <v>0</v>
      </c>
      <c r="Q168" s="203">
        <f t="shared" si="90"/>
        <v>0</v>
      </c>
      <c r="R168" s="203">
        <f t="shared" si="90"/>
        <v>0</v>
      </c>
      <c r="S168" s="203">
        <f t="shared" si="90"/>
        <v>0</v>
      </c>
      <c r="T168" s="203">
        <f t="shared" si="90"/>
        <v>0</v>
      </c>
      <c r="U168" s="203">
        <f t="shared" si="90"/>
        <v>0</v>
      </c>
      <c r="V168" s="203">
        <f t="shared" si="90"/>
        <v>0</v>
      </c>
      <c r="W168" s="203">
        <f t="shared" si="90"/>
        <v>0</v>
      </c>
      <c r="X168" s="203">
        <f t="shared" si="90"/>
        <v>0</v>
      </c>
    </row>
    <row r="169" spans="1:24" x14ac:dyDescent="0.25">
      <c r="A169" s="51" t="s">
        <v>9</v>
      </c>
      <c r="B169" s="43" t="s">
        <v>16</v>
      </c>
      <c r="C169" s="209">
        <v>38.290670485181998</v>
      </c>
      <c r="E169" s="203">
        <f t="shared" ref="E169:X169" si="91">IF(E37=1,$C169,0)</f>
        <v>0</v>
      </c>
      <c r="F169" s="203">
        <f t="shared" si="91"/>
        <v>0</v>
      </c>
      <c r="G169" s="203">
        <f t="shared" si="91"/>
        <v>0</v>
      </c>
      <c r="H169" s="203">
        <f t="shared" si="91"/>
        <v>0</v>
      </c>
      <c r="I169" s="203">
        <f t="shared" si="91"/>
        <v>0</v>
      </c>
      <c r="J169" s="203">
        <f t="shared" si="91"/>
        <v>0</v>
      </c>
      <c r="K169" s="203">
        <f t="shared" si="91"/>
        <v>0</v>
      </c>
      <c r="L169" s="203">
        <f t="shared" si="91"/>
        <v>38.290670485181998</v>
      </c>
      <c r="M169" s="203">
        <f t="shared" si="91"/>
        <v>0</v>
      </c>
      <c r="N169" s="203">
        <f t="shared" si="91"/>
        <v>0</v>
      </c>
      <c r="O169" s="203">
        <f t="shared" si="91"/>
        <v>0</v>
      </c>
      <c r="P169" s="203">
        <f t="shared" si="91"/>
        <v>0</v>
      </c>
      <c r="Q169" s="203">
        <f t="shared" si="91"/>
        <v>0</v>
      </c>
      <c r="R169" s="203">
        <f t="shared" si="91"/>
        <v>0</v>
      </c>
      <c r="S169" s="203">
        <f t="shared" si="91"/>
        <v>0</v>
      </c>
      <c r="T169" s="203">
        <f t="shared" si="91"/>
        <v>0</v>
      </c>
      <c r="U169" s="203">
        <f t="shared" si="91"/>
        <v>0</v>
      </c>
      <c r="V169" s="203">
        <f t="shared" si="91"/>
        <v>0</v>
      </c>
      <c r="W169" s="203">
        <f t="shared" si="91"/>
        <v>0</v>
      </c>
      <c r="X169" s="203">
        <f t="shared" si="91"/>
        <v>0</v>
      </c>
    </row>
    <row r="170" spans="1:24" x14ac:dyDescent="0.25">
      <c r="A170" s="53" t="s">
        <v>10</v>
      </c>
      <c r="B170" s="35" t="s">
        <v>13</v>
      </c>
      <c r="C170" s="209">
        <v>9.49315489754445</v>
      </c>
      <c r="E170" s="203">
        <f t="shared" ref="E170:X170" si="92">IF(E38=1,$C170,0)</f>
        <v>0</v>
      </c>
      <c r="F170" s="203">
        <f t="shared" si="92"/>
        <v>0</v>
      </c>
      <c r="G170" s="203">
        <f t="shared" si="92"/>
        <v>0</v>
      </c>
      <c r="H170" s="203">
        <f t="shared" si="92"/>
        <v>0</v>
      </c>
      <c r="I170" s="203">
        <f t="shared" si="92"/>
        <v>0</v>
      </c>
      <c r="J170" s="203">
        <f t="shared" si="92"/>
        <v>0</v>
      </c>
      <c r="K170" s="203">
        <f t="shared" si="92"/>
        <v>0</v>
      </c>
      <c r="L170" s="203">
        <f t="shared" si="92"/>
        <v>0</v>
      </c>
      <c r="M170" s="203">
        <f t="shared" si="92"/>
        <v>9.49315489754445</v>
      </c>
      <c r="N170" s="203">
        <f t="shared" si="92"/>
        <v>0</v>
      </c>
      <c r="O170" s="203">
        <f t="shared" si="92"/>
        <v>0</v>
      </c>
      <c r="P170" s="203">
        <f t="shared" si="92"/>
        <v>0</v>
      </c>
      <c r="Q170" s="203">
        <f t="shared" si="92"/>
        <v>0</v>
      </c>
      <c r="R170" s="203">
        <f t="shared" si="92"/>
        <v>0</v>
      </c>
      <c r="S170" s="203">
        <f t="shared" si="92"/>
        <v>0</v>
      </c>
      <c r="T170" s="203">
        <f t="shared" si="92"/>
        <v>0</v>
      </c>
      <c r="U170" s="203">
        <f t="shared" si="92"/>
        <v>0</v>
      </c>
      <c r="V170" s="203">
        <f t="shared" si="92"/>
        <v>0</v>
      </c>
      <c r="W170" s="203">
        <f t="shared" si="92"/>
        <v>0</v>
      </c>
      <c r="X170" s="203">
        <f t="shared" si="92"/>
        <v>0</v>
      </c>
    </row>
    <row r="171" spans="1:24" x14ac:dyDescent="0.25">
      <c r="A171" s="53" t="s">
        <v>10</v>
      </c>
      <c r="B171" s="35" t="s">
        <v>14</v>
      </c>
      <c r="C171" s="209">
        <v>0.98667526672311601</v>
      </c>
      <c r="E171" s="203">
        <f t="shared" ref="E171:X171" si="93">IF(E39=1,$C171,0)</f>
        <v>0</v>
      </c>
      <c r="F171" s="203">
        <f t="shared" si="93"/>
        <v>0</v>
      </c>
      <c r="G171" s="203">
        <f t="shared" si="93"/>
        <v>0</v>
      </c>
      <c r="H171" s="203">
        <f t="shared" si="93"/>
        <v>0</v>
      </c>
      <c r="I171" s="203">
        <f t="shared" si="93"/>
        <v>0</v>
      </c>
      <c r="J171" s="203">
        <f t="shared" si="93"/>
        <v>0</v>
      </c>
      <c r="K171" s="203">
        <f t="shared" si="93"/>
        <v>0</v>
      </c>
      <c r="L171" s="203">
        <f t="shared" si="93"/>
        <v>0</v>
      </c>
      <c r="M171" s="203">
        <f t="shared" si="93"/>
        <v>0</v>
      </c>
      <c r="N171" s="203">
        <f t="shared" si="93"/>
        <v>0.98667526672311601</v>
      </c>
      <c r="O171" s="203">
        <f t="shared" si="93"/>
        <v>0</v>
      </c>
      <c r="P171" s="203">
        <f t="shared" si="93"/>
        <v>0</v>
      </c>
      <c r="Q171" s="203">
        <f t="shared" si="93"/>
        <v>0</v>
      </c>
      <c r="R171" s="203">
        <f t="shared" si="93"/>
        <v>0</v>
      </c>
      <c r="S171" s="203">
        <f t="shared" si="93"/>
        <v>0</v>
      </c>
      <c r="T171" s="203">
        <f t="shared" si="93"/>
        <v>0</v>
      </c>
      <c r="U171" s="203">
        <f t="shared" si="93"/>
        <v>0</v>
      </c>
      <c r="V171" s="203">
        <f t="shared" si="93"/>
        <v>0</v>
      </c>
      <c r="W171" s="203">
        <f t="shared" si="93"/>
        <v>0</v>
      </c>
      <c r="X171" s="203">
        <f t="shared" si="93"/>
        <v>0</v>
      </c>
    </row>
    <row r="172" spans="1:24" x14ac:dyDescent="0.25">
      <c r="A172" s="53" t="s">
        <v>10</v>
      </c>
      <c r="B172" s="35" t="s">
        <v>15</v>
      </c>
      <c r="C172" s="209">
        <v>5.3648560364098197</v>
      </c>
      <c r="E172" s="203">
        <f t="shared" ref="E172:X172" si="94">IF(E40=1,$C172,0)</f>
        <v>0</v>
      </c>
      <c r="F172" s="203">
        <f t="shared" si="94"/>
        <v>0</v>
      </c>
      <c r="G172" s="203">
        <f t="shared" si="94"/>
        <v>0</v>
      </c>
      <c r="H172" s="203">
        <f t="shared" si="94"/>
        <v>0</v>
      </c>
      <c r="I172" s="203">
        <f t="shared" si="94"/>
        <v>0</v>
      </c>
      <c r="J172" s="203">
        <f t="shared" si="94"/>
        <v>0</v>
      </c>
      <c r="K172" s="203">
        <f t="shared" si="94"/>
        <v>0</v>
      </c>
      <c r="L172" s="203">
        <f t="shared" si="94"/>
        <v>0</v>
      </c>
      <c r="M172" s="203">
        <f t="shared" si="94"/>
        <v>0</v>
      </c>
      <c r="N172" s="203">
        <f t="shared" si="94"/>
        <v>0</v>
      </c>
      <c r="O172" s="203">
        <f t="shared" si="94"/>
        <v>5.3648560364098197</v>
      </c>
      <c r="P172" s="203">
        <f t="shared" si="94"/>
        <v>0</v>
      </c>
      <c r="Q172" s="203">
        <f t="shared" si="94"/>
        <v>0</v>
      </c>
      <c r="R172" s="203">
        <f t="shared" si="94"/>
        <v>0</v>
      </c>
      <c r="S172" s="203">
        <f t="shared" si="94"/>
        <v>0</v>
      </c>
      <c r="T172" s="203">
        <f t="shared" si="94"/>
        <v>0</v>
      </c>
      <c r="U172" s="203">
        <f t="shared" si="94"/>
        <v>0</v>
      </c>
      <c r="V172" s="203">
        <f t="shared" si="94"/>
        <v>0</v>
      </c>
      <c r="W172" s="203">
        <f t="shared" si="94"/>
        <v>0</v>
      </c>
      <c r="X172" s="203">
        <f t="shared" si="94"/>
        <v>0</v>
      </c>
    </row>
    <row r="173" spans="1:24" x14ac:dyDescent="0.25">
      <c r="A173" s="53" t="s">
        <v>10</v>
      </c>
      <c r="B173" s="35" t="s">
        <v>16</v>
      </c>
      <c r="C173" s="209">
        <v>6.2563833310753596</v>
      </c>
      <c r="E173" s="203">
        <f t="shared" ref="E173:X173" si="95">IF(E41=1,$C173,0)</f>
        <v>0</v>
      </c>
      <c r="F173" s="203">
        <f t="shared" si="95"/>
        <v>0</v>
      </c>
      <c r="G173" s="203">
        <f t="shared" si="95"/>
        <v>0</v>
      </c>
      <c r="H173" s="203">
        <f t="shared" si="95"/>
        <v>0</v>
      </c>
      <c r="I173" s="203">
        <f t="shared" si="95"/>
        <v>0</v>
      </c>
      <c r="J173" s="203">
        <f t="shared" si="95"/>
        <v>0</v>
      </c>
      <c r="K173" s="203">
        <f t="shared" si="95"/>
        <v>0</v>
      </c>
      <c r="L173" s="203">
        <f t="shared" si="95"/>
        <v>0</v>
      </c>
      <c r="M173" s="203">
        <f t="shared" si="95"/>
        <v>0</v>
      </c>
      <c r="N173" s="203">
        <f t="shared" si="95"/>
        <v>0</v>
      </c>
      <c r="O173" s="203">
        <f t="shared" si="95"/>
        <v>0</v>
      </c>
      <c r="P173" s="203">
        <f t="shared" si="95"/>
        <v>6.2563833310753596</v>
      </c>
      <c r="Q173" s="203">
        <f t="shared" si="95"/>
        <v>0</v>
      </c>
      <c r="R173" s="203">
        <f t="shared" si="95"/>
        <v>0</v>
      </c>
      <c r="S173" s="203">
        <f t="shared" si="95"/>
        <v>0</v>
      </c>
      <c r="T173" s="203">
        <f t="shared" si="95"/>
        <v>0</v>
      </c>
      <c r="U173" s="203">
        <f t="shared" si="95"/>
        <v>0</v>
      </c>
      <c r="V173" s="203">
        <f t="shared" si="95"/>
        <v>0</v>
      </c>
      <c r="W173" s="203">
        <f t="shared" si="95"/>
        <v>0</v>
      </c>
      <c r="X173" s="203">
        <f t="shared" si="95"/>
        <v>0</v>
      </c>
    </row>
    <row r="174" spans="1:24" x14ac:dyDescent="0.25">
      <c r="A174" s="54" t="s">
        <v>11</v>
      </c>
      <c r="B174" s="25" t="s">
        <v>13</v>
      </c>
      <c r="C174" s="209">
        <v>19.214868130397999</v>
      </c>
      <c r="E174" s="203">
        <f t="shared" ref="E174:X174" si="96">IF(E42=1,$C174,0)</f>
        <v>0</v>
      </c>
      <c r="F174" s="203">
        <f t="shared" si="96"/>
        <v>0</v>
      </c>
      <c r="G174" s="203">
        <f t="shared" si="96"/>
        <v>0</v>
      </c>
      <c r="H174" s="203">
        <f t="shared" si="96"/>
        <v>0</v>
      </c>
      <c r="I174" s="203">
        <f t="shared" si="96"/>
        <v>0</v>
      </c>
      <c r="J174" s="203">
        <f t="shared" si="96"/>
        <v>0</v>
      </c>
      <c r="K174" s="203">
        <f t="shared" si="96"/>
        <v>0</v>
      </c>
      <c r="L174" s="203">
        <f t="shared" si="96"/>
        <v>0</v>
      </c>
      <c r="M174" s="203">
        <f t="shared" si="96"/>
        <v>0</v>
      </c>
      <c r="N174" s="203">
        <f t="shared" si="96"/>
        <v>0</v>
      </c>
      <c r="O174" s="203">
        <f t="shared" si="96"/>
        <v>0</v>
      </c>
      <c r="P174" s="203">
        <f t="shared" si="96"/>
        <v>0</v>
      </c>
      <c r="Q174" s="203">
        <f t="shared" si="96"/>
        <v>19.214868130397999</v>
      </c>
      <c r="R174" s="203">
        <f t="shared" si="96"/>
        <v>0</v>
      </c>
      <c r="S174" s="203">
        <f t="shared" si="96"/>
        <v>0</v>
      </c>
      <c r="T174" s="203">
        <f t="shared" si="96"/>
        <v>0</v>
      </c>
      <c r="U174" s="203">
        <f t="shared" si="96"/>
        <v>0</v>
      </c>
      <c r="V174" s="203">
        <f t="shared" si="96"/>
        <v>0</v>
      </c>
      <c r="W174" s="203">
        <f t="shared" si="96"/>
        <v>0</v>
      </c>
      <c r="X174" s="203">
        <f t="shared" si="96"/>
        <v>0</v>
      </c>
    </row>
    <row r="175" spans="1:24" x14ac:dyDescent="0.25">
      <c r="A175" s="55" t="s">
        <v>11</v>
      </c>
      <c r="B175" s="35" t="s">
        <v>14</v>
      </c>
      <c r="C175" s="209">
        <v>3.5858771380186297E-2</v>
      </c>
      <c r="E175" s="203">
        <f t="shared" ref="E175:X175" si="97">IF(E43=1,$C175,0)</f>
        <v>0</v>
      </c>
      <c r="F175" s="203">
        <f t="shared" si="97"/>
        <v>0</v>
      </c>
      <c r="G175" s="203">
        <f t="shared" si="97"/>
        <v>0</v>
      </c>
      <c r="H175" s="203">
        <f t="shared" si="97"/>
        <v>0</v>
      </c>
      <c r="I175" s="203">
        <f t="shared" si="97"/>
        <v>0</v>
      </c>
      <c r="J175" s="203">
        <f t="shared" si="97"/>
        <v>0</v>
      </c>
      <c r="K175" s="203">
        <f t="shared" si="97"/>
        <v>0</v>
      </c>
      <c r="L175" s="203">
        <f t="shared" si="97"/>
        <v>0</v>
      </c>
      <c r="M175" s="203">
        <f t="shared" si="97"/>
        <v>0</v>
      </c>
      <c r="N175" s="203">
        <f t="shared" si="97"/>
        <v>0</v>
      </c>
      <c r="O175" s="203">
        <f t="shared" si="97"/>
        <v>0</v>
      </c>
      <c r="P175" s="203">
        <f t="shared" si="97"/>
        <v>0</v>
      </c>
      <c r="Q175" s="203">
        <f t="shared" si="97"/>
        <v>0</v>
      </c>
      <c r="R175" s="203">
        <f t="shared" si="97"/>
        <v>3.5858771380186297E-2</v>
      </c>
      <c r="S175" s="203">
        <f t="shared" si="97"/>
        <v>0</v>
      </c>
      <c r="T175" s="203">
        <f t="shared" si="97"/>
        <v>0</v>
      </c>
      <c r="U175" s="203">
        <f t="shared" si="97"/>
        <v>0</v>
      </c>
      <c r="V175" s="203">
        <f t="shared" si="97"/>
        <v>0</v>
      </c>
      <c r="W175" s="203">
        <f t="shared" si="97"/>
        <v>0</v>
      </c>
      <c r="X175" s="203">
        <f t="shared" si="97"/>
        <v>0</v>
      </c>
    </row>
    <row r="176" spans="1:24" x14ac:dyDescent="0.25">
      <c r="A176" s="55" t="s">
        <v>11</v>
      </c>
      <c r="B176" s="35" t="s">
        <v>15</v>
      </c>
      <c r="C176" s="209">
        <v>2.0740892294665501</v>
      </c>
      <c r="E176" s="203">
        <f t="shared" ref="E176:X176" si="98">IF(E44=1,$C176,0)</f>
        <v>0</v>
      </c>
      <c r="F176" s="203">
        <f t="shared" si="98"/>
        <v>0</v>
      </c>
      <c r="G176" s="203">
        <f t="shared" si="98"/>
        <v>0</v>
      </c>
      <c r="H176" s="203">
        <f t="shared" si="98"/>
        <v>0</v>
      </c>
      <c r="I176" s="203">
        <f t="shared" si="98"/>
        <v>0</v>
      </c>
      <c r="J176" s="203">
        <f t="shared" si="98"/>
        <v>0</v>
      </c>
      <c r="K176" s="203">
        <f t="shared" si="98"/>
        <v>0</v>
      </c>
      <c r="L176" s="203">
        <f t="shared" si="98"/>
        <v>0</v>
      </c>
      <c r="M176" s="203">
        <f t="shared" si="98"/>
        <v>0</v>
      </c>
      <c r="N176" s="203">
        <f t="shared" si="98"/>
        <v>0</v>
      </c>
      <c r="O176" s="203">
        <f t="shared" si="98"/>
        <v>0</v>
      </c>
      <c r="P176" s="203">
        <f t="shared" si="98"/>
        <v>0</v>
      </c>
      <c r="Q176" s="203">
        <f t="shared" si="98"/>
        <v>0</v>
      </c>
      <c r="R176" s="203">
        <f t="shared" si="98"/>
        <v>0</v>
      </c>
      <c r="S176" s="203">
        <f t="shared" si="98"/>
        <v>2.0740892294665501</v>
      </c>
      <c r="T176" s="203">
        <f t="shared" si="98"/>
        <v>0</v>
      </c>
      <c r="U176" s="203">
        <f t="shared" si="98"/>
        <v>0</v>
      </c>
      <c r="V176" s="203">
        <f t="shared" si="98"/>
        <v>0</v>
      </c>
      <c r="W176" s="203">
        <f t="shared" si="98"/>
        <v>0</v>
      </c>
      <c r="X176" s="203">
        <f t="shared" si="98"/>
        <v>0</v>
      </c>
    </row>
    <row r="177" spans="1:24" x14ac:dyDescent="0.25">
      <c r="A177" s="56" t="s">
        <v>11</v>
      </c>
      <c r="B177" s="43" t="s">
        <v>16</v>
      </c>
      <c r="C177" s="209">
        <v>2.6253634987298899</v>
      </c>
      <c r="E177" s="203">
        <f t="shared" ref="E177:X177" si="99">IF(E45=1,$C177,0)</f>
        <v>0</v>
      </c>
      <c r="F177" s="203">
        <f t="shared" si="99"/>
        <v>0</v>
      </c>
      <c r="G177" s="203">
        <f t="shared" si="99"/>
        <v>0</v>
      </c>
      <c r="H177" s="203">
        <f t="shared" si="99"/>
        <v>0</v>
      </c>
      <c r="I177" s="203">
        <f t="shared" si="99"/>
        <v>0</v>
      </c>
      <c r="J177" s="203">
        <f t="shared" si="99"/>
        <v>0</v>
      </c>
      <c r="K177" s="203">
        <f t="shared" si="99"/>
        <v>0</v>
      </c>
      <c r="L177" s="203">
        <f t="shared" si="99"/>
        <v>0</v>
      </c>
      <c r="M177" s="203">
        <f t="shared" si="99"/>
        <v>0</v>
      </c>
      <c r="N177" s="203">
        <f t="shared" si="99"/>
        <v>0</v>
      </c>
      <c r="O177" s="203">
        <f t="shared" si="99"/>
        <v>0</v>
      </c>
      <c r="P177" s="203">
        <f t="shared" si="99"/>
        <v>0</v>
      </c>
      <c r="Q177" s="203">
        <f t="shared" si="99"/>
        <v>0</v>
      </c>
      <c r="R177" s="203">
        <f t="shared" si="99"/>
        <v>0</v>
      </c>
      <c r="S177" s="203">
        <f t="shared" si="99"/>
        <v>0</v>
      </c>
      <c r="T177" s="203">
        <f t="shared" si="99"/>
        <v>2.6253634987298899</v>
      </c>
      <c r="U177" s="203">
        <f t="shared" si="99"/>
        <v>0</v>
      </c>
      <c r="V177" s="203">
        <f t="shared" si="99"/>
        <v>0</v>
      </c>
      <c r="W177" s="203">
        <f t="shared" si="99"/>
        <v>0</v>
      </c>
      <c r="X177" s="203">
        <f t="shared" si="99"/>
        <v>0</v>
      </c>
    </row>
    <row r="178" spans="1:24" x14ac:dyDescent="0.25">
      <c r="A178" s="57" t="s">
        <v>12</v>
      </c>
      <c r="B178" s="35" t="s">
        <v>13</v>
      </c>
      <c r="C178" s="209">
        <v>40.186873929720598</v>
      </c>
      <c r="E178" s="203">
        <f t="shared" ref="E178:X178" si="100">IF(E46=1,$C178,0)</f>
        <v>0</v>
      </c>
      <c r="F178" s="203">
        <f t="shared" si="100"/>
        <v>0</v>
      </c>
      <c r="G178" s="203">
        <f t="shared" si="100"/>
        <v>0</v>
      </c>
      <c r="H178" s="203">
        <f t="shared" si="100"/>
        <v>0</v>
      </c>
      <c r="I178" s="203">
        <f t="shared" si="100"/>
        <v>0</v>
      </c>
      <c r="J178" s="203">
        <f t="shared" si="100"/>
        <v>0</v>
      </c>
      <c r="K178" s="203">
        <f t="shared" si="100"/>
        <v>0</v>
      </c>
      <c r="L178" s="203">
        <f t="shared" si="100"/>
        <v>0</v>
      </c>
      <c r="M178" s="203">
        <f t="shared" si="100"/>
        <v>0</v>
      </c>
      <c r="N178" s="203">
        <f t="shared" si="100"/>
        <v>0</v>
      </c>
      <c r="O178" s="203">
        <f t="shared" si="100"/>
        <v>0</v>
      </c>
      <c r="P178" s="203">
        <f t="shared" si="100"/>
        <v>0</v>
      </c>
      <c r="Q178" s="203">
        <f t="shared" si="100"/>
        <v>0</v>
      </c>
      <c r="R178" s="203">
        <f t="shared" si="100"/>
        <v>0</v>
      </c>
      <c r="S178" s="203">
        <f t="shared" si="100"/>
        <v>0</v>
      </c>
      <c r="T178" s="203">
        <f t="shared" si="100"/>
        <v>0</v>
      </c>
      <c r="U178" s="203">
        <f t="shared" si="100"/>
        <v>40.186873929720598</v>
      </c>
      <c r="V178" s="203">
        <f t="shared" si="100"/>
        <v>0</v>
      </c>
      <c r="W178" s="203">
        <f t="shared" si="100"/>
        <v>0</v>
      </c>
      <c r="X178" s="203">
        <f t="shared" si="100"/>
        <v>0</v>
      </c>
    </row>
    <row r="179" spans="1:24" x14ac:dyDescent="0.25">
      <c r="A179" s="57" t="s">
        <v>12</v>
      </c>
      <c r="B179" s="35" t="s">
        <v>14</v>
      </c>
      <c r="C179" s="209">
        <v>6.9184747722269302</v>
      </c>
      <c r="E179" s="203">
        <f t="shared" ref="E179:X179" si="101">IF(E47=1,$C179,0)</f>
        <v>0</v>
      </c>
      <c r="F179" s="203">
        <f t="shared" si="101"/>
        <v>0</v>
      </c>
      <c r="G179" s="203">
        <f t="shared" si="101"/>
        <v>0</v>
      </c>
      <c r="H179" s="203">
        <f t="shared" si="101"/>
        <v>0</v>
      </c>
      <c r="I179" s="203">
        <f t="shared" si="101"/>
        <v>0</v>
      </c>
      <c r="J179" s="203">
        <f t="shared" si="101"/>
        <v>0</v>
      </c>
      <c r="K179" s="203">
        <f t="shared" si="101"/>
        <v>0</v>
      </c>
      <c r="L179" s="203">
        <f t="shared" si="101"/>
        <v>0</v>
      </c>
      <c r="M179" s="203">
        <f t="shared" si="101"/>
        <v>0</v>
      </c>
      <c r="N179" s="203">
        <f t="shared" si="101"/>
        <v>0</v>
      </c>
      <c r="O179" s="203">
        <f t="shared" si="101"/>
        <v>0</v>
      </c>
      <c r="P179" s="203">
        <f t="shared" si="101"/>
        <v>0</v>
      </c>
      <c r="Q179" s="203">
        <f t="shared" si="101"/>
        <v>0</v>
      </c>
      <c r="R179" s="203">
        <f t="shared" si="101"/>
        <v>0</v>
      </c>
      <c r="S179" s="203">
        <f t="shared" si="101"/>
        <v>0</v>
      </c>
      <c r="T179" s="203">
        <f t="shared" si="101"/>
        <v>0</v>
      </c>
      <c r="U179" s="203">
        <f t="shared" si="101"/>
        <v>0</v>
      </c>
      <c r="V179" s="203">
        <f t="shared" si="101"/>
        <v>6.9184747722269302</v>
      </c>
      <c r="W179" s="203">
        <f t="shared" si="101"/>
        <v>0</v>
      </c>
      <c r="X179" s="203">
        <f t="shared" si="101"/>
        <v>0</v>
      </c>
    </row>
    <row r="180" spans="1:24" x14ac:dyDescent="0.25">
      <c r="A180" s="57" t="s">
        <v>12</v>
      </c>
      <c r="B180" s="35" t="s">
        <v>15</v>
      </c>
      <c r="C180" s="209">
        <v>14.9146203598645</v>
      </c>
      <c r="E180" s="203">
        <f t="shared" ref="E180:X180" si="102">IF(E48=1,$C180,0)</f>
        <v>0</v>
      </c>
      <c r="F180" s="203">
        <f t="shared" si="102"/>
        <v>0</v>
      </c>
      <c r="G180" s="203">
        <f t="shared" si="102"/>
        <v>0</v>
      </c>
      <c r="H180" s="203">
        <f t="shared" si="102"/>
        <v>0</v>
      </c>
      <c r="I180" s="203">
        <f t="shared" si="102"/>
        <v>0</v>
      </c>
      <c r="J180" s="203">
        <f t="shared" si="102"/>
        <v>0</v>
      </c>
      <c r="K180" s="203">
        <f t="shared" si="102"/>
        <v>0</v>
      </c>
      <c r="L180" s="203">
        <f t="shared" si="102"/>
        <v>0</v>
      </c>
      <c r="M180" s="203">
        <f t="shared" si="102"/>
        <v>0</v>
      </c>
      <c r="N180" s="203">
        <f t="shared" si="102"/>
        <v>0</v>
      </c>
      <c r="O180" s="203">
        <f t="shared" si="102"/>
        <v>0</v>
      </c>
      <c r="P180" s="203">
        <f t="shared" si="102"/>
        <v>0</v>
      </c>
      <c r="Q180" s="203">
        <f t="shared" si="102"/>
        <v>0</v>
      </c>
      <c r="R180" s="203">
        <f t="shared" si="102"/>
        <v>0</v>
      </c>
      <c r="S180" s="203">
        <f t="shared" si="102"/>
        <v>0</v>
      </c>
      <c r="T180" s="203">
        <f t="shared" si="102"/>
        <v>0</v>
      </c>
      <c r="U180" s="203">
        <f t="shared" si="102"/>
        <v>0</v>
      </c>
      <c r="V180" s="203">
        <f t="shared" si="102"/>
        <v>0</v>
      </c>
      <c r="W180" s="203">
        <f t="shared" si="102"/>
        <v>14.9146203598645</v>
      </c>
      <c r="X180" s="203">
        <f t="shared" si="102"/>
        <v>0</v>
      </c>
    </row>
    <row r="181" spans="1:24" x14ac:dyDescent="0.25">
      <c r="A181" s="58" t="s">
        <v>12</v>
      </c>
      <c r="B181" s="43" t="s">
        <v>16</v>
      </c>
      <c r="C181" s="209">
        <v>15.624411045724001</v>
      </c>
      <c r="E181" s="203">
        <f t="shared" ref="E181:X181" si="103">IF(E49=1,$C181,0)</f>
        <v>0</v>
      </c>
      <c r="F181" s="203">
        <f t="shared" si="103"/>
        <v>0</v>
      </c>
      <c r="G181" s="203">
        <f t="shared" si="103"/>
        <v>0</v>
      </c>
      <c r="H181" s="203">
        <f t="shared" si="103"/>
        <v>0</v>
      </c>
      <c r="I181" s="203">
        <f t="shared" si="103"/>
        <v>0</v>
      </c>
      <c r="J181" s="203">
        <f t="shared" si="103"/>
        <v>0</v>
      </c>
      <c r="K181" s="203">
        <f t="shared" si="103"/>
        <v>0</v>
      </c>
      <c r="L181" s="203">
        <f t="shared" si="103"/>
        <v>0</v>
      </c>
      <c r="M181" s="203">
        <f t="shared" si="103"/>
        <v>0</v>
      </c>
      <c r="N181" s="203">
        <f t="shared" si="103"/>
        <v>0</v>
      </c>
      <c r="O181" s="203">
        <f t="shared" si="103"/>
        <v>0</v>
      </c>
      <c r="P181" s="203">
        <f t="shared" si="103"/>
        <v>0</v>
      </c>
      <c r="Q181" s="203">
        <f t="shared" si="103"/>
        <v>0</v>
      </c>
      <c r="R181" s="203">
        <f t="shared" si="103"/>
        <v>0</v>
      </c>
      <c r="S181" s="203">
        <f t="shared" si="103"/>
        <v>0</v>
      </c>
      <c r="T181" s="203">
        <f t="shared" si="103"/>
        <v>0</v>
      </c>
      <c r="U181" s="203">
        <f t="shared" si="103"/>
        <v>0</v>
      </c>
      <c r="V181" s="203">
        <f t="shared" si="103"/>
        <v>0</v>
      </c>
      <c r="W181" s="203">
        <f t="shared" si="103"/>
        <v>0</v>
      </c>
      <c r="X181" s="203">
        <f t="shared" si="103"/>
        <v>15.624411045724001</v>
      </c>
    </row>
    <row r="183" spans="1:24" ht="17.25" x14ac:dyDescent="0.3">
      <c r="A183" s="17"/>
      <c r="B183" s="17"/>
      <c r="C183" s="197" t="s">
        <v>80</v>
      </c>
    </row>
    <row r="184" spans="1:24" x14ac:dyDescent="0.25">
      <c r="A184" s="24" t="s">
        <v>8</v>
      </c>
      <c r="B184" s="25" t="s">
        <v>13</v>
      </c>
      <c r="C184" s="209">
        <v>377.62279382049098</v>
      </c>
      <c r="E184" s="210">
        <f t="shared" ref="E184:X184" si="104">IF(E30=1,$C184,0)</f>
        <v>377.62279382049098</v>
      </c>
      <c r="F184" s="210">
        <f t="shared" si="104"/>
        <v>0</v>
      </c>
      <c r="G184" s="210">
        <f t="shared" si="104"/>
        <v>0</v>
      </c>
      <c r="H184" s="210">
        <f t="shared" si="104"/>
        <v>0</v>
      </c>
      <c r="I184" s="210">
        <f t="shared" si="104"/>
        <v>0</v>
      </c>
      <c r="J184" s="210">
        <f t="shared" si="104"/>
        <v>0</v>
      </c>
      <c r="K184" s="210">
        <f t="shared" si="104"/>
        <v>0</v>
      </c>
      <c r="L184" s="210">
        <f t="shared" si="104"/>
        <v>0</v>
      </c>
      <c r="M184" s="210">
        <f t="shared" si="104"/>
        <v>0</v>
      </c>
      <c r="N184" s="210">
        <f t="shared" si="104"/>
        <v>0</v>
      </c>
      <c r="O184" s="210">
        <f t="shared" si="104"/>
        <v>0</v>
      </c>
      <c r="P184" s="210">
        <f t="shared" si="104"/>
        <v>0</v>
      </c>
      <c r="Q184" s="210">
        <f t="shared" si="104"/>
        <v>0</v>
      </c>
      <c r="R184" s="210">
        <f t="shared" si="104"/>
        <v>0</v>
      </c>
      <c r="S184" s="210">
        <f t="shared" si="104"/>
        <v>0</v>
      </c>
      <c r="T184" s="210">
        <f t="shared" si="104"/>
        <v>0</v>
      </c>
      <c r="U184" s="210">
        <f t="shared" si="104"/>
        <v>0</v>
      </c>
      <c r="V184" s="210">
        <f t="shared" si="104"/>
        <v>0</v>
      </c>
      <c r="W184" s="210">
        <f t="shared" si="104"/>
        <v>0</v>
      </c>
      <c r="X184" s="210">
        <f t="shared" si="104"/>
        <v>0</v>
      </c>
    </row>
    <row r="185" spans="1:24" x14ac:dyDescent="0.25">
      <c r="A185" s="34" t="s">
        <v>8</v>
      </c>
      <c r="B185" s="35" t="s">
        <v>14</v>
      </c>
      <c r="C185" s="209">
        <v>70.456987673158295</v>
      </c>
      <c r="E185" s="210">
        <f t="shared" ref="E185:X185" si="105">IF(E31=1,$C185,0)</f>
        <v>0</v>
      </c>
      <c r="F185" s="210">
        <f t="shared" si="105"/>
        <v>70.456987673158295</v>
      </c>
      <c r="G185" s="210">
        <f t="shared" si="105"/>
        <v>0</v>
      </c>
      <c r="H185" s="210">
        <f t="shared" si="105"/>
        <v>0</v>
      </c>
      <c r="I185" s="210">
        <f t="shared" si="105"/>
        <v>0</v>
      </c>
      <c r="J185" s="210">
        <f t="shared" si="105"/>
        <v>0</v>
      </c>
      <c r="K185" s="210">
        <f t="shared" si="105"/>
        <v>0</v>
      </c>
      <c r="L185" s="210">
        <f t="shared" si="105"/>
        <v>0</v>
      </c>
      <c r="M185" s="210">
        <f t="shared" si="105"/>
        <v>0</v>
      </c>
      <c r="N185" s="210">
        <f t="shared" si="105"/>
        <v>0</v>
      </c>
      <c r="O185" s="210">
        <f t="shared" si="105"/>
        <v>0</v>
      </c>
      <c r="P185" s="210">
        <f t="shared" si="105"/>
        <v>0</v>
      </c>
      <c r="Q185" s="210">
        <f t="shared" si="105"/>
        <v>0</v>
      </c>
      <c r="R185" s="210">
        <f t="shared" si="105"/>
        <v>0</v>
      </c>
      <c r="S185" s="210">
        <f t="shared" si="105"/>
        <v>0</v>
      </c>
      <c r="T185" s="210">
        <f t="shared" si="105"/>
        <v>0</v>
      </c>
      <c r="U185" s="210">
        <f t="shared" si="105"/>
        <v>0</v>
      </c>
      <c r="V185" s="210">
        <f t="shared" si="105"/>
        <v>0</v>
      </c>
      <c r="W185" s="210">
        <f t="shared" si="105"/>
        <v>0</v>
      </c>
      <c r="X185" s="210">
        <f t="shared" si="105"/>
        <v>0</v>
      </c>
    </row>
    <row r="186" spans="1:24" x14ac:dyDescent="0.25">
      <c r="A186" s="34" t="s">
        <v>8</v>
      </c>
      <c r="B186" s="35" t="s">
        <v>15</v>
      </c>
      <c r="C186" s="209">
        <v>1418.0446851710401</v>
      </c>
      <c r="E186" s="210">
        <f t="shared" ref="E186:X186" si="106">IF(E32=1,$C186,0)</f>
        <v>0</v>
      </c>
      <c r="F186" s="210">
        <f t="shared" si="106"/>
        <v>0</v>
      </c>
      <c r="G186" s="210">
        <f t="shared" si="106"/>
        <v>1418.0446851710401</v>
      </c>
      <c r="H186" s="210">
        <f t="shared" si="106"/>
        <v>0</v>
      </c>
      <c r="I186" s="210">
        <f t="shared" si="106"/>
        <v>0</v>
      </c>
      <c r="J186" s="210">
        <f t="shared" si="106"/>
        <v>0</v>
      </c>
      <c r="K186" s="210">
        <f t="shared" si="106"/>
        <v>0</v>
      </c>
      <c r="L186" s="210">
        <f t="shared" si="106"/>
        <v>0</v>
      </c>
      <c r="M186" s="210">
        <f t="shared" si="106"/>
        <v>0</v>
      </c>
      <c r="N186" s="210">
        <f t="shared" si="106"/>
        <v>0</v>
      </c>
      <c r="O186" s="210">
        <f t="shared" si="106"/>
        <v>0</v>
      </c>
      <c r="P186" s="210">
        <f t="shared" si="106"/>
        <v>0</v>
      </c>
      <c r="Q186" s="210">
        <f t="shared" si="106"/>
        <v>0</v>
      </c>
      <c r="R186" s="210">
        <f t="shared" si="106"/>
        <v>0</v>
      </c>
      <c r="S186" s="210">
        <f t="shared" si="106"/>
        <v>0</v>
      </c>
      <c r="T186" s="210">
        <f t="shared" si="106"/>
        <v>0</v>
      </c>
      <c r="U186" s="210">
        <f t="shared" si="106"/>
        <v>0</v>
      </c>
      <c r="V186" s="210">
        <f t="shared" si="106"/>
        <v>0</v>
      </c>
      <c r="W186" s="210">
        <f t="shared" si="106"/>
        <v>0</v>
      </c>
      <c r="X186" s="210">
        <f t="shared" si="106"/>
        <v>0</v>
      </c>
    </row>
    <row r="187" spans="1:24" x14ac:dyDescent="0.25">
      <c r="A187" s="42" t="s">
        <v>8</v>
      </c>
      <c r="B187" s="43" t="s">
        <v>16</v>
      </c>
      <c r="C187" s="209">
        <v>397.11923374597802</v>
      </c>
      <c r="E187" s="210">
        <f t="shared" ref="E187:X187" si="107">IF(E33=1,$C187,0)</f>
        <v>0</v>
      </c>
      <c r="F187" s="210">
        <f t="shared" si="107"/>
        <v>0</v>
      </c>
      <c r="G187" s="210">
        <f t="shared" si="107"/>
        <v>0</v>
      </c>
      <c r="H187" s="210">
        <f t="shared" si="107"/>
        <v>397.11923374597802</v>
      </c>
      <c r="I187" s="210">
        <f t="shared" si="107"/>
        <v>0</v>
      </c>
      <c r="J187" s="210">
        <f t="shared" si="107"/>
        <v>0</v>
      </c>
      <c r="K187" s="210">
        <f t="shared" si="107"/>
        <v>0</v>
      </c>
      <c r="L187" s="210">
        <f t="shared" si="107"/>
        <v>0</v>
      </c>
      <c r="M187" s="210">
        <f t="shared" si="107"/>
        <v>0</v>
      </c>
      <c r="N187" s="210">
        <f t="shared" si="107"/>
        <v>0</v>
      </c>
      <c r="O187" s="210">
        <f t="shared" si="107"/>
        <v>0</v>
      </c>
      <c r="P187" s="210">
        <f t="shared" si="107"/>
        <v>0</v>
      </c>
      <c r="Q187" s="210">
        <f t="shared" si="107"/>
        <v>0</v>
      </c>
      <c r="R187" s="210">
        <f t="shared" si="107"/>
        <v>0</v>
      </c>
      <c r="S187" s="210">
        <f t="shared" si="107"/>
        <v>0</v>
      </c>
      <c r="T187" s="210">
        <f t="shared" si="107"/>
        <v>0</v>
      </c>
      <c r="U187" s="210">
        <f t="shared" si="107"/>
        <v>0</v>
      </c>
      <c r="V187" s="210">
        <f t="shared" si="107"/>
        <v>0</v>
      </c>
      <c r="W187" s="210">
        <f t="shared" si="107"/>
        <v>0</v>
      </c>
      <c r="X187" s="210">
        <f t="shared" si="107"/>
        <v>0</v>
      </c>
    </row>
    <row r="188" spans="1:24" x14ac:dyDescent="0.25">
      <c r="A188" s="49" t="s">
        <v>9</v>
      </c>
      <c r="B188" s="25" t="s">
        <v>13</v>
      </c>
      <c r="C188" s="209">
        <v>2874.25964598052</v>
      </c>
      <c r="E188" s="210">
        <f t="shared" ref="E188:X188" si="108">IF(E34=1,$C188,0)</f>
        <v>0</v>
      </c>
      <c r="F188" s="210">
        <f t="shared" si="108"/>
        <v>0</v>
      </c>
      <c r="G188" s="210">
        <f t="shared" si="108"/>
        <v>0</v>
      </c>
      <c r="H188" s="210">
        <f t="shared" si="108"/>
        <v>0</v>
      </c>
      <c r="I188" s="210">
        <f t="shared" si="108"/>
        <v>2874.25964598052</v>
      </c>
      <c r="J188" s="210">
        <f t="shared" si="108"/>
        <v>0</v>
      </c>
      <c r="K188" s="210">
        <f t="shared" si="108"/>
        <v>0</v>
      </c>
      <c r="L188" s="210">
        <f t="shared" si="108"/>
        <v>0</v>
      </c>
      <c r="M188" s="210">
        <f t="shared" si="108"/>
        <v>0</v>
      </c>
      <c r="N188" s="210">
        <f t="shared" si="108"/>
        <v>0</v>
      </c>
      <c r="O188" s="210">
        <f t="shared" si="108"/>
        <v>0</v>
      </c>
      <c r="P188" s="210">
        <f t="shared" si="108"/>
        <v>0</v>
      </c>
      <c r="Q188" s="210">
        <f t="shared" si="108"/>
        <v>0</v>
      </c>
      <c r="R188" s="210">
        <f t="shared" si="108"/>
        <v>0</v>
      </c>
      <c r="S188" s="210">
        <f t="shared" si="108"/>
        <v>0</v>
      </c>
      <c r="T188" s="210">
        <f t="shared" si="108"/>
        <v>0</v>
      </c>
      <c r="U188" s="210">
        <f t="shared" si="108"/>
        <v>0</v>
      </c>
      <c r="V188" s="210">
        <f t="shared" si="108"/>
        <v>0</v>
      </c>
      <c r="W188" s="210">
        <f t="shared" si="108"/>
        <v>0</v>
      </c>
      <c r="X188" s="210">
        <f t="shared" si="108"/>
        <v>0</v>
      </c>
    </row>
    <row r="189" spans="1:24" x14ac:dyDescent="0.25">
      <c r="A189" s="50" t="s">
        <v>9</v>
      </c>
      <c r="B189" s="35" t="s">
        <v>14</v>
      </c>
      <c r="C189" s="209">
        <v>464.30958424724798</v>
      </c>
      <c r="E189" s="210">
        <f t="shared" ref="E189:X189" si="109">IF(E35=1,$C189,0)</f>
        <v>0</v>
      </c>
      <c r="F189" s="210">
        <f t="shared" si="109"/>
        <v>0</v>
      </c>
      <c r="G189" s="210">
        <f t="shared" si="109"/>
        <v>0</v>
      </c>
      <c r="H189" s="210">
        <f t="shared" si="109"/>
        <v>0</v>
      </c>
      <c r="I189" s="210">
        <f t="shared" si="109"/>
        <v>0</v>
      </c>
      <c r="J189" s="210">
        <f t="shared" si="109"/>
        <v>464.30958424724798</v>
      </c>
      <c r="K189" s="210">
        <f t="shared" si="109"/>
        <v>0</v>
      </c>
      <c r="L189" s="210">
        <f t="shared" si="109"/>
        <v>0</v>
      </c>
      <c r="M189" s="210">
        <f t="shared" si="109"/>
        <v>0</v>
      </c>
      <c r="N189" s="210">
        <f t="shared" si="109"/>
        <v>0</v>
      </c>
      <c r="O189" s="210">
        <f t="shared" si="109"/>
        <v>0</v>
      </c>
      <c r="P189" s="210">
        <f t="shared" si="109"/>
        <v>0</v>
      </c>
      <c r="Q189" s="210">
        <f t="shared" si="109"/>
        <v>0</v>
      </c>
      <c r="R189" s="210">
        <f t="shared" si="109"/>
        <v>0</v>
      </c>
      <c r="S189" s="210">
        <f t="shared" si="109"/>
        <v>0</v>
      </c>
      <c r="T189" s="210">
        <f t="shared" si="109"/>
        <v>0</v>
      </c>
      <c r="U189" s="210">
        <f t="shared" si="109"/>
        <v>0</v>
      </c>
      <c r="V189" s="210">
        <f t="shared" si="109"/>
        <v>0</v>
      </c>
      <c r="W189" s="210">
        <f t="shared" si="109"/>
        <v>0</v>
      </c>
      <c r="X189" s="210">
        <f t="shared" si="109"/>
        <v>0</v>
      </c>
    </row>
    <row r="190" spans="1:24" x14ac:dyDescent="0.25">
      <c r="A190" s="50" t="s">
        <v>9</v>
      </c>
      <c r="B190" s="35" t="s">
        <v>15</v>
      </c>
      <c r="C190" s="209">
        <v>7409.7323384538504</v>
      </c>
      <c r="E190" s="210">
        <f t="shared" ref="E190:X190" si="110">IF(E36=1,$C190,0)</f>
        <v>0</v>
      </c>
      <c r="F190" s="210">
        <f t="shared" si="110"/>
        <v>0</v>
      </c>
      <c r="G190" s="210">
        <f t="shared" si="110"/>
        <v>0</v>
      </c>
      <c r="H190" s="210">
        <f t="shared" si="110"/>
        <v>0</v>
      </c>
      <c r="I190" s="210">
        <f t="shared" si="110"/>
        <v>0</v>
      </c>
      <c r="J190" s="210">
        <f t="shared" si="110"/>
        <v>0</v>
      </c>
      <c r="K190" s="210">
        <f t="shared" si="110"/>
        <v>7409.7323384538504</v>
      </c>
      <c r="L190" s="210">
        <f t="shared" si="110"/>
        <v>0</v>
      </c>
      <c r="M190" s="210">
        <f t="shared" si="110"/>
        <v>0</v>
      </c>
      <c r="N190" s="210">
        <f t="shared" si="110"/>
        <v>0</v>
      </c>
      <c r="O190" s="210">
        <f t="shared" si="110"/>
        <v>0</v>
      </c>
      <c r="P190" s="210">
        <f t="shared" si="110"/>
        <v>0</v>
      </c>
      <c r="Q190" s="210">
        <f t="shared" si="110"/>
        <v>0</v>
      </c>
      <c r="R190" s="210">
        <f t="shared" si="110"/>
        <v>0</v>
      </c>
      <c r="S190" s="210">
        <f t="shared" si="110"/>
        <v>0</v>
      </c>
      <c r="T190" s="210">
        <f t="shared" si="110"/>
        <v>0</v>
      </c>
      <c r="U190" s="210">
        <f t="shared" si="110"/>
        <v>0</v>
      </c>
      <c r="V190" s="210">
        <f t="shared" si="110"/>
        <v>0</v>
      </c>
      <c r="W190" s="210">
        <f t="shared" si="110"/>
        <v>0</v>
      </c>
      <c r="X190" s="210">
        <f t="shared" si="110"/>
        <v>0</v>
      </c>
    </row>
    <row r="191" spans="1:24" x14ac:dyDescent="0.25">
      <c r="A191" s="51" t="s">
        <v>9</v>
      </c>
      <c r="B191" s="43" t="s">
        <v>16</v>
      </c>
      <c r="C191" s="209">
        <v>2022.85970614648</v>
      </c>
      <c r="E191" s="210">
        <f t="shared" ref="E191:X191" si="111">IF(E37=1,$C191,0)</f>
        <v>0</v>
      </c>
      <c r="F191" s="210">
        <f t="shared" si="111"/>
        <v>0</v>
      </c>
      <c r="G191" s="210">
        <f t="shared" si="111"/>
        <v>0</v>
      </c>
      <c r="H191" s="210">
        <f t="shared" si="111"/>
        <v>0</v>
      </c>
      <c r="I191" s="210">
        <f t="shared" si="111"/>
        <v>0</v>
      </c>
      <c r="J191" s="210">
        <f t="shared" si="111"/>
        <v>0</v>
      </c>
      <c r="K191" s="210">
        <f t="shared" si="111"/>
        <v>0</v>
      </c>
      <c r="L191" s="210">
        <f t="shared" si="111"/>
        <v>2022.85970614648</v>
      </c>
      <c r="M191" s="210">
        <f t="shared" si="111"/>
        <v>0</v>
      </c>
      <c r="N191" s="210">
        <f t="shared" si="111"/>
        <v>0</v>
      </c>
      <c r="O191" s="210">
        <f t="shared" si="111"/>
        <v>0</v>
      </c>
      <c r="P191" s="210">
        <f t="shared" si="111"/>
        <v>0</v>
      </c>
      <c r="Q191" s="210">
        <f t="shared" si="111"/>
        <v>0</v>
      </c>
      <c r="R191" s="210">
        <f t="shared" si="111"/>
        <v>0</v>
      </c>
      <c r="S191" s="210">
        <f t="shared" si="111"/>
        <v>0</v>
      </c>
      <c r="T191" s="210">
        <f t="shared" si="111"/>
        <v>0</v>
      </c>
      <c r="U191" s="210">
        <f t="shared" si="111"/>
        <v>0</v>
      </c>
      <c r="V191" s="210">
        <f t="shared" si="111"/>
        <v>0</v>
      </c>
      <c r="W191" s="210">
        <f t="shared" si="111"/>
        <v>0</v>
      </c>
      <c r="X191" s="210">
        <f t="shared" si="111"/>
        <v>0</v>
      </c>
    </row>
    <row r="192" spans="1:24" x14ac:dyDescent="0.25">
      <c r="A192" s="53" t="s">
        <v>10</v>
      </c>
      <c r="B192" s="35" t="s">
        <v>13</v>
      </c>
      <c r="C192" s="209">
        <v>2322.3248370533502</v>
      </c>
      <c r="E192" s="210">
        <f t="shared" ref="E192:X192" si="112">IF(E38=1,$C192,0)</f>
        <v>0</v>
      </c>
      <c r="F192" s="210">
        <f t="shared" si="112"/>
        <v>0</v>
      </c>
      <c r="G192" s="210">
        <f t="shared" si="112"/>
        <v>0</v>
      </c>
      <c r="H192" s="210">
        <f t="shared" si="112"/>
        <v>0</v>
      </c>
      <c r="I192" s="210">
        <f t="shared" si="112"/>
        <v>0</v>
      </c>
      <c r="J192" s="210">
        <f t="shared" si="112"/>
        <v>0</v>
      </c>
      <c r="K192" s="210">
        <f t="shared" si="112"/>
        <v>0</v>
      </c>
      <c r="L192" s="210">
        <f t="shared" si="112"/>
        <v>0</v>
      </c>
      <c r="M192" s="210">
        <f t="shared" si="112"/>
        <v>2322.3248370533502</v>
      </c>
      <c r="N192" s="210">
        <f t="shared" si="112"/>
        <v>0</v>
      </c>
      <c r="O192" s="210">
        <f t="shared" si="112"/>
        <v>0</v>
      </c>
      <c r="P192" s="210">
        <f t="shared" si="112"/>
        <v>0</v>
      </c>
      <c r="Q192" s="210">
        <f t="shared" si="112"/>
        <v>0</v>
      </c>
      <c r="R192" s="210">
        <f t="shared" si="112"/>
        <v>0</v>
      </c>
      <c r="S192" s="210">
        <f t="shared" si="112"/>
        <v>0</v>
      </c>
      <c r="T192" s="210">
        <f t="shared" si="112"/>
        <v>0</v>
      </c>
      <c r="U192" s="210">
        <f t="shared" si="112"/>
        <v>0</v>
      </c>
      <c r="V192" s="210">
        <f t="shared" si="112"/>
        <v>0</v>
      </c>
      <c r="W192" s="210">
        <f t="shared" si="112"/>
        <v>0</v>
      </c>
      <c r="X192" s="210">
        <f t="shared" si="112"/>
        <v>0</v>
      </c>
    </row>
    <row r="193" spans="1:27" x14ac:dyDescent="0.25">
      <c r="A193" s="53" t="s">
        <v>10</v>
      </c>
      <c r="B193" s="35" t="s">
        <v>14</v>
      </c>
      <c r="C193" s="209">
        <v>540.39241043437801</v>
      </c>
      <c r="E193" s="210">
        <f t="shared" ref="E193:X193" si="113">IF(E39=1,$C193,0)</f>
        <v>0</v>
      </c>
      <c r="F193" s="210">
        <f t="shared" si="113"/>
        <v>0</v>
      </c>
      <c r="G193" s="210">
        <f t="shared" si="113"/>
        <v>0</v>
      </c>
      <c r="H193" s="210">
        <f t="shared" si="113"/>
        <v>0</v>
      </c>
      <c r="I193" s="210">
        <f t="shared" si="113"/>
        <v>0</v>
      </c>
      <c r="J193" s="210">
        <f t="shared" si="113"/>
        <v>0</v>
      </c>
      <c r="K193" s="210">
        <f t="shared" si="113"/>
        <v>0</v>
      </c>
      <c r="L193" s="210">
        <f t="shared" si="113"/>
        <v>0</v>
      </c>
      <c r="M193" s="210">
        <f t="shared" si="113"/>
        <v>0</v>
      </c>
      <c r="N193" s="210">
        <f t="shared" si="113"/>
        <v>540.39241043437801</v>
      </c>
      <c r="O193" s="210">
        <f t="shared" si="113"/>
        <v>0</v>
      </c>
      <c r="P193" s="210">
        <f t="shared" si="113"/>
        <v>0</v>
      </c>
      <c r="Q193" s="210">
        <f t="shared" si="113"/>
        <v>0</v>
      </c>
      <c r="R193" s="210">
        <f t="shared" si="113"/>
        <v>0</v>
      </c>
      <c r="S193" s="210">
        <f t="shared" si="113"/>
        <v>0</v>
      </c>
      <c r="T193" s="210">
        <f t="shared" si="113"/>
        <v>0</v>
      </c>
      <c r="U193" s="210">
        <f t="shared" si="113"/>
        <v>0</v>
      </c>
      <c r="V193" s="210">
        <f t="shared" si="113"/>
        <v>0</v>
      </c>
      <c r="W193" s="210">
        <f t="shared" si="113"/>
        <v>0</v>
      </c>
      <c r="X193" s="210">
        <f t="shared" si="113"/>
        <v>0</v>
      </c>
    </row>
    <row r="194" spans="1:27" x14ac:dyDescent="0.25">
      <c r="A194" s="53" t="s">
        <v>10</v>
      </c>
      <c r="B194" s="35" t="s">
        <v>15</v>
      </c>
      <c r="C194" s="209">
        <v>11486.5201028307</v>
      </c>
      <c r="E194" s="210">
        <f t="shared" ref="E194:X194" si="114">IF(E40=1,$C194,0)</f>
        <v>0</v>
      </c>
      <c r="F194" s="210">
        <f t="shared" si="114"/>
        <v>0</v>
      </c>
      <c r="G194" s="210">
        <f t="shared" si="114"/>
        <v>0</v>
      </c>
      <c r="H194" s="210">
        <f t="shared" si="114"/>
        <v>0</v>
      </c>
      <c r="I194" s="210">
        <f t="shared" si="114"/>
        <v>0</v>
      </c>
      <c r="J194" s="210">
        <f t="shared" si="114"/>
        <v>0</v>
      </c>
      <c r="K194" s="210">
        <f t="shared" si="114"/>
        <v>0</v>
      </c>
      <c r="L194" s="210">
        <f t="shared" si="114"/>
        <v>0</v>
      </c>
      <c r="M194" s="210">
        <f t="shared" si="114"/>
        <v>0</v>
      </c>
      <c r="N194" s="210">
        <f t="shared" si="114"/>
        <v>0</v>
      </c>
      <c r="O194" s="210">
        <f t="shared" si="114"/>
        <v>11486.5201028307</v>
      </c>
      <c r="P194" s="210">
        <f t="shared" si="114"/>
        <v>0</v>
      </c>
      <c r="Q194" s="210">
        <f t="shared" si="114"/>
        <v>0</v>
      </c>
      <c r="R194" s="210">
        <f t="shared" si="114"/>
        <v>0</v>
      </c>
      <c r="S194" s="210">
        <f t="shared" si="114"/>
        <v>0</v>
      </c>
      <c r="T194" s="210">
        <f t="shared" si="114"/>
        <v>0</v>
      </c>
      <c r="U194" s="210">
        <f t="shared" si="114"/>
        <v>0</v>
      </c>
      <c r="V194" s="210">
        <f t="shared" si="114"/>
        <v>0</v>
      </c>
      <c r="W194" s="210">
        <f t="shared" si="114"/>
        <v>0</v>
      </c>
      <c r="X194" s="210">
        <f t="shared" si="114"/>
        <v>0</v>
      </c>
    </row>
    <row r="195" spans="1:27" x14ac:dyDescent="0.25">
      <c r="A195" s="53" t="s">
        <v>10</v>
      </c>
      <c r="B195" s="35" t="s">
        <v>16</v>
      </c>
      <c r="C195" s="209">
        <v>2857.6468463259898</v>
      </c>
      <c r="E195" s="210">
        <f t="shared" ref="E195:X195" si="115">IF(E41=1,$C195,0)</f>
        <v>0</v>
      </c>
      <c r="F195" s="210">
        <f t="shared" si="115"/>
        <v>0</v>
      </c>
      <c r="G195" s="210">
        <f t="shared" si="115"/>
        <v>0</v>
      </c>
      <c r="H195" s="210">
        <f t="shared" si="115"/>
        <v>0</v>
      </c>
      <c r="I195" s="210">
        <f t="shared" si="115"/>
        <v>0</v>
      </c>
      <c r="J195" s="210">
        <f t="shared" si="115"/>
        <v>0</v>
      </c>
      <c r="K195" s="210">
        <f t="shared" si="115"/>
        <v>0</v>
      </c>
      <c r="L195" s="210">
        <f t="shared" si="115"/>
        <v>0</v>
      </c>
      <c r="M195" s="210">
        <f t="shared" si="115"/>
        <v>0</v>
      </c>
      <c r="N195" s="210">
        <f t="shared" si="115"/>
        <v>0</v>
      </c>
      <c r="O195" s="210">
        <f t="shared" si="115"/>
        <v>0</v>
      </c>
      <c r="P195" s="210">
        <f t="shared" si="115"/>
        <v>2857.6468463259898</v>
      </c>
      <c r="Q195" s="210">
        <f t="shared" si="115"/>
        <v>0</v>
      </c>
      <c r="R195" s="210">
        <f t="shared" si="115"/>
        <v>0</v>
      </c>
      <c r="S195" s="210">
        <f t="shared" si="115"/>
        <v>0</v>
      </c>
      <c r="T195" s="210">
        <f t="shared" si="115"/>
        <v>0</v>
      </c>
      <c r="U195" s="210">
        <f t="shared" si="115"/>
        <v>0</v>
      </c>
      <c r="V195" s="210">
        <f t="shared" si="115"/>
        <v>0</v>
      </c>
      <c r="W195" s="210">
        <f t="shared" si="115"/>
        <v>0</v>
      </c>
      <c r="X195" s="210">
        <f t="shared" si="115"/>
        <v>0</v>
      </c>
    </row>
    <row r="196" spans="1:27" x14ac:dyDescent="0.25">
      <c r="A196" s="54" t="s">
        <v>11</v>
      </c>
      <c r="B196" s="25" t="s">
        <v>13</v>
      </c>
      <c r="C196" s="209">
        <v>3974.66059363251</v>
      </c>
      <c r="E196" s="210">
        <f t="shared" ref="E196:X196" si="116">IF(E42=1,$C196,0)</f>
        <v>0</v>
      </c>
      <c r="F196" s="210">
        <f t="shared" si="116"/>
        <v>0</v>
      </c>
      <c r="G196" s="210">
        <f t="shared" si="116"/>
        <v>0</v>
      </c>
      <c r="H196" s="210">
        <f t="shared" si="116"/>
        <v>0</v>
      </c>
      <c r="I196" s="210">
        <f t="shared" si="116"/>
        <v>0</v>
      </c>
      <c r="J196" s="210">
        <f t="shared" si="116"/>
        <v>0</v>
      </c>
      <c r="K196" s="210">
        <f t="shared" si="116"/>
        <v>0</v>
      </c>
      <c r="L196" s="210">
        <f t="shared" si="116"/>
        <v>0</v>
      </c>
      <c r="M196" s="210">
        <f t="shared" si="116"/>
        <v>0</v>
      </c>
      <c r="N196" s="210">
        <f t="shared" si="116"/>
        <v>0</v>
      </c>
      <c r="O196" s="210">
        <f t="shared" si="116"/>
        <v>0</v>
      </c>
      <c r="P196" s="210">
        <f t="shared" si="116"/>
        <v>0</v>
      </c>
      <c r="Q196" s="210">
        <f t="shared" si="116"/>
        <v>3974.66059363251</v>
      </c>
      <c r="R196" s="210">
        <f t="shared" si="116"/>
        <v>0</v>
      </c>
      <c r="S196" s="210">
        <f t="shared" si="116"/>
        <v>0</v>
      </c>
      <c r="T196" s="210">
        <f t="shared" si="116"/>
        <v>0</v>
      </c>
      <c r="U196" s="210">
        <f t="shared" si="116"/>
        <v>0</v>
      </c>
      <c r="V196" s="210">
        <f t="shared" si="116"/>
        <v>0</v>
      </c>
      <c r="W196" s="210">
        <f t="shared" si="116"/>
        <v>0</v>
      </c>
      <c r="X196" s="210">
        <f t="shared" si="116"/>
        <v>0</v>
      </c>
    </row>
    <row r="197" spans="1:27" x14ac:dyDescent="0.25">
      <c r="A197" s="55" t="s">
        <v>11</v>
      </c>
      <c r="B197" s="35" t="s">
        <v>14</v>
      </c>
      <c r="C197" s="209">
        <v>343.73637694919501</v>
      </c>
      <c r="E197" s="210">
        <f t="shared" ref="E197:X197" si="117">IF(E43=1,$C197,0)</f>
        <v>0</v>
      </c>
      <c r="F197" s="210">
        <f t="shared" si="117"/>
        <v>0</v>
      </c>
      <c r="G197" s="210">
        <f t="shared" si="117"/>
        <v>0</v>
      </c>
      <c r="H197" s="210">
        <f t="shared" si="117"/>
        <v>0</v>
      </c>
      <c r="I197" s="210">
        <f t="shared" si="117"/>
        <v>0</v>
      </c>
      <c r="J197" s="210">
        <f t="shared" si="117"/>
        <v>0</v>
      </c>
      <c r="K197" s="210">
        <f t="shared" si="117"/>
        <v>0</v>
      </c>
      <c r="L197" s="210">
        <f t="shared" si="117"/>
        <v>0</v>
      </c>
      <c r="M197" s="210">
        <f t="shared" si="117"/>
        <v>0</v>
      </c>
      <c r="N197" s="210">
        <f t="shared" si="117"/>
        <v>0</v>
      </c>
      <c r="O197" s="210">
        <f t="shared" si="117"/>
        <v>0</v>
      </c>
      <c r="P197" s="210">
        <f t="shared" si="117"/>
        <v>0</v>
      </c>
      <c r="Q197" s="210">
        <f t="shared" si="117"/>
        <v>0</v>
      </c>
      <c r="R197" s="210">
        <f t="shared" si="117"/>
        <v>343.73637694919501</v>
      </c>
      <c r="S197" s="210">
        <f t="shared" si="117"/>
        <v>0</v>
      </c>
      <c r="T197" s="210">
        <f t="shared" si="117"/>
        <v>0</v>
      </c>
      <c r="U197" s="210">
        <f t="shared" si="117"/>
        <v>0</v>
      </c>
      <c r="V197" s="210">
        <f t="shared" si="117"/>
        <v>0</v>
      </c>
      <c r="W197" s="210">
        <f t="shared" si="117"/>
        <v>0</v>
      </c>
      <c r="X197" s="210">
        <f t="shared" si="117"/>
        <v>0</v>
      </c>
    </row>
    <row r="198" spans="1:27" x14ac:dyDescent="0.25">
      <c r="A198" s="55" t="s">
        <v>11</v>
      </c>
      <c r="B198" s="35" t="s">
        <v>15</v>
      </c>
      <c r="C198" s="209">
        <v>6238.4910701075296</v>
      </c>
      <c r="E198" s="210">
        <f t="shared" ref="E198:X198" si="118">IF(E44=1,$C198,0)</f>
        <v>0</v>
      </c>
      <c r="F198" s="210">
        <f t="shared" si="118"/>
        <v>0</v>
      </c>
      <c r="G198" s="210">
        <f t="shared" si="118"/>
        <v>0</v>
      </c>
      <c r="H198" s="210">
        <f t="shared" si="118"/>
        <v>0</v>
      </c>
      <c r="I198" s="210">
        <f t="shared" si="118"/>
        <v>0</v>
      </c>
      <c r="J198" s="210">
        <f t="shared" si="118"/>
        <v>0</v>
      </c>
      <c r="K198" s="210">
        <f t="shared" si="118"/>
        <v>0</v>
      </c>
      <c r="L198" s="210">
        <f t="shared" si="118"/>
        <v>0</v>
      </c>
      <c r="M198" s="210">
        <f t="shared" si="118"/>
        <v>0</v>
      </c>
      <c r="N198" s="210">
        <f t="shared" si="118"/>
        <v>0</v>
      </c>
      <c r="O198" s="210">
        <f t="shared" si="118"/>
        <v>0</v>
      </c>
      <c r="P198" s="210">
        <f t="shared" si="118"/>
        <v>0</v>
      </c>
      <c r="Q198" s="210">
        <f t="shared" si="118"/>
        <v>0</v>
      </c>
      <c r="R198" s="210">
        <f t="shared" si="118"/>
        <v>0</v>
      </c>
      <c r="S198" s="210">
        <f t="shared" si="118"/>
        <v>6238.4910701075296</v>
      </c>
      <c r="T198" s="210">
        <f t="shared" si="118"/>
        <v>0</v>
      </c>
      <c r="U198" s="210">
        <f t="shared" si="118"/>
        <v>0</v>
      </c>
      <c r="V198" s="210">
        <f t="shared" si="118"/>
        <v>0</v>
      </c>
      <c r="W198" s="210">
        <f t="shared" si="118"/>
        <v>0</v>
      </c>
      <c r="X198" s="210">
        <f t="shared" si="118"/>
        <v>0</v>
      </c>
    </row>
    <row r="199" spans="1:27" x14ac:dyDescent="0.25">
      <c r="A199" s="56" t="s">
        <v>11</v>
      </c>
      <c r="B199" s="43" t="s">
        <v>16</v>
      </c>
      <c r="C199" s="209">
        <v>1249.79343226842</v>
      </c>
      <c r="E199" s="210">
        <f t="shared" ref="E199:X199" si="119">IF(E45=1,$C199,0)</f>
        <v>0</v>
      </c>
      <c r="F199" s="210">
        <f t="shared" si="119"/>
        <v>0</v>
      </c>
      <c r="G199" s="210">
        <f t="shared" si="119"/>
        <v>0</v>
      </c>
      <c r="H199" s="210">
        <f t="shared" si="119"/>
        <v>0</v>
      </c>
      <c r="I199" s="210">
        <f t="shared" si="119"/>
        <v>0</v>
      </c>
      <c r="J199" s="210">
        <f t="shared" si="119"/>
        <v>0</v>
      </c>
      <c r="K199" s="210">
        <f t="shared" si="119"/>
        <v>0</v>
      </c>
      <c r="L199" s="210">
        <f t="shared" si="119"/>
        <v>0</v>
      </c>
      <c r="M199" s="210">
        <f t="shared" si="119"/>
        <v>0</v>
      </c>
      <c r="N199" s="210">
        <f t="shared" si="119"/>
        <v>0</v>
      </c>
      <c r="O199" s="210">
        <f t="shared" si="119"/>
        <v>0</v>
      </c>
      <c r="P199" s="210">
        <f t="shared" si="119"/>
        <v>0</v>
      </c>
      <c r="Q199" s="210">
        <f t="shared" si="119"/>
        <v>0</v>
      </c>
      <c r="R199" s="210">
        <f t="shared" si="119"/>
        <v>0</v>
      </c>
      <c r="S199" s="210">
        <f t="shared" si="119"/>
        <v>0</v>
      </c>
      <c r="T199" s="210">
        <f t="shared" si="119"/>
        <v>1249.79343226842</v>
      </c>
      <c r="U199" s="210">
        <f t="shared" si="119"/>
        <v>0</v>
      </c>
      <c r="V199" s="210">
        <f t="shared" si="119"/>
        <v>0</v>
      </c>
      <c r="W199" s="210">
        <f t="shared" si="119"/>
        <v>0</v>
      </c>
      <c r="X199" s="210">
        <f t="shared" si="119"/>
        <v>0</v>
      </c>
    </row>
    <row r="200" spans="1:27" x14ac:dyDescent="0.25">
      <c r="A200" s="57" t="s">
        <v>12</v>
      </c>
      <c r="B200" s="35" t="s">
        <v>13</v>
      </c>
      <c r="C200" s="209">
        <v>6701.1679810076203</v>
      </c>
      <c r="E200" s="210">
        <f t="shared" ref="E200:X200" si="120">IF(E46=1,$C200,0)</f>
        <v>0</v>
      </c>
      <c r="F200" s="210">
        <f t="shared" si="120"/>
        <v>0</v>
      </c>
      <c r="G200" s="210">
        <f t="shared" si="120"/>
        <v>0</v>
      </c>
      <c r="H200" s="210">
        <f t="shared" si="120"/>
        <v>0</v>
      </c>
      <c r="I200" s="210">
        <f t="shared" si="120"/>
        <v>0</v>
      </c>
      <c r="J200" s="210">
        <f t="shared" si="120"/>
        <v>0</v>
      </c>
      <c r="K200" s="210">
        <f t="shared" si="120"/>
        <v>0</v>
      </c>
      <c r="L200" s="210">
        <f t="shared" si="120"/>
        <v>0</v>
      </c>
      <c r="M200" s="210">
        <f t="shared" si="120"/>
        <v>0</v>
      </c>
      <c r="N200" s="210">
        <f t="shared" si="120"/>
        <v>0</v>
      </c>
      <c r="O200" s="210">
        <f t="shared" si="120"/>
        <v>0</v>
      </c>
      <c r="P200" s="210">
        <f t="shared" si="120"/>
        <v>0</v>
      </c>
      <c r="Q200" s="210">
        <f t="shared" si="120"/>
        <v>0</v>
      </c>
      <c r="R200" s="210">
        <f t="shared" si="120"/>
        <v>0</v>
      </c>
      <c r="S200" s="210">
        <f t="shared" si="120"/>
        <v>0</v>
      </c>
      <c r="T200" s="210">
        <f t="shared" si="120"/>
        <v>0</v>
      </c>
      <c r="U200" s="210">
        <f t="shared" si="120"/>
        <v>6701.1679810076203</v>
      </c>
      <c r="V200" s="210">
        <f t="shared" si="120"/>
        <v>0</v>
      </c>
      <c r="W200" s="210">
        <f t="shared" si="120"/>
        <v>0</v>
      </c>
      <c r="X200" s="210">
        <f t="shared" si="120"/>
        <v>0</v>
      </c>
    </row>
    <row r="201" spans="1:27" x14ac:dyDescent="0.25">
      <c r="A201" s="57" t="s">
        <v>12</v>
      </c>
      <c r="B201" s="35" t="s">
        <v>14</v>
      </c>
      <c r="C201" s="209">
        <v>1049.88291757663</v>
      </c>
      <c r="E201" s="210">
        <f t="shared" ref="E201:X201" si="121">IF(E47=1,$C201,0)</f>
        <v>0</v>
      </c>
      <c r="F201" s="210">
        <f t="shared" si="121"/>
        <v>0</v>
      </c>
      <c r="G201" s="210">
        <f t="shared" si="121"/>
        <v>0</v>
      </c>
      <c r="H201" s="210">
        <f t="shared" si="121"/>
        <v>0</v>
      </c>
      <c r="I201" s="210">
        <f t="shared" si="121"/>
        <v>0</v>
      </c>
      <c r="J201" s="210">
        <f t="shared" si="121"/>
        <v>0</v>
      </c>
      <c r="K201" s="210">
        <f t="shared" si="121"/>
        <v>0</v>
      </c>
      <c r="L201" s="210">
        <f t="shared" si="121"/>
        <v>0</v>
      </c>
      <c r="M201" s="210">
        <f t="shared" si="121"/>
        <v>0</v>
      </c>
      <c r="N201" s="210">
        <f t="shared" si="121"/>
        <v>0</v>
      </c>
      <c r="O201" s="210">
        <f t="shared" si="121"/>
        <v>0</v>
      </c>
      <c r="P201" s="210">
        <f t="shared" si="121"/>
        <v>0</v>
      </c>
      <c r="Q201" s="210">
        <f t="shared" si="121"/>
        <v>0</v>
      </c>
      <c r="R201" s="210">
        <f t="shared" si="121"/>
        <v>0</v>
      </c>
      <c r="S201" s="210">
        <f t="shared" si="121"/>
        <v>0</v>
      </c>
      <c r="T201" s="210">
        <f t="shared" si="121"/>
        <v>0</v>
      </c>
      <c r="U201" s="210">
        <f t="shared" si="121"/>
        <v>0</v>
      </c>
      <c r="V201" s="210">
        <f t="shared" si="121"/>
        <v>1049.88291757663</v>
      </c>
      <c r="W201" s="210">
        <f t="shared" si="121"/>
        <v>0</v>
      </c>
      <c r="X201" s="210">
        <f t="shared" si="121"/>
        <v>0</v>
      </c>
    </row>
    <row r="202" spans="1:27" x14ac:dyDescent="0.25">
      <c r="A202" s="57" t="s">
        <v>12</v>
      </c>
      <c r="B202" s="35" t="s">
        <v>15</v>
      </c>
      <c r="C202" s="209">
        <v>14836.1610107663</v>
      </c>
      <c r="E202" s="210">
        <f t="shared" ref="E202:X202" si="122">IF(E48=1,$C202,0)</f>
        <v>0</v>
      </c>
      <c r="F202" s="210">
        <f t="shared" si="122"/>
        <v>0</v>
      </c>
      <c r="G202" s="210">
        <f t="shared" si="122"/>
        <v>0</v>
      </c>
      <c r="H202" s="210">
        <f t="shared" si="122"/>
        <v>0</v>
      </c>
      <c r="I202" s="210">
        <f t="shared" si="122"/>
        <v>0</v>
      </c>
      <c r="J202" s="210">
        <f t="shared" si="122"/>
        <v>0</v>
      </c>
      <c r="K202" s="210">
        <f t="shared" si="122"/>
        <v>0</v>
      </c>
      <c r="L202" s="210">
        <f t="shared" si="122"/>
        <v>0</v>
      </c>
      <c r="M202" s="210">
        <f t="shared" si="122"/>
        <v>0</v>
      </c>
      <c r="N202" s="210">
        <f t="shared" si="122"/>
        <v>0</v>
      </c>
      <c r="O202" s="210">
        <f t="shared" si="122"/>
        <v>0</v>
      </c>
      <c r="P202" s="210">
        <f t="shared" si="122"/>
        <v>0</v>
      </c>
      <c r="Q202" s="210">
        <f t="shared" si="122"/>
        <v>0</v>
      </c>
      <c r="R202" s="210">
        <f t="shared" si="122"/>
        <v>0</v>
      </c>
      <c r="S202" s="210">
        <f t="shared" si="122"/>
        <v>0</v>
      </c>
      <c r="T202" s="210">
        <f t="shared" si="122"/>
        <v>0</v>
      </c>
      <c r="U202" s="210">
        <f t="shared" si="122"/>
        <v>0</v>
      </c>
      <c r="V202" s="210">
        <f t="shared" si="122"/>
        <v>0</v>
      </c>
      <c r="W202" s="210">
        <f t="shared" si="122"/>
        <v>14836.1610107663</v>
      </c>
      <c r="X202" s="210">
        <f t="shared" si="122"/>
        <v>0</v>
      </c>
    </row>
    <row r="203" spans="1:27" x14ac:dyDescent="0.25">
      <c r="A203" s="58" t="s">
        <v>12</v>
      </c>
      <c r="B203" s="43" t="s">
        <v>16</v>
      </c>
      <c r="C203" s="209">
        <v>3578.51356847841</v>
      </c>
      <c r="E203" s="210">
        <f t="shared" ref="E203:X203" si="123">IF(E49=1,$C203,0)</f>
        <v>0</v>
      </c>
      <c r="F203" s="210">
        <f t="shared" si="123"/>
        <v>0</v>
      </c>
      <c r="G203" s="210">
        <f t="shared" si="123"/>
        <v>0</v>
      </c>
      <c r="H203" s="210">
        <f t="shared" si="123"/>
        <v>0</v>
      </c>
      <c r="I203" s="210">
        <f t="shared" si="123"/>
        <v>0</v>
      </c>
      <c r="J203" s="210">
        <f t="shared" si="123"/>
        <v>0</v>
      </c>
      <c r="K203" s="210">
        <f t="shared" si="123"/>
        <v>0</v>
      </c>
      <c r="L203" s="210">
        <f t="shared" si="123"/>
        <v>0</v>
      </c>
      <c r="M203" s="210">
        <f t="shared" si="123"/>
        <v>0</v>
      </c>
      <c r="N203" s="210">
        <f t="shared" si="123"/>
        <v>0</v>
      </c>
      <c r="O203" s="210">
        <f t="shared" si="123"/>
        <v>0</v>
      </c>
      <c r="P203" s="210">
        <f t="shared" si="123"/>
        <v>0</v>
      </c>
      <c r="Q203" s="210">
        <f t="shared" si="123"/>
        <v>0</v>
      </c>
      <c r="R203" s="210">
        <f t="shared" si="123"/>
        <v>0</v>
      </c>
      <c r="S203" s="210">
        <f t="shared" si="123"/>
        <v>0</v>
      </c>
      <c r="T203" s="210">
        <f t="shared" si="123"/>
        <v>0</v>
      </c>
      <c r="U203" s="210">
        <f t="shared" si="123"/>
        <v>0</v>
      </c>
      <c r="V203" s="210">
        <f t="shared" si="123"/>
        <v>0</v>
      </c>
      <c r="W203" s="210">
        <f t="shared" si="123"/>
        <v>0</v>
      </c>
      <c r="X203" s="210">
        <f t="shared" si="123"/>
        <v>3578.51356847841</v>
      </c>
    </row>
    <row r="205" spans="1:27" ht="17.25" x14ac:dyDescent="0.3">
      <c r="A205" s="17"/>
      <c r="B205" s="17"/>
      <c r="C205" s="197" t="s">
        <v>81</v>
      </c>
      <c r="AA205" s="211" t="s">
        <v>82</v>
      </c>
    </row>
    <row r="206" spans="1:27" x14ac:dyDescent="0.25">
      <c r="A206" s="24" t="s">
        <v>8</v>
      </c>
      <c r="B206" s="25" t="s">
        <v>13</v>
      </c>
      <c r="C206" s="209"/>
      <c r="E206" s="210">
        <f t="array" ref="E206:X225">MMULT(MMULT(E96:X115,E140:X159),E162:X181)</f>
        <v>43620.658653060455</v>
      </c>
      <c r="F206" s="210">
        <v>596.76921768277055</v>
      </c>
      <c r="G206" s="210">
        <v>14553.108054127251</v>
      </c>
      <c r="H206" s="210">
        <v>2229.8434071796255</v>
      </c>
      <c r="I206" s="210">
        <v>428.47526631306391</v>
      </c>
      <c r="J206" s="210">
        <v>5.4630211858850632</v>
      </c>
      <c r="K206" s="210">
        <v>32.726252888241817</v>
      </c>
      <c r="L206" s="210">
        <v>29.994481870279465</v>
      </c>
      <c r="M206" s="210">
        <v>6.5032200569972636</v>
      </c>
      <c r="N206" s="210">
        <v>0.18762262733855131</v>
      </c>
      <c r="O206" s="210">
        <v>0.93221532691647191</v>
      </c>
      <c r="P206" s="210">
        <v>0.65996238836976617</v>
      </c>
      <c r="Q206" s="210">
        <v>10.494790693692256</v>
      </c>
      <c r="R206" s="210">
        <v>1.0818250280928478E-2</v>
      </c>
      <c r="S206" s="210">
        <v>0.60391619516933792</v>
      </c>
      <c r="T206" s="210">
        <v>0.67121568293813094</v>
      </c>
      <c r="U206" s="210">
        <v>37.427406529708122</v>
      </c>
      <c r="V206" s="210">
        <v>2.0855161024839632</v>
      </c>
      <c r="W206" s="210">
        <v>5.6946332701774356</v>
      </c>
      <c r="X206" s="210">
        <v>4.7979376344327367</v>
      </c>
      <c r="Z206" s="212">
        <f t="shared" ref="Z206:Z225" si="124">SUM(E206:X206)</f>
        <v>61567.107609066064</v>
      </c>
      <c r="AA206" s="213">
        <f t="shared" ref="AA206:AA225" si="125">Z206-AK5</f>
        <v>-39106.735466533544</v>
      </c>
    </row>
    <row r="207" spans="1:27" x14ac:dyDescent="0.25">
      <c r="A207" s="34" t="s">
        <v>8</v>
      </c>
      <c r="B207" s="35" t="s">
        <v>14</v>
      </c>
      <c r="C207" s="209"/>
      <c r="E207" s="210">
        <v>4806.1235799814913</v>
      </c>
      <c r="F207" s="210">
        <v>34029.170680706608</v>
      </c>
      <c r="G207" s="210">
        <v>14195.573808239038</v>
      </c>
      <c r="H207" s="210">
        <v>4126.8080854558966</v>
      </c>
      <c r="I207" s="210">
        <v>82.248574871098626</v>
      </c>
      <c r="J207" s="210">
        <v>4.2529766044518773</v>
      </c>
      <c r="K207" s="210">
        <v>9.8650091073474453</v>
      </c>
      <c r="L207" s="210">
        <v>15.431232780097934</v>
      </c>
      <c r="M207" s="210">
        <v>1.1274570899843661</v>
      </c>
      <c r="N207" s="210">
        <v>9.8554057518341454E-2</v>
      </c>
      <c r="O207" s="210">
        <v>0.2667790699018463</v>
      </c>
      <c r="P207" s="210">
        <v>0.24066366519023152</v>
      </c>
      <c r="Q207" s="210">
        <v>2.0082432095162726</v>
      </c>
      <c r="R207" s="210">
        <v>3.8440522238339689E-3</v>
      </c>
      <c r="S207" s="210">
        <v>0.12008969772959036</v>
      </c>
      <c r="T207" s="210">
        <v>0.1558839206055028</v>
      </c>
      <c r="U207" s="210">
        <v>8.248788318759237</v>
      </c>
      <c r="V207" s="210">
        <v>1.4115678568660035</v>
      </c>
      <c r="W207" s="210">
        <v>1.6525394126684443</v>
      </c>
      <c r="X207" s="210">
        <v>2.1755751439334876</v>
      </c>
      <c r="Z207" s="212">
        <f t="shared" si="124"/>
        <v>57286.983933240917</v>
      </c>
      <c r="AA207" s="213">
        <f t="shared" si="125"/>
        <v>-25789.582439044607</v>
      </c>
    </row>
    <row r="208" spans="1:27" x14ac:dyDescent="0.25">
      <c r="A208" s="34" t="s">
        <v>8</v>
      </c>
      <c r="B208" s="35" t="s">
        <v>15</v>
      </c>
      <c r="C208" s="209"/>
      <c r="E208" s="210">
        <v>385.83068265468694</v>
      </c>
      <c r="F208" s="210">
        <v>84.574594559379264</v>
      </c>
      <c r="G208" s="210">
        <v>15168.946712292878</v>
      </c>
      <c r="H208" s="210">
        <v>480.76727661952503</v>
      </c>
      <c r="I208" s="210">
        <v>9.1406078107813702</v>
      </c>
      <c r="J208" s="210">
        <v>0.15347794144163499</v>
      </c>
      <c r="K208" s="210">
        <v>0.96823961944401005</v>
      </c>
      <c r="L208" s="210">
        <v>1.2008236179701939</v>
      </c>
      <c r="M208" s="210">
        <v>0.12279759178766611</v>
      </c>
      <c r="N208" s="210">
        <v>4.449417064272659E-3</v>
      </c>
      <c r="O208" s="210">
        <v>2.0822325064105446E-2</v>
      </c>
      <c r="P208" s="210">
        <v>1.7412877867728178E-2</v>
      </c>
      <c r="Q208" s="210">
        <v>0.22341554012110756</v>
      </c>
      <c r="R208" s="210">
        <v>2.490028350430833E-4</v>
      </c>
      <c r="S208" s="210">
        <v>1.4162932504879796E-2</v>
      </c>
      <c r="T208" s="210">
        <v>1.5561454501474814E-2</v>
      </c>
      <c r="U208" s="210">
        <v>0.79337347256224755</v>
      </c>
      <c r="V208" s="210">
        <v>5.4258084939320238E-2</v>
      </c>
      <c r="W208" s="210">
        <v>0.14360422401243614</v>
      </c>
      <c r="X208" s="210">
        <v>0.13987588789886313</v>
      </c>
      <c r="Z208" s="212">
        <f t="shared" si="124"/>
        <v>16133.132397927266</v>
      </c>
      <c r="AA208" s="213">
        <f t="shared" si="125"/>
        <v>-150752.56168069955</v>
      </c>
    </row>
    <row r="209" spans="1:27" x14ac:dyDescent="0.25">
      <c r="A209" s="42" t="s">
        <v>8</v>
      </c>
      <c r="B209" s="43" t="s">
        <v>16</v>
      </c>
      <c r="C209" s="209"/>
      <c r="E209" s="210">
        <v>4714.0859065450995</v>
      </c>
      <c r="F209" s="210">
        <v>1083.6541576468512</v>
      </c>
      <c r="G209" s="210">
        <v>25153.206887331497</v>
      </c>
      <c r="H209" s="210">
        <v>43336.112112981165</v>
      </c>
      <c r="I209" s="210">
        <v>128.88416276813561</v>
      </c>
      <c r="J209" s="210">
        <v>3.4256948140984989</v>
      </c>
      <c r="K209" s="210">
        <v>20.389345353543678</v>
      </c>
      <c r="L209" s="210">
        <v>45.777642418513864</v>
      </c>
      <c r="M209" s="210">
        <v>1.5404154137601558</v>
      </c>
      <c r="N209" s="210">
        <v>8.5106477894827892E-2</v>
      </c>
      <c r="O209" s="210">
        <v>0.37927898318104686</v>
      </c>
      <c r="P209" s="210">
        <v>0.4874552919234677</v>
      </c>
      <c r="Q209" s="210">
        <v>3.3455011854669823</v>
      </c>
      <c r="R209" s="210">
        <v>4.659539957543579E-3</v>
      </c>
      <c r="S209" s="210">
        <v>0.25257955891153305</v>
      </c>
      <c r="T209" s="210">
        <v>0.3278005649969909</v>
      </c>
      <c r="U209" s="210">
        <v>10.965040405111125</v>
      </c>
      <c r="V209" s="210">
        <v>1.2170136740988746</v>
      </c>
      <c r="W209" s="210">
        <v>2.7600840151448507</v>
      </c>
      <c r="X209" s="210">
        <v>4.1420056004741754</v>
      </c>
      <c r="Z209" s="212">
        <f t="shared" si="124"/>
        <v>74511.042850569822</v>
      </c>
      <c r="AA209" s="213">
        <f t="shared" si="125"/>
        <v>-4053.7209207263368</v>
      </c>
    </row>
    <row r="210" spans="1:27" x14ac:dyDescent="0.25">
      <c r="A210" s="49" t="s">
        <v>9</v>
      </c>
      <c r="B210" s="25" t="s">
        <v>13</v>
      </c>
      <c r="C210" s="209"/>
      <c r="E210" s="210">
        <v>6048.2534285958754</v>
      </c>
      <c r="F210" s="210">
        <v>643.36206569182855</v>
      </c>
      <c r="G210" s="210">
        <v>9508.6460539359505</v>
      </c>
      <c r="H210" s="210">
        <v>1862.1186012793823</v>
      </c>
      <c r="I210" s="210">
        <v>23387.024868275144</v>
      </c>
      <c r="J210" s="210">
        <v>103.45153226642719</v>
      </c>
      <c r="K210" s="210">
        <v>666.46432849460427</v>
      </c>
      <c r="L210" s="210">
        <v>585.86579956980188</v>
      </c>
      <c r="M210" s="210">
        <v>49.666214214061071</v>
      </c>
      <c r="N210" s="210">
        <v>1.5700748362568562</v>
      </c>
      <c r="O210" s="210">
        <v>7.0133627426382184</v>
      </c>
      <c r="P210" s="210">
        <v>5.4072864702752117</v>
      </c>
      <c r="Q210" s="210">
        <v>72.089906481750106</v>
      </c>
      <c r="R210" s="210">
        <v>7.7189791954697093E-2</v>
      </c>
      <c r="S210" s="210">
        <v>3.8813668508472112</v>
      </c>
      <c r="T210" s="210">
        <v>4.3006966569138987</v>
      </c>
      <c r="U210" s="210">
        <v>259.9676779739105</v>
      </c>
      <c r="V210" s="210">
        <v>15.453235417069251</v>
      </c>
      <c r="W210" s="210">
        <v>41.775921326597619</v>
      </c>
      <c r="X210" s="210">
        <v>33.339728585575827</v>
      </c>
      <c r="Z210" s="212">
        <f t="shared" si="124"/>
        <v>43299.729339456862</v>
      </c>
      <c r="AA210" s="213">
        <f t="shared" si="125"/>
        <v>-12965.788606517315</v>
      </c>
    </row>
    <row r="211" spans="1:27" x14ac:dyDescent="0.25">
      <c r="A211" s="50" t="s">
        <v>9</v>
      </c>
      <c r="B211" s="35" t="s">
        <v>14</v>
      </c>
      <c r="C211" s="209"/>
      <c r="E211" s="210">
        <v>4234.0034074951591</v>
      </c>
      <c r="F211" s="210">
        <v>1331.6400511252252</v>
      </c>
      <c r="G211" s="210">
        <v>9361.493389604364</v>
      </c>
      <c r="H211" s="210">
        <v>2975.5896803980404</v>
      </c>
      <c r="I211" s="210">
        <v>9296.1934328519255</v>
      </c>
      <c r="J211" s="210">
        <v>7537.1870982932942</v>
      </c>
      <c r="K211" s="210">
        <v>1712.3043080919429</v>
      </c>
      <c r="L211" s="210">
        <v>2008.6824227769412</v>
      </c>
      <c r="M211" s="210">
        <v>35.049461962534814</v>
      </c>
      <c r="N211" s="210">
        <v>5.1881506563623425</v>
      </c>
      <c r="O211" s="210">
        <v>8.7910175853055801</v>
      </c>
      <c r="P211" s="210">
        <v>8.4019329383140935</v>
      </c>
      <c r="Q211" s="210">
        <v>71.652026099625871</v>
      </c>
      <c r="R211" s="210">
        <v>0.25814675327757514</v>
      </c>
      <c r="S211" s="210">
        <v>3.8720100007007372</v>
      </c>
      <c r="T211" s="210">
        <v>4.970688563246072</v>
      </c>
      <c r="U211" s="210">
        <v>269.89860153250743</v>
      </c>
      <c r="V211" s="210">
        <v>57.540409010953333</v>
      </c>
      <c r="W211" s="210">
        <v>56.027069740716449</v>
      </c>
      <c r="X211" s="210">
        <v>81.947457236385162</v>
      </c>
      <c r="Z211" s="212">
        <f t="shared" si="124"/>
        <v>39060.690762716818</v>
      </c>
      <c r="AA211" s="213">
        <f t="shared" si="125"/>
        <v>27826.180183091179</v>
      </c>
    </row>
    <row r="212" spans="1:27" x14ac:dyDescent="0.25">
      <c r="A212" s="50" t="s">
        <v>9</v>
      </c>
      <c r="B212" s="35" t="s">
        <v>15</v>
      </c>
      <c r="C212" s="209"/>
      <c r="E212" s="210">
        <v>197.42680448852278</v>
      </c>
      <c r="F212" s="210">
        <v>28.385801657363153</v>
      </c>
      <c r="G212" s="210">
        <v>441.49331444754995</v>
      </c>
      <c r="H212" s="210">
        <v>117.68153835454528</v>
      </c>
      <c r="I212" s="210">
        <v>397.40940125876682</v>
      </c>
      <c r="J212" s="210">
        <v>13.897997348376833</v>
      </c>
      <c r="K212" s="210">
        <v>657.8724303361854</v>
      </c>
      <c r="L212" s="210">
        <v>103.93875225037063</v>
      </c>
      <c r="M212" s="210">
        <v>1.5345078643511587</v>
      </c>
      <c r="N212" s="210">
        <v>7.6959292677820215E-2</v>
      </c>
      <c r="O212" s="210">
        <v>0.28954857553148644</v>
      </c>
      <c r="P212" s="210">
        <v>0.28421106476110058</v>
      </c>
      <c r="Q212" s="210">
        <v>2.3795958165845521</v>
      </c>
      <c r="R212" s="210">
        <v>3.2045424382494475E-3</v>
      </c>
      <c r="S212" s="210">
        <v>0.14630430318208007</v>
      </c>
      <c r="T212" s="210">
        <v>0.16644123089121787</v>
      </c>
      <c r="U212" s="210">
        <v>9.1147336622697441</v>
      </c>
      <c r="V212" s="210">
        <v>0.74094517234078205</v>
      </c>
      <c r="W212" s="210">
        <v>1.7879657010435897</v>
      </c>
      <c r="X212" s="210">
        <v>1.9890952047313071</v>
      </c>
      <c r="Z212" s="212">
        <f t="shared" si="124"/>
        <v>1976.6195525724836</v>
      </c>
      <c r="AA212" s="213">
        <f t="shared" si="125"/>
        <v>-4135.5464737209768</v>
      </c>
    </row>
    <row r="213" spans="1:27" x14ac:dyDescent="0.25">
      <c r="A213" s="51" t="s">
        <v>9</v>
      </c>
      <c r="B213" s="43" t="s">
        <v>16</v>
      </c>
      <c r="C213" s="209"/>
      <c r="E213" s="210">
        <v>1527.4249931675065</v>
      </c>
      <c r="F213" s="210">
        <v>281.3738584019905</v>
      </c>
      <c r="G213" s="210">
        <v>5109.31893323655</v>
      </c>
      <c r="H213" s="210">
        <v>2232.5081135579799</v>
      </c>
      <c r="I213" s="210">
        <v>2621.8683855088761</v>
      </c>
      <c r="J213" s="210">
        <v>104.50617571347045</v>
      </c>
      <c r="K213" s="210">
        <v>671.8985536055427</v>
      </c>
      <c r="L213" s="210">
        <v>4888.8115185733404</v>
      </c>
      <c r="M213" s="210">
        <v>12.618245097851132</v>
      </c>
      <c r="N213" s="210">
        <v>0.87497015573382986</v>
      </c>
      <c r="O213" s="210">
        <v>4.0059894048502978</v>
      </c>
      <c r="P213" s="210">
        <v>5.8306187145518056</v>
      </c>
      <c r="Q213" s="210">
        <v>20.193264252539144</v>
      </c>
      <c r="R213" s="210">
        <v>3.1377932420517042E-2</v>
      </c>
      <c r="S213" s="210">
        <v>1.4792819574526819</v>
      </c>
      <c r="T213" s="210">
        <v>1.9224909372966459</v>
      </c>
      <c r="U213" s="210">
        <v>79.477571881625494</v>
      </c>
      <c r="V213" s="210">
        <v>9.5406718242357034</v>
      </c>
      <c r="W213" s="210">
        <v>21.866395331214857</v>
      </c>
      <c r="X213" s="210">
        <v>37.1436411095304</v>
      </c>
      <c r="Z213" s="212">
        <f t="shared" si="124"/>
        <v>17632.695050364568</v>
      </c>
      <c r="AA213" s="213">
        <f t="shared" si="125"/>
        <v>6947.8414364644959</v>
      </c>
    </row>
    <row r="214" spans="1:27" x14ac:dyDescent="0.25">
      <c r="A214" s="53" t="s">
        <v>10</v>
      </c>
      <c r="B214" s="35" t="s">
        <v>13</v>
      </c>
      <c r="C214" s="209"/>
      <c r="E214" s="210">
        <v>1050.6168484928214</v>
      </c>
      <c r="F214" s="210">
        <v>109.86377334989744</v>
      </c>
      <c r="G214" s="210">
        <v>1324.799602448471</v>
      </c>
      <c r="H214" s="210">
        <v>281.78310232370268</v>
      </c>
      <c r="I214" s="210">
        <v>369.86254710232066</v>
      </c>
      <c r="J214" s="210">
        <v>7.3244962327043881</v>
      </c>
      <c r="K214" s="210">
        <v>33.390588870137627</v>
      </c>
      <c r="L214" s="210">
        <v>38.492195367430021</v>
      </c>
      <c r="M214" s="210">
        <v>2644.86251771756</v>
      </c>
      <c r="N214" s="210">
        <v>14.284535595084513</v>
      </c>
      <c r="O214" s="210">
        <v>99.098497550787499</v>
      </c>
      <c r="P214" s="210">
        <v>68.934361360944237</v>
      </c>
      <c r="Q214" s="210">
        <v>52.498755369428551</v>
      </c>
      <c r="R214" s="210">
        <v>5.1391381772740843E-2</v>
      </c>
      <c r="S214" s="210">
        <v>2.5882436769264716</v>
      </c>
      <c r="T214" s="210">
        <v>2.8775618358186321</v>
      </c>
      <c r="U214" s="210">
        <v>247.44980135050315</v>
      </c>
      <c r="V214" s="210">
        <v>12.27407640427848</v>
      </c>
      <c r="W214" s="210">
        <v>31.747147626109406</v>
      </c>
      <c r="X214" s="210">
        <v>27.047437399379689</v>
      </c>
      <c r="Z214" s="212">
        <f t="shared" si="124"/>
        <v>6419.8474814560786</v>
      </c>
      <c r="AA214" s="213">
        <f t="shared" si="125"/>
        <v>1189.9952767921741</v>
      </c>
    </row>
    <row r="215" spans="1:27" x14ac:dyDescent="0.25">
      <c r="A215" s="53" t="s">
        <v>10</v>
      </c>
      <c r="B215" s="35" t="s">
        <v>14</v>
      </c>
      <c r="C215" s="209"/>
      <c r="E215" s="210">
        <v>1373.3496267465296</v>
      </c>
      <c r="F215" s="210">
        <v>1853.9057299598251</v>
      </c>
      <c r="G215" s="210">
        <v>3221.5117510516793</v>
      </c>
      <c r="H215" s="210">
        <v>1078.151013665396</v>
      </c>
      <c r="I215" s="210">
        <v>711.876976009543</v>
      </c>
      <c r="J215" s="210">
        <v>155.47890444024085</v>
      </c>
      <c r="K215" s="210">
        <v>93.725237485926229</v>
      </c>
      <c r="L215" s="210">
        <v>147.21090862141349</v>
      </c>
      <c r="M215" s="210">
        <v>859.14370761920497</v>
      </c>
      <c r="N215" s="210">
        <v>2355.769058328699</v>
      </c>
      <c r="O215" s="210">
        <v>446.90425130472903</v>
      </c>
      <c r="P215" s="210">
        <v>328.36288513801378</v>
      </c>
      <c r="Q215" s="210">
        <v>119.75970218471457</v>
      </c>
      <c r="R215" s="210">
        <v>0.6677702923487201</v>
      </c>
      <c r="S215" s="210">
        <v>6.0243918236101148</v>
      </c>
      <c r="T215" s="210">
        <v>8.6652706765615104</v>
      </c>
      <c r="U215" s="210">
        <v>516.67258040846502</v>
      </c>
      <c r="V215" s="210">
        <v>212.96775373064381</v>
      </c>
      <c r="W215" s="210">
        <v>91.841947946406535</v>
      </c>
      <c r="X215" s="210">
        <v>157.31944988423393</v>
      </c>
      <c r="Z215" s="212">
        <f t="shared" si="124"/>
        <v>13739.308917318183</v>
      </c>
      <c r="AA215" s="213">
        <f t="shared" si="125"/>
        <v>10948.398629763829</v>
      </c>
    </row>
    <row r="216" spans="1:27" x14ac:dyDescent="0.25">
      <c r="A216" s="53" t="s">
        <v>10</v>
      </c>
      <c r="B216" s="35" t="s">
        <v>15</v>
      </c>
      <c r="C216" s="209"/>
      <c r="E216" s="210">
        <v>27.491558856038655</v>
      </c>
      <c r="F216" s="210">
        <v>5.1619076549249838</v>
      </c>
      <c r="G216" s="210">
        <v>53.679967602945403</v>
      </c>
      <c r="H216" s="210">
        <v>17.234463980015224</v>
      </c>
      <c r="I216" s="210">
        <v>13.206483449096137</v>
      </c>
      <c r="J216" s="210">
        <v>0.4349870494748953</v>
      </c>
      <c r="K216" s="210">
        <v>1.7091380421131184</v>
      </c>
      <c r="L216" s="210">
        <v>3.0061506762540069</v>
      </c>
      <c r="M216" s="210">
        <v>27.873713264233636</v>
      </c>
      <c r="N216" s="210">
        <v>1.5265573645335437</v>
      </c>
      <c r="O216" s="210">
        <v>82.990920296629255</v>
      </c>
      <c r="P216" s="210">
        <v>12.324317248591946</v>
      </c>
      <c r="Q216" s="210">
        <v>1.5337408952248663</v>
      </c>
      <c r="R216" s="210">
        <v>2.0634871764967861E-3</v>
      </c>
      <c r="S216" s="210">
        <v>8.2811029242397582E-2</v>
      </c>
      <c r="T216" s="210">
        <v>9.5844676242751115E-2</v>
      </c>
      <c r="U216" s="210">
        <v>7.4685025658883593</v>
      </c>
      <c r="V216" s="210">
        <v>0.62590768041637934</v>
      </c>
      <c r="W216" s="210">
        <v>1.2007125688981692</v>
      </c>
      <c r="X216" s="210">
        <v>1.3769145109972729</v>
      </c>
      <c r="Z216" s="212">
        <f t="shared" si="124"/>
        <v>259.0266628989375</v>
      </c>
      <c r="AA216" s="213">
        <f t="shared" si="125"/>
        <v>-762.14321276537055</v>
      </c>
    </row>
    <row r="217" spans="1:27" x14ac:dyDescent="0.25">
      <c r="A217" s="53" t="s">
        <v>10</v>
      </c>
      <c r="B217" s="35" t="s">
        <v>16</v>
      </c>
      <c r="C217" s="209"/>
      <c r="E217" s="210">
        <v>176.39289665658441</v>
      </c>
      <c r="F217" s="210">
        <v>46.299509989726651</v>
      </c>
      <c r="G217" s="210">
        <v>546.34155187017984</v>
      </c>
      <c r="H217" s="210">
        <v>283.35661861257199</v>
      </c>
      <c r="I217" s="210">
        <v>116.5874712433625</v>
      </c>
      <c r="J217" s="210">
        <v>4.9049610956295089</v>
      </c>
      <c r="K217" s="210">
        <v>20.608229611531609</v>
      </c>
      <c r="L217" s="210">
        <v>56.585880692905455</v>
      </c>
      <c r="M217" s="210">
        <v>117.34967674810909</v>
      </c>
      <c r="N217" s="210">
        <v>12.590009331870897</v>
      </c>
      <c r="O217" s="210">
        <v>75.91467454354266</v>
      </c>
      <c r="P217" s="210">
        <v>453.88702140027118</v>
      </c>
      <c r="Q217" s="210">
        <v>7.7008895548547125</v>
      </c>
      <c r="R217" s="210">
        <v>1.4843141255003968E-2</v>
      </c>
      <c r="S217" s="210">
        <v>0.55554378835408469</v>
      </c>
      <c r="T217" s="210">
        <v>0.76939071574537543</v>
      </c>
      <c r="U217" s="210">
        <v>36.479262465174806</v>
      </c>
      <c r="V217" s="210">
        <v>4.8276413207904643</v>
      </c>
      <c r="W217" s="210">
        <v>8.9550849898798024</v>
      </c>
      <c r="X217" s="210">
        <v>15.293730245928753</v>
      </c>
      <c r="Z217" s="212">
        <f t="shared" si="124"/>
        <v>1985.4148880182686</v>
      </c>
      <c r="AA217" s="213">
        <f t="shared" si="125"/>
        <v>860.89938398647837</v>
      </c>
    </row>
    <row r="218" spans="1:27" x14ac:dyDescent="0.25">
      <c r="A218" s="54" t="s">
        <v>11</v>
      </c>
      <c r="B218" s="25" t="s">
        <v>13</v>
      </c>
      <c r="C218" s="209"/>
      <c r="E218" s="210">
        <v>3831.2979467766058</v>
      </c>
      <c r="F218" s="210">
        <v>503.4125085437181</v>
      </c>
      <c r="G218" s="210">
        <v>7269.8395612279101</v>
      </c>
      <c r="H218" s="210">
        <v>1671.2168739031933</v>
      </c>
      <c r="I218" s="210">
        <v>1886.4714567933281</v>
      </c>
      <c r="J218" s="210">
        <v>36.691663626934009</v>
      </c>
      <c r="K218" s="210">
        <v>180.22138809624656</v>
      </c>
      <c r="L218" s="210">
        <v>183.88991157845211</v>
      </c>
      <c r="M218" s="210">
        <v>201.0206219920934</v>
      </c>
      <c r="N218" s="210">
        <v>5.5338018965257252</v>
      </c>
      <c r="O218" s="210">
        <v>34.85679629137794</v>
      </c>
      <c r="P218" s="210">
        <v>29.392847300940414</v>
      </c>
      <c r="Q218" s="210">
        <v>15461.387611017513</v>
      </c>
      <c r="R218" s="210">
        <v>6.1906147572784977</v>
      </c>
      <c r="S218" s="210">
        <v>480.04324132207807</v>
      </c>
      <c r="T218" s="210">
        <v>420.35805976665597</v>
      </c>
      <c r="U218" s="210">
        <v>1299.5058058100747</v>
      </c>
      <c r="V218" s="210">
        <v>62.701524250907717</v>
      </c>
      <c r="W218" s="210">
        <v>193.63149860773828</v>
      </c>
      <c r="X218" s="210">
        <v>149.37886069275069</v>
      </c>
      <c r="Z218" s="212">
        <f t="shared" si="124"/>
        <v>33907.042594252322</v>
      </c>
      <c r="AA218" s="213">
        <f t="shared" si="125"/>
        <v>4537.8025756636853</v>
      </c>
    </row>
    <row r="219" spans="1:27" x14ac:dyDescent="0.25">
      <c r="A219" s="55" t="s">
        <v>11</v>
      </c>
      <c r="B219" s="35" t="s">
        <v>14</v>
      </c>
      <c r="C219" s="209"/>
      <c r="E219" s="210">
        <v>2396.885329746046</v>
      </c>
      <c r="F219" s="210">
        <v>409.62508945320957</v>
      </c>
      <c r="G219" s="210">
        <v>4796.2400563702558</v>
      </c>
      <c r="H219" s="210">
        <v>1211.7633101967538</v>
      </c>
      <c r="I219" s="210">
        <v>1189.9021193841429</v>
      </c>
      <c r="J219" s="210">
        <v>30.957218785122148</v>
      </c>
      <c r="K219" s="210">
        <v>120.33187058661908</v>
      </c>
      <c r="L219" s="210">
        <v>140.29224589429884</v>
      </c>
      <c r="M219" s="210">
        <v>122.37875824640726</v>
      </c>
      <c r="N219" s="210">
        <v>4.2586703054088124</v>
      </c>
      <c r="O219" s="210">
        <v>21.96103967164921</v>
      </c>
      <c r="P219" s="210">
        <v>19.134333952797455</v>
      </c>
      <c r="Q219" s="210">
        <v>8830.0139070099412</v>
      </c>
      <c r="R219" s="210">
        <v>117.67419241905982</v>
      </c>
      <c r="S219" s="210">
        <v>466.92001206415716</v>
      </c>
      <c r="T219" s="210">
        <v>754.01162579033041</v>
      </c>
      <c r="U219" s="210">
        <v>891.37053810982616</v>
      </c>
      <c r="V219" s="210">
        <v>77.802539635418768</v>
      </c>
      <c r="W219" s="210">
        <v>151.1756546340234</v>
      </c>
      <c r="X219" s="210">
        <v>160.89925876374727</v>
      </c>
      <c r="Z219" s="212">
        <f t="shared" si="124"/>
        <v>21913.59777101922</v>
      </c>
      <c r="AA219" s="213">
        <f t="shared" si="125"/>
        <v>21768.303370948222</v>
      </c>
    </row>
    <row r="220" spans="1:27" x14ac:dyDescent="0.25">
      <c r="A220" s="55" t="s">
        <v>11</v>
      </c>
      <c r="B220" s="35" t="s">
        <v>15</v>
      </c>
      <c r="C220" s="209"/>
      <c r="E220" s="210">
        <v>50.115157664761043</v>
      </c>
      <c r="F220" s="210">
        <v>6.8861006250196803</v>
      </c>
      <c r="G220" s="210">
        <v>104.70356956602102</v>
      </c>
      <c r="H220" s="210">
        <v>25.731370691003011</v>
      </c>
      <c r="I220" s="210">
        <v>24.697329780307662</v>
      </c>
      <c r="J220" s="210">
        <v>0.50260188854155108</v>
      </c>
      <c r="K220" s="210">
        <v>2.552049628110467</v>
      </c>
      <c r="L220" s="210">
        <v>2.8505618954550056</v>
      </c>
      <c r="M220" s="210">
        <v>2.5466688094535361</v>
      </c>
      <c r="N220" s="210">
        <v>7.1827998780241278E-2</v>
      </c>
      <c r="O220" s="210">
        <v>0.45897229711615806</v>
      </c>
      <c r="P220" s="210">
        <v>0.39299785712111962</v>
      </c>
      <c r="Q220" s="210">
        <v>135.89828316201189</v>
      </c>
      <c r="R220" s="210">
        <v>0.15322218291160819</v>
      </c>
      <c r="S220" s="210">
        <v>107.30386548306326</v>
      </c>
      <c r="T220" s="210">
        <v>15.657559417354166</v>
      </c>
      <c r="U220" s="210">
        <v>16.751647784603183</v>
      </c>
      <c r="V220" s="210">
        <v>0.874890849639688</v>
      </c>
      <c r="W220" s="210">
        <v>2.6357537953177523</v>
      </c>
      <c r="X220" s="210">
        <v>2.3106134173796069</v>
      </c>
      <c r="Z220" s="212">
        <f t="shared" si="124"/>
        <v>503.09504479397162</v>
      </c>
      <c r="AA220" s="213">
        <f t="shared" si="125"/>
        <v>-812.87301882846157</v>
      </c>
    </row>
    <row r="221" spans="1:27" x14ac:dyDescent="0.25">
      <c r="A221" s="56" t="s">
        <v>11</v>
      </c>
      <c r="B221" s="43" t="s">
        <v>16</v>
      </c>
      <c r="C221" s="209"/>
      <c r="E221" s="210">
        <v>170.92054664677792</v>
      </c>
      <c r="F221" s="210">
        <v>29.19251206995667</v>
      </c>
      <c r="G221" s="210">
        <v>454.0519685707248</v>
      </c>
      <c r="H221" s="210">
        <v>165.70238157443609</v>
      </c>
      <c r="I221" s="210">
        <v>86.882141280025081</v>
      </c>
      <c r="J221" s="210">
        <v>2.2797987449641952</v>
      </c>
      <c r="K221" s="210">
        <v>11.325156611311458</v>
      </c>
      <c r="L221" s="210">
        <v>20.532905284469205</v>
      </c>
      <c r="M221" s="210">
        <v>7.753582450099028</v>
      </c>
      <c r="N221" s="210">
        <v>0.28270791804307338</v>
      </c>
      <c r="O221" s="210">
        <v>1.6090103253155332</v>
      </c>
      <c r="P221" s="210">
        <v>1.7196132178627357</v>
      </c>
      <c r="Q221" s="210">
        <v>445.03830062808146</v>
      </c>
      <c r="R221" s="210">
        <v>0.7688487286868656</v>
      </c>
      <c r="S221" s="210">
        <v>47.442618101403141</v>
      </c>
      <c r="T221" s="210">
        <v>361.2202765886671</v>
      </c>
      <c r="U221" s="210">
        <v>54.732745616627454</v>
      </c>
      <c r="V221" s="210">
        <v>3.8383710873360202</v>
      </c>
      <c r="W221" s="210">
        <v>10.711269841969754</v>
      </c>
      <c r="X221" s="210">
        <v>14.390689857499938</v>
      </c>
      <c r="Z221" s="212">
        <f t="shared" si="124"/>
        <v>1890.3954451442578</v>
      </c>
      <c r="AA221" s="213">
        <f t="shared" si="125"/>
        <v>57.275584917312926</v>
      </c>
    </row>
    <row r="222" spans="1:27" x14ac:dyDescent="0.25">
      <c r="A222" s="57" t="s">
        <v>12</v>
      </c>
      <c r="B222" s="35" t="s">
        <v>13</v>
      </c>
      <c r="C222" s="209"/>
      <c r="E222" s="210">
        <v>8524.7255433048394</v>
      </c>
      <c r="F222" s="210">
        <v>1614.2417011997868</v>
      </c>
      <c r="G222" s="210">
        <v>14226.589460207853</v>
      </c>
      <c r="H222" s="210">
        <v>3093.3078021967672</v>
      </c>
      <c r="I222" s="210">
        <v>4703.8130865399016</v>
      </c>
      <c r="J222" s="210">
        <v>123.11152760830586</v>
      </c>
      <c r="K222" s="210">
        <v>395.24149103582846</v>
      </c>
      <c r="L222" s="210">
        <v>397.41213473743028</v>
      </c>
      <c r="M222" s="210">
        <v>573.78685569271192</v>
      </c>
      <c r="N222" s="210">
        <v>18.583512111218091</v>
      </c>
      <c r="O222" s="210">
        <v>73.275441620634084</v>
      </c>
      <c r="P222" s="210">
        <v>57.382216339393736</v>
      </c>
      <c r="Q222" s="210">
        <v>1172.8130991375826</v>
      </c>
      <c r="R222" s="210">
        <v>1.2100645150987164</v>
      </c>
      <c r="S222" s="210">
        <v>53.489657379973842</v>
      </c>
      <c r="T222" s="210">
        <v>58.126827426892774</v>
      </c>
      <c r="U222" s="210">
        <v>31578.018099089204</v>
      </c>
      <c r="V222" s="210">
        <v>412.2784030817931</v>
      </c>
      <c r="W222" s="210">
        <v>1483.7370048982132</v>
      </c>
      <c r="X222" s="210">
        <v>948.88742395440704</v>
      </c>
      <c r="Z222" s="212">
        <f t="shared" si="124"/>
        <v>69510.031352077844</v>
      </c>
      <c r="AA222" s="213">
        <f t="shared" si="125"/>
        <v>19405.235580095577</v>
      </c>
    </row>
    <row r="223" spans="1:27" x14ac:dyDescent="0.25">
      <c r="A223" s="57" t="s">
        <v>12</v>
      </c>
      <c r="B223" s="35" t="s">
        <v>14</v>
      </c>
      <c r="C223" s="209"/>
      <c r="E223" s="210">
        <v>16504.467814667911</v>
      </c>
      <c r="F223" s="210">
        <v>39854.738808470887</v>
      </c>
      <c r="G223" s="210">
        <v>38064.627160688724</v>
      </c>
      <c r="H223" s="210">
        <v>11932.279575121329</v>
      </c>
      <c r="I223" s="210">
        <v>10184.023807216277</v>
      </c>
      <c r="J223" s="210">
        <v>3053.188348261036</v>
      </c>
      <c r="K223" s="210">
        <v>1376.1509998485219</v>
      </c>
      <c r="L223" s="210">
        <v>1775.596518716397</v>
      </c>
      <c r="M223" s="210">
        <v>522.05148894330432</v>
      </c>
      <c r="N223" s="210">
        <v>364.12048985098033</v>
      </c>
      <c r="O223" s="210">
        <v>151.92023070696254</v>
      </c>
      <c r="P223" s="210">
        <v>118.195128247253</v>
      </c>
      <c r="Q223" s="210">
        <v>2853.4730130654216</v>
      </c>
      <c r="R223" s="210">
        <v>17.912789867584095</v>
      </c>
      <c r="S223" s="210">
        <v>134.78738953652271</v>
      </c>
      <c r="T223" s="210">
        <v>190.06906057623243</v>
      </c>
      <c r="U223" s="210">
        <v>13547.984070055578</v>
      </c>
      <c r="V223" s="210">
        <v>21400.766722742657</v>
      </c>
      <c r="W223" s="210">
        <v>2668.0232516475526</v>
      </c>
      <c r="X223" s="210">
        <v>3460.124328407348</v>
      </c>
      <c r="Z223" s="212">
        <f t="shared" si="124"/>
        <v>168174.50099663847</v>
      </c>
      <c r="AA223" s="213">
        <f t="shared" si="125"/>
        <v>145716.7508718376</v>
      </c>
    </row>
    <row r="224" spans="1:27" x14ac:dyDescent="0.25">
      <c r="A224" s="57" t="s">
        <v>12</v>
      </c>
      <c r="B224" s="35" t="s">
        <v>15</v>
      </c>
      <c r="C224" s="209"/>
      <c r="E224" s="210">
        <v>178.00344164926253</v>
      </c>
      <c r="F224" s="210">
        <v>100.68098687293684</v>
      </c>
      <c r="G224" s="210">
        <v>454.18999173610706</v>
      </c>
      <c r="H224" s="210">
        <v>123.20132360925804</v>
      </c>
      <c r="I224" s="210">
        <v>99.604518576795755</v>
      </c>
      <c r="J224" s="210">
        <v>7.9293899688164124</v>
      </c>
      <c r="K224" s="210">
        <v>12.272901880331219</v>
      </c>
      <c r="L224" s="210">
        <v>16.199069500678693</v>
      </c>
      <c r="M224" s="210">
        <v>8.5325894353076723</v>
      </c>
      <c r="N224" s="210">
        <v>0.76288706507827775</v>
      </c>
      <c r="O224" s="210">
        <v>1.4019705317332927</v>
      </c>
      <c r="P224" s="210">
        <v>1.2096790495756882</v>
      </c>
      <c r="Q224" s="210">
        <v>20.164255338089333</v>
      </c>
      <c r="R224" s="210">
        <v>4.5079883120327631E-2</v>
      </c>
      <c r="S224" s="210">
        <v>1.0022942824258485</v>
      </c>
      <c r="T224" s="210">
        <v>1.1912714320309528</v>
      </c>
      <c r="U224" s="210">
        <v>249.7354558510126</v>
      </c>
      <c r="V224" s="210">
        <v>27.254740735836833</v>
      </c>
      <c r="W224" s="210">
        <v>595.1463440695893</v>
      </c>
      <c r="X224" s="210">
        <v>74.617822016054276</v>
      </c>
      <c r="Z224" s="212">
        <f t="shared" si="124"/>
        <v>1973.1460134840406</v>
      </c>
      <c r="AA224" s="213">
        <f t="shared" si="125"/>
        <v>-3760.6320597446511</v>
      </c>
    </row>
    <row r="225" spans="1:27" x14ac:dyDescent="0.25">
      <c r="A225" s="58" t="s">
        <v>12</v>
      </c>
      <c r="B225" s="43" t="s">
        <v>16</v>
      </c>
      <c r="C225" s="209"/>
      <c r="E225" s="210">
        <v>855.76890840260876</v>
      </c>
      <c r="F225" s="210">
        <v>463.62731662359914</v>
      </c>
      <c r="G225" s="210">
        <v>2877.3322840708829</v>
      </c>
      <c r="H225" s="210">
        <v>1319.6071195955569</v>
      </c>
      <c r="I225" s="210">
        <v>527.34530894129932</v>
      </c>
      <c r="J225" s="210">
        <v>39.368707756421017</v>
      </c>
      <c r="K225" s="210">
        <v>92.148507099930384</v>
      </c>
      <c r="L225" s="210">
        <v>223.08245707756907</v>
      </c>
      <c r="M225" s="210">
        <v>34.389704454091323</v>
      </c>
      <c r="N225" s="210">
        <v>5.0403422672847169</v>
      </c>
      <c r="O225" s="210">
        <v>9.0790565104416228</v>
      </c>
      <c r="P225" s="210">
        <v>12.25055950777157</v>
      </c>
      <c r="Q225" s="210">
        <v>86.57171794646888</v>
      </c>
      <c r="R225" s="210">
        <v>0.21402954931643228</v>
      </c>
      <c r="S225" s="210">
        <v>5.3582836381781682</v>
      </c>
      <c r="T225" s="210">
        <v>7.5463323130229973</v>
      </c>
      <c r="U225" s="210">
        <v>982.73406909885205</v>
      </c>
      <c r="V225" s="210">
        <v>153.49393613814789</v>
      </c>
      <c r="W225" s="210">
        <v>363.2641895814179</v>
      </c>
      <c r="X225" s="210">
        <v>2898.7946839265846</v>
      </c>
      <c r="Z225" s="212">
        <f t="shared" si="124"/>
        <v>10957.017514499448</v>
      </c>
      <c r="AA225" s="213">
        <f t="shared" si="125"/>
        <v>2880.9009850201746</v>
      </c>
    </row>
    <row r="226" spans="1:27" x14ac:dyDescent="0.25">
      <c r="E226" s="212">
        <f t="shared" ref="E226:X226" si="126">SUM(E206:E225)</f>
        <v>100673.84307559959</v>
      </c>
      <c r="F226" s="212">
        <f t="shared" si="126"/>
        <v>83076.566372285524</v>
      </c>
      <c r="G226" s="212">
        <f t="shared" si="126"/>
        <v>166885.69407862684</v>
      </c>
      <c r="H226" s="212">
        <f t="shared" si="126"/>
        <v>78564.763771296159</v>
      </c>
      <c r="I226" s="212">
        <f t="shared" si="126"/>
        <v>56265.517945974185</v>
      </c>
      <c r="J226" s="212">
        <f t="shared" si="126"/>
        <v>11234.510579625638</v>
      </c>
      <c r="K226" s="212">
        <f t="shared" si="126"/>
        <v>6112.1660262934602</v>
      </c>
      <c r="L226" s="212">
        <f t="shared" si="126"/>
        <v>10684.853613900068</v>
      </c>
      <c r="M226" s="212">
        <f t="shared" si="126"/>
        <v>5229.8522046639046</v>
      </c>
      <c r="N226" s="212">
        <f t="shared" si="126"/>
        <v>2790.9102875543545</v>
      </c>
      <c r="O226" s="212">
        <f t="shared" si="126"/>
        <v>1021.1698756643079</v>
      </c>
      <c r="P226" s="212">
        <f t="shared" si="126"/>
        <v>1124.5155040317902</v>
      </c>
      <c r="Q226" s="212">
        <f t="shared" si="126"/>
        <v>29369.240018588629</v>
      </c>
      <c r="R226" s="212">
        <f t="shared" si="126"/>
        <v>145.29440007099771</v>
      </c>
      <c r="S226" s="212">
        <f t="shared" si="126"/>
        <v>1315.9680636224332</v>
      </c>
      <c r="T226" s="212">
        <f t="shared" si="126"/>
        <v>1833.1198602269449</v>
      </c>
      <c r="U226" s="212">
        <f t="shared" si="126"/>
        <v>50104.795771982266</v>
      </c>
      <c r="V226" s="212">
        <f t="shared" si="126"/>
        <v>22457.750124800852</v>
      </c>
      <c r="W226" s="212">
        <f t="shared" si="126"/>
        <v>5733.7780732286919</v>
      </c>
      <c r="X226" s="212">
        <f t="shared" si="126"/>
        <v>8076.1165294792736</v>
      </c>
    </row>
    <row r="228" spans="1:27" ht="17.25" x14ac:dyDescent="0.3">
      <c r="A228" s="17"/>
      <c r="B228" s="17"/>
      <c r="C228" s="197" t="s">
        <v>83</v>
      </c>
      <c r="AA228" s="211" t="s">
        <v>82</v>
      </c>
    </row>
    <row r="229" spans="1:27" x14ac:dyDescent="0.25">
      <c r="A229" s="24" t="s">
        <v>8</v>
      </c>
      <c r="B229" s="25" t="s">
        <v>13</v>
      </c>
      <c r="C229" s="209"/>
      <c r="E229" s="210">
        <f t="array" ref="E229:X248">MMULT(MMULT(E96:X115,E140:X159),E184:X203)</f>
        <v>79473.29457809958</v>
      </c>
      <c r="F229" s="210">
        <v>652.43288634767714</v>
      </c>
      <c r="G229" s="210">
        <v>15356.227171736451</v>
      </c>
      <c r="H229" s="210">
        <v>2666.8484283005996</v>
      </c>
      <c r="I229" s="210">
        <v>11447.052825807441</v>
      </c>
      <c r="J229" s="210">
        <v>497.87064564330899</v>
      </c>
      <c r="K229" s="210">
        <v>7079.4437718121135</v>
      </c>
      <c r="L229" s="210">
        <v>1584.5799515474598</v>
      </c>
      <c r="M229" s="210">
        <v>1590.8925559715417</v>
      </c>
      <c r="N229" s="210">
        <v>102.75908118812013</v>
      </c>
      <c r="O229" s="210">
        <v>1995.9361481689859</v>
      </c>
      <c r="P229" s="210">
        <v>301.44243695094548</v>
      </c>
      <c r="Q229" s="210">
        <v>2170.8830227488943</v>
      </c>
      <c r="R229" s="210">
        <v>103.70199572846175</v>
      </c>
      <c r="S229" s="210">
        <v>1816.4723759865567</v>
      </c>
      <c r="T229" s="210">
        <v>319.52944899914843</v>
      </c>
      <c r="U229" s="210">
        <v>6241.0263283392287</v>
      </c>
      <c r="V229" s="210">
        <v>316.47838612037464</v>
      </c>
      <c r="W229" s="210">
        <v>5664.6762743605377</v>
      </c>
      <c r="X229" s="210">
        <v>1098.8884557174781</v>
      </c>
      <c r="Z229" s="212">
        <f t="shared" ref="Z229:Z248" si="127">SUM(E229:X229)</f>
        <v>140480.43676957494</v>
      </c>
      <c r="AA229" s="213">
        <f t="shared" ref="AA229:AA248" si="128">Z229-AJ5</f>
        <v>-42939.122542722209</v>
      </c>
    </row>
    <row r="230" spans="1:27" x14ac:dyDescent="0.25">
      <c r="A230" s="34" t="s">
        <v>8</v>
      </c>
      <c r="B230" s="35" t="s">
        <v>14</v>
      </c>
      <c r="C230" s="209"/>
      <c r="E230" s="210">
        <v>8756.366520931042</v>
      </c>
      <c r="F230" s="210">
        <v>37203.242709869672</v>
      </c>
      <c r="G230" s="210">
        <v>14978.962254777505</v>
      </c>
      <c r="H230" s="210">
        <v>4935.5805081023364</v>
      </c>
      <c r="I230" s="210">
        <v>2197.3351915929215</v>
      </c>
      <c r="J230" s="210">
        <v>387.59362922391801</v>
      </c>
      <c r="K230" s="210">
        <v>2134.0291393083057</v>
      </c>
      <c r="L230" s="210">
        <v>815.2173522035016</v>
      </c>
      <c r="M230" s="210">
        <v>275.81153273500848</v>
      </c>
      <c r="N230" s="210">
        <v>53.977095095635214</v>
      </c>
      <c r="O230" s="210">
        <v>571.19205597410905</v>
      </c>
      <c r="P230" s="210">
        <v>109.92481238164642</v>
      </c>
      <c r="Q230" s="210">
        <v>415.41191399938435</v>
      </c>
      <c r="R230" s="210">
        <v>36.848462269242411</v>
      </c>
      <c r="S230" s="210">
        <v>361.20842645263076</v>
      </c>
      <c r="T230" s="210">
        <v>74.207895502189103</v>
      </c>
      <c r="U230" s="210">
        <v>1375.4868383255555</v>
      </c>
      <c r="V230" s="210">
        <v>214.206314066944</v>
      </c>
      <c r="W230" s="210">
        <v>1643.846119540716</v>
      </c>
      <c r="X230" s="210">
        <v>498.27959268525507</v>
      </c>
      <c r="Z230" s="212">
        <f t="shared" si="127"/>
        <v>77038.728365037532</v>
      </c>
      <c r="AA230" s="213">
        <f t="shared" si="128"/>
        <v>-13786.807503900578</v>
      </c>
    </row>
    <row r="231" spans="1:27" x14ac:dyDescent="0.25">
      <c r="A231" s="34" t="s">
        <v>8</v>
      </c>
      <c r="B231" s="35" t="s">
        <v>15</v>
      </c>
      <c r="C231" s="209"/>
      <c r="E231" s="210">
        <v>702.95214347328147</v>
      </c>
      <c r="F231" s="210">
        <v>92.463292685100313</v>
      </c>
      <c r="G231" s="210">
        <v>16006.051133790161</v>
      </c>
      <c r="H231" s="210">
        <v>574.98811436845313</v>
      </c>
      <c r="I231" s="210">
        <v>244.19850734990317</v>
      </c>
      <c r="J231" s="210">
        <v>13.987161901363423</v>
      </c>
      <c r="K231" s="210">
        <v>209.45257518184764</v>
      </c>
      <c r="L231" s="210">
        <v>63.438369717787239</v>
      </c>
      <c r="M231" s="210">
        <v>30.040160559541761</v>
      </c>
      <c r="N231" s="210">
        <v>2.4369022853644666</v>
      </c>
      <c r="O231" s="210">
        <v>44.582008130935833</v>
      </c>
      <c r="P231" s="210">
        <v>7.9534537593015777</v>
      </c>
      <c r="Q231" s="210">
        <v>46.214261648752519</v>
      </c>
      <c r="R231" s="210">
        <v>2.386900863398818</v>
      </c>
      <c r="S231" s="210">
        <v>42.599578987714537</v>
      </c>
      <c r="T231" s="210">
        <v>7.4079660366634927</v>
      </c>
      <c r="U231" s="210">
        <v>132.29515987266353</v>
      </c>
      <c r="V231" s="210">
        <v>8.2336986682222548</v>
      </c>
      <c r="W231" s="210">
        <v>142.84878447244705</v>
      </c>
      <c r="X231" s="210">
        <v>32.036264361211472</v>
      </c>
      <c r="Z231" s="212">
        <f t="shared" si="127"/>
        <v>18406.566438114118</v>
      </c>
      <c r="AA231" s="213">
        <f t="shared" si="128"/>
        <v>-157688.7817481808</v>
      </c>
    </row>
    <row r="232" spans="1:27" x14ac:dyDescent="0.25">
      <c r="A232" s="42" t="s">
        <v>8</v>
      </c>
      <c r="B232" s="43" t="s">
        <v>16</v>
      </c>
      <c r="C232" s="209"/>
      <c r="E232" s="210">
        <v>8588.6813607533877</v>
      </c>
      <c r="F232" s="210">
        <v>1184.7320353108894</v>
      </c>
      <c r="G232" s="210">
        <v>26541.296719775659</v>
      </c>
      <c r="H232" s="210">
        <v>51829.12939314422</v>
      </c>
      <c r="I232" s="210">
        <v>3443.2415021567626</v>
      </c>
      <c r="J232" s="210">
        <v>312.19957434520524</v>
      </c>
      <c r="K232" s="210">
        <v>4410.6859550160325</v>
      </c>
      <c r="L232" s="210">
        <v>2418.3893130476595</v>
      </c>
      <c r="M232" s="210">
        <v>376.83415190879884</v>
      </c>
      <c r="N232" s="210">
        <v>46.611987027817399</v>
      </c>
      <c r="O232" s="210">
        <v>812.06198923573186</v>
      </c>
      <c r="P232" s="210">
        <v>222.64861405967989</v>
      </c>
      <c r="Q232" s="210">
        <v>692.02825840840342</v>
      </c>
      <c r="R232" s="210">
        <v>44.665595657887671</v>
      </c>
      <c r="S232" s="210">
        <v>759.71433647845868</v>
      </c>
      <c r="T232" s="210">
        <v>156.04810283426079</v>
      </c>
      <c r="U232" s="210">
        <v>1828.4223301789018</v>
      </c>
      <c r="V232" s="210">
        <v>184.68259391835656</v>
      </c>
      <c r="W232" s="210">
        <v>2745.564410216296</v>
      </c>
      <c r="X232" s="210">
        <v>948.65804532625009</v>
      </c>
      <c r="Z232" s="212">
        <f t="shared" si="127"/>
        <v>107546.29626880065</v>
      </c>
      <c r="AA232" s="213">
        <f t="shared" si="128"/>
        <v>13584.399164870527</v>
      </c>
    </row>
    <row r="233" spans="1:27" x14ac:dyDescent="0.25">
      <c r="A233" s="49" t="s">
        <v>9</v>
      </c>
      <c r="B233" s="25" t="s">
        <v>13</v>
      </c>
      <c r="C233" s="209"/>
      <c r="E233" s="210">
        <v>11019.426144774096</v>
      </c>
      <c r="F233" s="210">
        <v>703.37168380734704</v>
      </c>
      <c r="G233" s="210">
        <v>10033.384508436018</v>
      </c>
      <c r="H233" s="210">
        <v>2227.0568637877427</v>
      </c>
      <c r="I233" s="210">
        <v>624802.71360637818</v>
      </c>
      <c r="J233" s="210">
        <v>9428.021493922015</v>
      </c>
      <c r="K233" s="210">
        <v>144171.61523527993</v>
      </c>
      <c r="L233" s="210">
        <v>30950.733015178463</v>
      </c>
      <c r="M233" s="210">
        <v>12149.921082775223</v>
      </c>
      <c r="N233" s="210">
        <v>859.91465879655061</v>
      </c>
      <c r="O233" s="210">
        <v>15016.084604139387</v>
      </c>
      <c r="P233" s="210">
        <v>2469.8159162039724</v>
      </c>
      <c r="Q233" s="210">
        <v>14912.04147471451</v>
      </c>
      <c r="R233" s="210">
        <v>739.92884872320053</v>
      </c>
      <c r="S233" s="210">
        <v>11674.460334114676</v>
      </c>
      <c r="T233" s="210">
        <v>2047.3288512581494</v>
      </c>
      <c r="U233" s="210">
        <v>43349.653988569924</v>
      </c>
      <c r="V233" s="210">
        <v>2345.0382374450633</v>
      </c>
      <c r="W233" s="210">
        <v>41556.156323119365</v>
      </c>
      <c r="X233" s="210">
        <v>7635.9147723217238</v>
      </c>
      <c r="Z233" s="212">
        <f t="shared" si="127"/>
        <v>988092.58164374565</v>
      </c>
      <c r="AA233" s="213">
        <f t="shared" si="128"/>
        <v>-515084.86367556674</v>
      </c>
    </row>
    <row r="234" spans="1:27" x14ac:dyDescent="0.25">
      <c r="A234" s="50" t="s">
        <v>9</v>
      </c>
      <c r="B234" s="35" t="s">
        <v>14</v>
      </c>
      <c r="C234" s="209"/>
      <c r="E234" s="210">
        <v>7714.0100685969765</v>
      </c>
      <c r="F234" s="210">
        <v>1455.8488212668456</v>
      </c>
      <c r="G234" s="210">
        <v>9878.1111651750743</v>
      </c>
      <c r="H234" s="210">
        <v>3558.7461598812415</v>
      </c>
      <c r="I234" s="210">
        <v>248355.09928134148</v>
      </c>
      <c r="J234" s="210">
        <v>686899.07640432334</v>
      </c>
      <c r="K234" s="210">
        <v>370410.93921644526</v>
      </c>
      <c r="L234" s="210">
        <v>106116.78207757165</v>
      </c>
      <c r="M234" s="210">
        <v>8574.2028776972384</v>
      </c>
      <c r="N234" s="210">
        <v>2841.4994613168028</v>
      </c>
      <c r="O234" s="210">
        <v>18822.164011977049</v>
      </c>
      <c r="P234" s="210">
        <v>3837.6416363363851</v>
      </c>
      <c r="Q234" s="210">
        <v>14821.464433657404</v>
      </c>
      <c r="R234" s="210">
        <v>2474.5529832029179</v>
      </c>
      <c r="S234" s="210">
        <v>11646.316595044142</v>
      </c>
      <c r="T234" s="210">
        <v>2366.2757264668758</v>
      </c>
      <c r="U234" s="210">
        <v>45005.637160813807</v>
      </c>
      <c r="V234" s="210">
        <v>8731.7934197694849</v>
      </c>
      <c r="W234" s="210">
        <v>55732.335626292363</v>
      </c>
      <c r="X234" s="210">
        <v>18768.713058337235</v>
      </c>
      <c r="Z234" s="212">
        <f t="shared" si="127"/>
        <v>1628011.2101855141</v>
      </c>
      <c r="AA234" s="213">
        <f t="shared" si="128"/>
        <v>604157.76985538495</v>
      </c>
    </row>
    <row r="235" spans="1:27" x14ac:dyDescent="0.25">
      <c r="A235" s="50" t="s">
        <v>9</v>
      </c>
      <c r="B235" s="35" t="s">
        <v>15</v>
      </c>
      <c r="C235" s="209"/>
      <c r="E235" s="210">
        <v>359.69559092451738</v>
      </c>
      <c r="F235" s="210">
        <v>31.033488252825492</v>
      </c>
      <c r="G235" s="210">
        <v>465.85730046419474</v>
      </c>
      <c r="H235" s="210">
        <v>140.74478261133538</v>
      </c>
      <c r="I235" s="210">
        <v>10617.103873523887</v>
      </c>
      <c r="J235" s="210">
        <v>1266.5894342242714</v>
      </c>
      <c r="K235" s="210">
        <v>142312.98937568709</v>
      </c>
      <c r="L235" s="210">
        <v>5490.9854324901926</v>
      </c>
      <c r="M235" s="210">
        <v>375.38897916415283</v>
      </c>
      <c r="N235" s="210">
        <v>42.14985322740705</v>
      </c>
      <c r="O235" s="210">
        <v>619.94310956648155</v>
      </c>
      <c r="P235" s="210">
        <v>129.81539172503238</v>
      </c>
      <c r="Q235" s="210">
        <v>492.22745931774904</v>
      </c>
      <c r="R235" s="210">
        <v>30.718225000660404</v>
      </c>
      <c r="S235" s="210">
        <v>440.05729163082333</v>
      </c>
      <c r="T235" s="210">
        <v>79.233659387414818</v>
      </c>
      <c r="U235" s="210">
        <v>1519.8833698742239</v>
      </c>
      <c r="V235" s="210">
        <v>112.43889801032918</v>
      </c>
      <c r="W235" s="210">
        <v>1778.5599889484104</v>
      </c>
      <c r="X235" s="210">
        <v>455.56943927651832</v>
      </c>
      <c r="Z235" s="212">
        <f t="shared" si="127"/>
        <v>166760.98494330753</v>
      </c>
      <c r="AA235" s="213">
        <f t="shared" si="128"/>
        <v>-1155441.5860290495</v>
      </c>
    </row>
    <row r="236" spans="1:27" x14ac:dyDescent="0.25">
      <c r="A236" s="51" t="s">
        <v>9</v>
      </c>
      <c r="B236" s="43" t="s">
        <v>16</v>
      </c>
      <c r="C236" s="209"/>
      <c r="E236" s="210">
        <v>2782.8441884252984</v>
      </c>
      <c r="F236" s="210">
        <v>307.61901442037697</v>
      </c>
      <c r="G236" s="210">
        <v>5391.2787522651179</v>
      </c>
      <c r="H236" s="210">
        <v>2670.0353642056571</v>
      </c>
      <c r="I236" s="210">
        <v>70045.270452801182</v>
      </c>
      <c r="J236" s="210">
        <v>9524.1360788808961</v>
      </c>
      <c r="K236" s="210">
        <v>145347.16354041695</v>
      </c>
      <c r="L236" s="210">
        <v>258271.26311861942</v>
      </c>
      <c r="M236" s="210">
        <v>3086.8203781596576</v>
      </c>
      <c r="N236" s="210">
        <v>479.21261174963024</v>
      </c>
      <c r="O236" s="210">
        <v>8577.0946169383242</v>
      </c>
      <c r="P236" s="210">
        <v>2663.1758797465486</v>
      </c>
      <c r="Q236" s="210">
        <v>4177.0451473669791</v>
      </c>
      <c r="R236" s="210">
        <v>300.78378012540759</v>
      </c>
      <c r="S236" s="210">
        <v>4449.4167129508132</v>
      </c>
      <c r="T236" s="210">
        <v>915.19385722826723</v>
      </c>
      <c r="U236" s="210">
        <v>13252.898467116056</v>
      </c>
      <c r="V236" s="210">
        <v>1447.8029768468134</v>
      </c>
      <c r="W236" s="210">
        <v>21751.365709044399</v>
      </c>
      <c r="X236" s="210">
        <v>8507.1381765473652</v>
      </c>
      <c r="Z236" s="212">
        <f t="shared" si="127"/>
        <v>563947.55882385513</v>
      </c>
      <c r="AA236" s="213">
        <f t="shared" si="128"/>
        <v>-523.09597954968922</v>
      </c>
    </row>
    <row r="237" spans="1:27" x14ac:dyDescent="0.25">
      <c r="A237" s="53" t="s">
        <v>10</v>
      </c>
      <c r="B237" s="35" t="s">
        <v>13</v>
      </c>
      <c r="C237" s="209"/>
      <c r="E237" s="210">
        <v>1914.1385038010305</v>
      </c>
      <c r="F237" s="210">
        <v>120.1113204699902</v>
      </c>
      <c r="G237" s="210">
        <v>1397.9092010146474</v>
      </c>
      <c r="H237" s="210">
        <v>337.00699391448273</v>
      </c>
      <c r="I237" s="210">
        <v>9881.1680576085346</v>
      </c>
      <c r="J237" s="210">
        <v>667.51556406379279</v>
      </c>
      <c r="K237" s="210">
        <v>7223.1549765590753</v>
      </c>
      <c r="L237" s="210">
        <v>2033.5060740193853</v>
      </c>
      <c r="M237" s="210">
        <v>647016.71696895291</v>
      </c>
      <c r="N237" s="210">
        <v>7823.5006820431372</v>
      </c>
      <c r="O237" s="210">
        <v>212176.59459119276</v>
      </c>
      <c r="P237" s="210">
        <v>31486.251708419444</v>
      </c>
      <c r="Q237" s="210">
        <v>10859.545471015352</v>
      </c>
      <c r="R237" s="210">
        <v>492.62946545724793</v>
      </c>
      <c r="S237" s="210">
        <v>7784.9760928178421</v>
      </c>
      <c r="T237" s="210">
        <v>1369.8514072783619</v>
      </c>
      <c r="U237" s="210">
        <v>41262.295958042858</v>
      </c>
      <c r="V237" s="210">
        <v>1862.5988487538395</v>
      </c>
      <c r="W237" s="210">
        <v>31580.139651493304</v>
      </c>
      <c r="X237" s="210">
        <v>6194.7692903752331</v>
      </c>
      <c r="Z237" s="212">
        <f t="shared" si="127"/>
        <v>1023484.3808272933</v>
      </c>
      <c r="AA237" s="213">
        <f t="shared" si="128"/>
        <v>-255902.27198617579</v>
      </c>
    </row>
    <row r="238" spans="1:27" x14ac:dyDescent="0.25">
      <c r="A238" s="53" t="s">
        <v>10</v>
      </c>
      <c r="B238" s="35" t="s">
        <v>14</v>
      </c>
      <c r="C238" s="209"/>
      <c r="E238" s="210">
        <v>2502.1313940543255</v>
      </c>
      <c r="F238" s="210">
        <v>2026.8288486976817</v>
      </c>
      <c r="G238" s="210">
        <v>3399.2921719246315</v>
      </c>
      <c r="H238" s="210">
        <v>1289.4471992995163</v>
      </c>
      <c r="I238" s="210">
        <v>19018.351794204464</v>
      </c>
      <c r="J238" s="210">
        <v>14169.519008562316</v>
      </c>
      <c r="K238" s="210">
        <v>20274.931903974499</v>
      </c>
      <c r="L238" s="210">
        <v>7777.0123004429652</v>
      </c>
      <c r="M238" s="210">
        <v>210173.62429409774</v>
      </c>
      <c r="N238" s="210">
        <v>1290231.713302098</v>
      </c>
      <c r="O238" s="210">
        <v>956852.2681342155</v>
      </c>
      <c r="P238" s="210">
        <v>149982.04449916014</v>
      </c>
      <c r="Q238" s="210">
        <v>24772.700272957361</v>
      </c>
      <c r="R238" s="210">
        <v>6401.1379110742209</v>
      </c>
      <c r="S238" s="210">
        <v>18120.297844701112</v>
      </c>
      <c r="T238" s="210">
        <v>4125.0662567808204</v>
      </c>
      <c r="U238" s="210">
        <v>86155.239607657219</v>
      </c>
      <c r="V238" s="210">
        <v>32317.991175459567</v>
      </c>
      <c r="W238" s="210">
        <v>91358.807291001271</v>
      </c>
      <c r="X238" s="210">
        <v>36031.424438898175</v>
      </c>
      <c r="Z238" s="212">
        <f t="shared" si="127"/>
        <v>2976979.8296492612</v>
      </c>
      <c r="AA238" s="213">
        <f t="shared" si="128"/>
        <v>1448425.513489604</v>
      </c>
    </row>
    <row r="239" spans="1:27" x14ac:dyDescent="0.25">
      <c r="A239" s="53" t="s">
        <v>10</v>
      </c>
      <c r="B239" s="35" t="s">
        <v>15</v>
      </c>
      <c r="C239" s="209"/>
      <c r="E239" s="210">
        <v>50.087385721394469</v>
      </c>
      <c r="F239" s="210">
        <v>5.6433847634432182</v>
      </c>
      <c r="G239" s="210">
        <v>56.642318191852183</v>
      </c>
      <c r="H239" s="210">
        <v>20.612076628215192</v>
      </c>
      <c r="I239" s="210">
        <v>352.82156420786129</v>
      </c>
      <c r="J239" s="210">
        <v>39.642402216578276</v>
      </c>
      <c r="K239" s="210">
        <v>369.72600281262788</v>
      </c>
      <c r="L239" s="210">
        <v>158.81208128628879</v>
      </c>
      <c r="M239" s="210">
        <v>6818.7886232823466</v>
      </c>
      <c r="N239" s="210">
        <v>836.08056440532073</v>
      </c>
      <c r="O239" s="210">
        <v>177689.18082237832</v>
      </c>
      <c r="P239" s="210">
        <v>5629.2181049121136</v>
      </c>
      <c r="Q239" s="210">
        <v>317.25950215858467</v>
      </c>
      <c r="R239" s="210">
        <v>19.780253997270229</v>
      </c>
      <c r="S239" s="210">
        <v>249.08082983873501</v>
      </c>
      <c r="T239" s="210">
        <v>45.626461609614836</v>
      </c>
      <c r="U239" s="210">
        <v>1245.3740579107614</v>
      </c>
      <c r="V239" s="210">
        <v>94.981885933458614</v>
      </c>
      <c r="W239" s="210">
        <v>1194.3961408338457</v>
      </c>
      <c r="X239" s="210">
        <v>315.35955152607391</v>
      </c>
      <c r="Z239" s="212">
        <f t="shared" si="127"/>
        <v>195509.11401461472</v>
      </c>
      <c r="AA239" s="213">
        <f t="shared" si="128"/>
        <v>-1990884.7473708456</v>
      </c>
    </row>
    <row r="240" spans="1:27" x14ac:dyDescent="0.25">
      <c r="A240" s="53" t="s">
        <v>10</v>
      </c>
      <c r="B240" s="35" t="s">
        <v>16</v>
      </c>
      <c r="C240" s="209"/>
      <c r="E240" s="210">
        <v>321.37352049106346</v>
      </c>
      <c r="F240" s="210">
        <v>50.618098326810852</v>
      </c>
      <c r="G240" s="210">
        <v>576.49163001288844</v>
      </c>
      <c r="H240" s="210">
        <v>338.88888814452827</v>
      </c>
      <c r="I240" s="210">
        <v>3114.7257428272842</v>
      </c>
      <c r="J240" s="210">
        <v>447.01202218397441</v>
      </c>
      <c r="K240" s="210">
        <v>4458.0356715342077</v>
      </c>
      <c r="L240" s="210">
        <v>2989.3782621222867</v>
      </c>
      <c r="M240" s="210">
        <v>28707.428865698621</v>
      </c>
      <c r="N240" s="210">
        <v>6895.4251917518268</v>
      </c>
      <c r="O240" s="210">
        <v>162538.45943418739</v>
      </c>
      <c r="P240" s="210">
        <v>207316.07170717313</v>
      </c>
      <c r="Q240" s="210">
        <v>1592.9551034063347</v>
      </c>
      <c r="R240" s="210">
        <v>142.28394897989628</v>
      </c>
      <c r="S240" s="210">
        <v>1670.9767899388046</v>
      </c>
      <c r="T240" s="210">
        <v>366.26526721045155</v>
      </c>
      <c r="U240" s="210">
        <v>6082.9231462468742</v>
      </c>
      <c r="V240" s="210">
        <v>732.59762039336658</v>
      </c>
      <c r="W240" s="210">
        <v>8907.9761716549838</v>
      </c>
      <c r="X240" s="210">
        <v>3502.776587069025</v>
      </c>
      <c r="Z240" s="212">
        <f t="shared" si="127"/>
        <v>440752.66366935382</v>
      </c>
      <c r="AA240" s="213">
        <f t="shared" si="128"/>
        <v>-72877.658146108384</v>
      </c>
    </row>
    <row r="241" spans="1:55" x14ac:dyDescent="0.25">
      <c r="A241" s="54" t="s">
        <v>11</v>
      </c>
      <c r="B241" s="25" t="s">
        <v>13</v>
      </c>
      <c r="C241" s="209"/>
      <c r="E241" s="210">
        <v>6980.3134510735399</v>
      </c>
      <c r="F241" s="210">
        <v>550.36832705284689</v>
      </c>
      <c r="G241" s="210">
        <v>7671.0285795364771</v>
      </c>
      <c r="H241" s="210">
        <v>1998.7421893250223</v>
      </c>
      <c r="I241" s="210">
        <v>50398.564673539811</v>
      </c>
      <c r="J241" s="210">
        <v>3343.882741452192</v>
      </c>
      <c r="K241" s="210">
        <v>38986.045480437861</v>
      </c>
      <c r="L241" s="210">
        <v>9714.7291438221928</v>
      </c>
      <c r="M241" s="210">
        <v>49175.978718403247</v>
      </c>
      <c r="N241" s="210">
        <v>3030.8092708774179</v>
      </c>
      <c r="O241" s="210">
        <v>74630.761497399872</v>
      </c>
      <c r="P241" s="210">
        <v>13425.388591021105</v>
      </c>
      <c r="Q241" s="210">
        <v>3198240.4273266438</v>
      </c>
      <c r="R241" s="210">
        <v>59342.230808580367</v>
      </c>
      <c r="S241" s="210">
        <v>1443884.588814676</v>
      </c>
      <c r="T241" s="210">
        <v>200109.71530289957</v>
      </c>
      <c r="U241" s="210">
        <v>216692.81149504238</v>
      </c>
      <c r="V241" s="210">
        <v>9514.995918075103</v>
      </c>
      <c r="W241" s="210">
        <v>192612.88727341598</v>
      </c>
      <c r="X241" s="210">
        <v>34212.763493517305</v>
      </c>
      <c r="Z241" s="212">
        <f t="shared" si="127"/>
        <v>5614517.0330967922</v>
      </c>
      <c r="AA241" s="213">
        <f t="shared" si="128"/>
        <v>-460609.79965765867</v>
      </c>
    </row>
    <row r="242" spans="1:55" x14ac:dyDescent="0.25">
      <c r="A242" s="55" t="s">
        <v>11</v>
      </c>
      <c r="B242" s="35" t="s">
        <v>14</v>
      </c>
      <c r="C242" s="209"/>
      <c r="E242" s="210">
        <v>4366.9302519224584</v>
      </c>
      <c r="F242" s="210">
        <v>447.83288332148652</v>
      </c>
      <c r="G242" s="210">
        <v>5060.9224917364636</v>
      </c>
      <c r="H242" s="210">
        <v>1449.2448522912007</v>
      </c>
      <c r="I242" s="210">
        <v>31789.168451507478</v>
      </c>
      <c r="J242" s="210">
        <v>2821.2759898665722</v>
      </c>
      <c r="K242" s="210">
        <v>26030.560684233227</v>
      </c>
      <c r="L242" s="210">
        <v>7411.5059284269983</v>
      </c>
      <c r="M242" s="210">
        <v>29937.700677031258</v>
      </c>
      <c r="N242" s="210">
        <v>2332.4321478415959</v>
      </c>
      <c r="O242" s="210">
        <v>47020.073223860767</v>
      </c>
      <c r="P242" s="210">
        <v>8739.7408667671261</v>
      </c>
      <c r="Q242" s="210">
        <v>1826518.3023503008</v>
      </c>
      <c r="R242" s="210">
        <v>1128005.7571883241</v>
      </c>
      <c r="S242" s="210">
        <v>1404412.2520543286</v>
      </c>
      <c r="T242" s="210">
        <v>358944.11506166181</v>
      </c>
      <c r="U242" s="210">
        <v>148636.18702069641</v>
      </c>
      <c r="V242" s="210">
        <v>11806.584543057084</v>
      </c>
      <c r="W242" s="210">
        <v>150380.3850813368</v>
      </c>
      <c r="X242" s="210">
        <v>36851.320600770072</v>
      </c>
      <c r="Z242" s="212">
        <f t="shared" si="127"/>
        <v>5232962.2923492827</v>
      </c>
      <c r="AA242" s="213">
        <f t="shared" si="128"/>
        <v>3840193.6962950523</v>
      </c>
    </row>
    <row r="243" spans="1:55" x14ac:dyDescent="0.25">
      <c r="A243" s="55" t="s">
        <v>11</v>
      </c>
      <c r="B243" s="35" t="s">
        <v>15</v>
      </c>
      <c r="C243" s="209"/>
      <c r="E243" s="210">
        <v>91.305743904442906</v>
      </c>
      <c r="F243" s="210">
        <v>7.5284018902770624</v>
      </c>
      <c r="G243" s="210">
        <v>110.48167813826848</v>
      </c>
      <c r="H243" s="210">
        <v>30.774208298382835</v>
      </c>
      <c r="I243" s="210">
        <v>659.80853710469921</v>
      </c>
      <c r="J243" s="210">
        <v>45.804458418769357</v>
      </c>
      <c r="K243" s="210">
        <v>552.06723197978386</v>
      </c>
      <c r="L243" s="210">
        <v>150.59247396631366</v>
      </c>
      <c r="M243" s="210">
        <v>622.99544163898872</v>
      </c>
      <c r="N243" s="210">
        <v>39.339493657769601</v>
      </c>
      <c r="O243" s="210">
        <v>982.69077151139572</v>
      </c>
      <c r="P243" s="210">
        <v>179.50452003745869</v>
      </c>
      <c r="Q243" s="210">
        <v>28111.020443166213</v>
      </c>
      <c r="R243" s="210">
        <v>1468.7630388637547</v>
      </c>
      <c r="S243" s="210">
        <v>322750.91982242302</v>
      </c>
      <c r="T243" s="210">
        <v>7453.7163842754826</v>
      </c>
      <c r="U243" s="210">
        <v>2793.3400831230206</v>
      </c>
      <c r="V243" s="210">
        <v>132.76523916342234</v>
      </c>
      <c r="W243" s="210">
        <v>2621.8882377524897</v>
      </c>
      <c r="X243" s="210">
        <v>529.2078812701285</v>
      </c>
      <c r="Z243" s="212">
        <f t="shared" si="127"/>
        <v>369334.51409058407</v>
      </c>
      <c r="AA243" s="213">
        <f t="shared" si="128"/>
        <v>-3588863.0874498049</v>
      </c>
    </row>
    <row r="244" spans="1:55" x14ac:dyDescent="0.25">
      <c r="A244" s="56" t="s">
        <v>11</v>
      </c>
      <c r="B244" s="43" t="s">
        <v>16</v>
      </c>
      <c r="C244" s="209"/>
      <c r="E244" s="210">
        <v>311.40334356588528</v>
      </c>
      <c r="F244" s="210">
        <v>31.915444606034878</v>
      </c>
      <c r="G244" s="210">
        <v>479.10900896312563</v>
      </c>
      <c r="H244" s="210">
        <v>198.17675736538993</v>
      </c>
      <c r="I244" s="210">
        <v>2321.1245526715002</v>
      </c>
      <c r="J244" s="210">
        <v>207.76871157387629</v>
      </c>
      <c r="K244" s="210">
        <v>2449.8927423967921</v>
      </c>
      <c r="L244" s="210">
        <v>1084.7338587645904</v>
      </c>
      <c r="M244" s="210">
        <v>1896.7705988515531</v>
      </c>
      <c r="N244" s="210">
        <v>154.83636656623798</v>
      </c>
      <c r="O244" s="210">
        <v>3445.0000749260012</v>
      </c>
      <c r="P244" s="210">
        <v>785.44536497914646</v>
      </c>
      <c r="Q244" s="210">
        <v>92057.68075843541</v>
      </c>
      <c r="R244" s="210">
        <v>7370.0594373081613</v>
      </c>
      <c r="S244" s="210">
        <v>142698.94716354518</v>
      </c>
      <c r="T244" s="210">
        <v>171957.41827792727</v>
      </c>
      <c r="U244" s="210">
        <v>9126.6945291688462</v>
      </c>
      <c r="V244" s="210">
        <v>582.47523747448611</v>
      </c>
      <c r="W244" s="210">
        <v>10654.922496912441</v>
      </c>
      <c r="X244" s="210">
        <v>3295.9500850383506</v>
      </c>
      <c r="Z244" s="212">
        <f t="shared" si="127"/>
        <v>451110.32481104025</v>
      </c>
      <c r="AA244" s="213">
        <f t="shared" si="128"/>
        <v>-421538.80091223452</v>
      </c>
    </row>
    <row r="245" spans="1:55" x14ac:dyDescent="0.25">
      <c r="A245" s="57" t="s">
        <v>12</v>
      </c>
      <c r="B245" s="35" t="s">
        <v>13</v>
      </c>
      <c r="C245" s="209"/>
      <c r="E245" s="210">
        <v>15531.357050083938</v>
      </c>
      <c r="F245" s="210">
        <v>1764.8101496689651</v>
      </c>
      <c r="G245" s="210">
        <v>15011.689517967005</v>
      </c>
      <c r="H245" s="210">
        <v>3699.5346955652381</v>
      </c>
      <c r="I245" s="210">
        <v>125666.05617091815</v>
      </c>
      <c r="J245" s="210">
        <v>11219.728727182508</v>
      </c>
      <c r="K245" s="210">
        <v>85499.856082840808</v>
      </c>
      <c r="L245" s="210">
        <v>20994.90512721907</v>
      </c>
      <c r="M245" s="210">
        <v>140366.34612320591</v>
      </c>
      <c r="N245" s="210">
        <v>10178.008147979379</v>
      </c>
      <c r="O245" s="210">
        <v>156887.68300714099</v>
      </c>
      <c r="P245" s="210">
        <v>26209.728669115822</v>
      </c>
      <c r="Q245" s="210">
        <v>242600.36432223037</v>
      </c>
      <c r="R245" s="210">
        <v>11599.48253343242</v>
      </c>
      <c r="S245" s="210">
        <v>160887.3645199457</v>
      </c>
      <c r="T245" s="210">
        <v>27671.035722053621</v>
      </c>
      <c r="U245" s="210">
        <v>5265639.8245696276</v>
      </c>
      <c r="V245" s="210">
        <v>62563.508133169395</v>
      </c>
      <c r="W245" s="210">
        <v>1475931.7080265279</v>
      </c>
      <c r="X245" s="210">
        <v>217327.00910404307</v>
      </c>
      <c r="Z245" s="212">
        <f t="shared" si="127"/>
        <v>8077250.0003999174</v>
      </c>
      <c r="AA245" s="213">
        <f t="shared" si="128"/>
        <v>-277733.11446781084</v>
      </c>
    </row>
    <row r="246" spans="1:55" x14ac:dyDescent="0.25">
      <c r="A246" s="57" t="s">
        <v>12</v>
      </c>
      <c r="B246" s="35" t="s">
        <v>14</v>
      </c>
      <c r="C246" s="209"/>
      <c r="E246" s="210">
        <v>30069.798874938329</v>
      </c>
      <c r="F246" s="210">
        <v>43572.190898870773</v>
      </c>
      <c r="G246" s="210">
        <v>40165.23891068159</v>
      </c>
      <c r="H246" s="210">
        <v>14270.769386090915</v>
      </c>
      <c r="I246" s="210">
        <v>272074.18412643857</v>
      </c>
      <c r="J246" s="210">
        <v>278251.31964467751</v>
      </c>
      <c r="K246" s="210">
        <v>297693.22073688929</v>
      </c>
      <c r="L246" s="210">
        <v>93803.075437797248</v>
      </c>
      <c r="M246" s="210">
        <v>127710.24512697218</v>
      </c>
      <c r="N246" s="210">
        <v>199425.23729474956</v>
      </c>
      <c r="O246" s="210">
        <v>325271.50257138797</v>
      </c>
      <c r="P246" s="210">
        <v>53986.45153490037</v>
      </c>
      <c r="Q246" s="210">
        <v>590250.56342086056</v>
      </c>
      <c r="R246" s="210">
        <v>171709.10360687372</v>
      </c>
      <c r="S246" s="210">
        <v>405416.46619657311</v>
      </c>
      <c r="T246" s="210">
        <v>90481.589959076271</v>
      </c>
      <c r="U246" s="210">
        <v>2259128.6203606664</v>
      </c>
      <c r="V246" s="210">
        <v>3247579.8705583462</v>
      </c>
      <c r="W246" s="210">
        <v>2653987.938468114</v>
      </c>
      <c r="X246" s="210">
        <v>792484.39007348078</v>
      </c>
      <c r="Z246" s="212">
        <f t="shared" si="127"/>
        <v>11987331.777188383</v>
      </c>
      <c r="AA246" s="213">
        <f t="shared" si="128"/>
        <v>8579354.0075963251</v>
      </c>
    </row>
    <row r="247" spans="1:55" x14ac:dyDescent="0.25">
      <c r="A247" s="57" t="s">
        <v>12</v>
      </c>
      <c r="B247" s="35" t="s">
        <v>15</v>
      </c>
      <c r="C247" s="209"/>
      <c r="E247" s="210">
        <v>324.30780256260232</v>
      </c>
      <c r="F247" s="210">
        <v>110.07200927840225</v>
      </c>
      <c r="G247" s="210">
        <v>479.25464899236812</v>
      </c>
      <c r="H247" s="210">
        <v>147.34633614809533</v>
      </c>
      <c r="I247" s="210">
        <v>2661.0128412981312</v>
      </c>
      <c r="J247" s="210">
        <v>722.64235649172588</v>
      </c>
      <c r="K247" s="210">
        <v>2654.9119166034725</v>
      </c>
      <c r="L247" s="210">
        <v>855.78143591583955</v>
      </c>
      <c r="M247" s="210">
        <v>2087.3402555687358</v>
      </c>
      <c r="N247" s="210">
        <v>417.82579729197573</v>
      </c>
      <c r="O247" s="210">
        <v>3001.7138553278696</v>
      </c>
      <c r="P247" s="210">
        <v>552.52936691339505</v>
      </c>
      <c r="Q247" s="210">
        <v>4171.0445550993009</v>
      </c>
      <c r="R247" s="210">
        <v>432.12846120089478</v>
      </c>
      <c r="S247" s="210">
        <v>3014.7227234489296</v>
      </c>
      <c r="T247" s="210">
        <v>567.09983684985309</v>
      </c>
      <c r="U247" s="210">
        <v>41643.429230096946</v>
      </c>
      <c r="V247" s="210">
        <v>4135.9241254159533</v>
      </c>
      <c r="W247" s="210">
        <v>592015.53727416252</v>
      </c>
      <c r="X247" s="210">
        <v>17089.981040138726</v>
      </c>
      <c r="Z247" s="212">
        <f t="shared" si="127"/>
        <v>677084.60586880578</v>
      </c>
      <c r="AA247" s="213">
        <f t="shared" si="128"/>
        <v>-5026530.5477116192</v>
      </c>
    </row>
    <row r="248" spans="1:55" x14ac:dyDescent="0.25">
      <c r="A248" s="58" t="s">
        <v>12</v>
      </c>
      <c r="B248" s="43" t="s">
        <v>16</v>
      </c>
      <c r="C248" s="209"/>
      <c r="E248" s="210">
        <v>1559.1413942000979</v>
      </c>
      <c r="F248" s="210">
        <v>506.8721700306566</v>
      </c>
      <c r="G248" s="210">
        <v>3036.1190227150805</v>
      </c>
      <c r="H248" s="210">
        <v>1578.2239064575724</v>
      </c>
      <c r="I248" s="210">
        <v>14088.443566033553</v>
      </c>
      <c r="J248" s="210">
        <v>3587.8542809744936</v>
      </c>
      <c r="K248" s="210">
        <v>19933.848732947128</v>
      </c>
      <c r="L248" s="210">
        <v>11785.234049244442</v>
      </c>
      <c r="M248" s="210">
        <v>8412.8054007965857</v>
      </c>
      <c r="N248" s="210">
        <v>2760.5462497081294</v>
      </c>
      <c r="O248" s="210">
        <v>19438.874857807499</v>
      </c>
      <c r="P248" s="210">
        <v>5595.5287408987924</v>
      </c>
      <c r="Q248" s="210">
        <v>17907.653256310481</v>
      </c>
      <c r="R248" s="210">
        <v>2051.6526085651199</v>
      </c>
      <c r="S248" s="210">
        <v>16116.763036504111</v>
      </c>
      <c r="T248" s="210">
        <v>3592.400277940118</v>
      </c>
      <c r="U248" s="210">
        <v>163871.07116635444</v>
      </c>
      <c r="V248" s="210">
        <v>23292.801781969665</v>
      </c>
      <c r="W248" s="210">
        <v>361353.21423122118</v>
      </c>
      <c r="X248" s="210">
        <v>663921.09618130489</v>
      </c>
      <c r="Z248" s="212">
        <f t="shared" si="127"/>
        <v>1344390.144911984</v>
      </c>
      <c r="AA248" s="213">
        <f t="shared" si="128"/>
        <v>-505311.1012200187</v>
      </c>
    </row>
    <row r="249" spans="1:55" x14ac:dyDescent="0.25">
      <c r="E249" s="212">
        <f t="shared" ref="E249:X249" si="129">SUM(E229:E248)</f>
        <v>183419.55931229726</v>
      </c>
      <c r="F249" s="212">
        <f t="shared" si="129"/>
        <v>90825.535868938096</v>
      </c>
      <c r="G249" s="212">
        <f t="shared" si="129"/>
        <v>176095.34818629458</v>
      </c>
      <c r="H249" s="212">
        <f t="shared" si="129"/>
        <v>93961.897103930154</v>
      </c>
      <c r="I249" s="212">
        <f t="shared" si="129"/>
        <v>1503177.4453193119</v>
      </c>
      <c r="J249" s="212">
        <f t="shared" si="129"/>
        <v>1023853.4403301285</v>
      </c>
      <c r="K249" s="212">
        <f t="shared" si="129"/>
        <v>1322202.5709723565</v>
      </c>
      <c r="L249" s="212">
        <f t="shared" si="129"/>
        <v>564470.65480340365</v>
      </c>
      <c r="M249" s="212">
        <f t="shared" si="129"/>
        <v>1279386.6528134716</v>
      </c>
      <c r="N249" s="212">
        <f t="shared" si="129"/>
        <v>1528554.3161596577</v>
      </c>
      <c r="O249" s="212">
        <f t="shared" si="129"/>
        <v>2186393.8613854675</v>
      </c>
      <c r="P249" s="212">
        <f t="shared" si="129"/>
        <v>513630.32181546144</v>
      </c>
      <c r="Q249" s="212">
        <f t="shared" si="129"/>
        <v>6075126.8327544462</v>
      </c>
      <c r="R249" s="212">
        <f t="shared" si="129"/>
        <v>1392768.5960542283</v>
      </c>
      <c r="S249" s="212">
        <f t="shared" si="129"/>
        <v>3958197.6015403867</v>
      </c>
      <c r="T249" s="212">
        <f t="shared" si="129"/>
        <v>872649.12572327617</v>
      </c>
      <c r="U249" s="212">
        <f t="shared" si="129"/>
        <v>8354983.1148677245</v>
      </c>
      <c r="V249" s="212">
        <f t="shared" si="129"/>
        <v>3407977.769592057</v>
      </c>
      <c r="W249" s="212">
        <f t="shared" si="129"/>
        <v>5703615.1535804207</v>
      </c>
      <c r="X249" s="212">
        <f t="shared" si="129"/>
        <v>1849701.2461320048</v>
      </c>
    </row>
    <row r="250" spans="1:55" x14ac:dyDescent="0.25">
      <c r="AJ250" s="11" t="s">
        <v>8</v>
      </c>
      <c r="AK250" s="11" t="s">
        <v>8</v>
      </c>
      <c r="AL250" s="11" t="s">
        <v>8</v>
      </c>
      <c r="AM250" s="11" t="s">
        <v>8</v>
      </c>
      <c r="AN250" s="12" t="s">
        <v>9</v>
      </c>
      <c r="AO250" s="12" t="s">
        <v>9</v>
      </c>
      <c r="AP250" s="12" t="s">
        <v>9</v>
      </c>
      <c r="AQ250" s="12" t="s">
        <v>9</v>
      </c>
      <c r="AR250" s="13" t="s">
        <v>10</v>
      </c>
      <c r="AS250" s="13" t="s">
        <v>10</v>
      </c>
      <c r="AT250" s="13" t="s">
        <v>10</v>
      </c>
      <c r="AU250" s="13" t="s">
        <v>10</v>
      </c>
      <c r="AV250" s="14" t="s">
        <v>11</v>
      </c>
      <c r="AW250" s="14" t="s">
        <v>11</v>
      </c>
      <c r="AX250" s="14" t="s">
        <v>11</v>
      </c>
      <c r="AY250" s="14" t="s">
        <v>11</v>
      </c>
      <c r="AZ250" s="15" t="s">
        <v>12</v>
      </c>
      <c r="BA250" s="15" t="s">
        <v>12</v>
      </c>
      <c r="BB250" s="15" t="s">
        <v>12</v>
      </c>
      <c r="BC250" s="15" t="s">
        <v>12</v>
      </c>
    </row>
    <row r="251" spans="1:55" ht="17.25" x14ac:dyDescent="0.3">
      <c r="A251" s="17"/>
      <c r="B251" s="17"/>
      <c r="C251" s="197" t="s">
        <v>85</v>
      </c>
      <c r="AJ251" s="18" t="s">
        <v>13</v>
      </c>
      <c r="AK251" s="18" t="s">
        <v>14</v>
      </c>
      <c r="AL251" s="18" t="s">
        <v>15</v>
      </c>
      <c r="AM251" s="18" t="s">
        <v>16</v>
      </c>
      <c r="AN251" s="18" t="s">
        <v>13</v>
      </c>
      <c r="AO251" s="18" t="s">
        <v>14</v>
      </c>
      <c r="AP251" s="18" t="s">
        <v>15</v>
      </c>
      <c r="AQ251" s="18" t="s">
        <v>16</v>
      </c>
      <c r="AR251" s="18" t="s">
        <v>13</v>
      </c>
      <c r="AS251" s="18" t="s">
        <v>14</v>
      </c>
      <c r="AT251" s="18" t="s">
        <v>15</v>
      </c>
      <c r="AU251" s="18" t="s">
        <v>16</v>
      </c>
      <c r="AV251" s="18" t="s">
        <v>13</v>
      </c>
      <c r="AW251" s="18" t="s">
        <v>14</v>
      </c>
      <c r="AX251" s="18" t="s">
        <v>15</v>
      </c>
      <c r="AY251" s="18" t="s">
        <v>16</v>
      </c>
      <c r="AZ251" s="18" t="s">
        <v>13</v>
      </c>
      <c r="BA251" s="18" t="s">
        <v>14</v>
      </c>
      <c r="BB251" s="18" t="s">
        <v>15</v>
      </c>
      <c r="BC251" s="18" t="s">
        <v>16</v>
      </c>
    </row>
    <row r="252" spans="1:55" x14ac:dyDescent="0.25">
      <c r="A252" s="24" t="s">
        <v>8</v>
      </c>
      <c r="B252" s="25" t="s">
        <v>13</v>
      </c>
      <c r="C252" s="209"/>
      <c r="E252" s="201">
        <f t="shared" ref="E252:X252" si="130">IF(E30=1,$Z5,0)</f>
        <v>207.26654250719702</v>
      </c>
      <c r="F252" s="201">
        <f t="shared" si="130"/>
        <v>0</v>
      </c>
      <c r="G252" s="201">
        <f t="shared" si="130"/>
        <v>0</v>
      </c>
      <c r="H252" s="201">
        <f t="shared" si="130"/>
        <v>0</v>
      </c>
      <c r="I252" s="201">
        <f t="shared" si="130"/>
        <v>0</v>
      </c>
      <c r="J252" s="201">
        <f t="shared" si="130"/>
        <v>0</v>
      </c>
      <c r="K252" s="201">
        <f t="shared" si="130"/>
        <v>0</v>
      </c>
      <c r="L252" s="201">
        <f t="shared" si="130"/>
        <v>0</v>
      </c>
      <c r="M252" s="201">
        <f t="shared" si="130"/>
        <v>0</v>
      </c>
      <c r="N252" s="201">
        <f t="shared" si="130"/>
        <v>0</v>
      </c>
      <c r="O252" s="201">
        <f t="shared" si="130"/>
        <v>0</v>
      </c>
      <c r="P252" s="201">
        <f t="shared" si="130"/>
        <v>0</v>
      </c>
      <c r="Q252" s="201">
        <f t="shared" si="130"/>
        <v>0</v>
      </c>
      <c r="R252" s="201">
        <f t="shared" si="130"/>
        <v>0</v>
      </c>
      <c r="S252" s="201">
        <f t="shared" si="130"/>
        <v>0</v>
      </c>
      <c r="T252" s="201">
        <f t="shared" si="130"/>
        <v>0</v>
      </c>
      <c r="U252" s="201">
        <f t="shared" si="130"/>
        <v>0</v>
      </c>
      <c r="V252" s="201">
        <f t="shared" si="130"/>
        <v>0</v>
      </c>
      <c r="W252" s="201">
        <f t="shared" si="130"/>
        <v>0</v>
      </c>
      <c r="X252" s="201">
        <f t="shared" si="130"/>
        <v>0</v>
      </c>
      <c r="AH252" s="24" t="s">
        <v>8</v>
      </c>
      <c r="AI252" s="25" t="s">
        <v>13</v>
      </c>
      <c r="AJ252" s="214">
        <f t="array" ref="AJ252:BC271">MMULT(MMULT(E96:X115,E140:X159),E252:X271)</f>
        <v>43620.658653060462</v>
      </c>
      <c r="AK252" s="214">
        <v>596.76921768277055</v>
      </c>
      <c r="AL252" s="215">
        <v>14553.108054127249</v>
      </c>
      <c r="AM252" s="215">
        <v>2229.8434071796255</v>
      </c>
      <c r="AN252" s="215">
        <v>428.47526631306386</v>
      </c>
      <c r="AO252" s="215">
        <v>5.4630211858850632</v>
      </c>
      <c r="AP252" s="215">
        <v>32.726252888241817</v>
      </c>
      <c r="AQ252" s="215">
        <v>29.994481870279468</v>
      </c>
      <c r="AR252" s="215">
        <v>6.5032200569972636</v>
      </c>
      <c r="AS252" s="215">
        <v>0.18762262733855131</v>
      </c>
      <c r="AT252" s="215">
        <v>0.93221532691647213</v>
      </c>
      <c r="AU252" s="215">
        <v>0.65996238836976617</v>
      </c>
      <c r="AV252" s="215">
        <v>10.494790693692257</v>
      </c>
      <c r="AW252" s="215">
        <v>1.0818250280928478E-2</v>
      </c>
      <c r="AX252" s="215">
        <v>0.60391619516933792</v>
      </c>
      <c r="AY252" s="215">
        <v>0.67121568293813094</v>
      </c>
      <c r="AZ252" s="215">
        <v>37.427406529708122</v>
      </c>
      <c r="BA252" s="215">
        <v>2.0855161024839632</v>
      </c>
      <c r="BB252" s="215">
        <v>5.6946332701774356</v>
      </c>
      <c r="BC252" s="215">
        <v>4.7979376344327367</v>
      </c>
    </row>
    <row r="253" spans="1:55" x14ac:dyDescent="0.25">
      <c r="A253" s="34" t="s">
        <v>8</v>
      </c>
      <c r="B253" s="35" t="s">
        <v>14</v>
      </c>
      <c r="C253" s="209"/>
      <c r="E253" s="201">
        <f t="shared" ref="E253:X253" si="131">IF(E31=1,$Z6,0)</f>
        <v>0</v>
      </c>
      <c r="F253" s="201">
        <f t="shared" si="131"/>
        <v>64.445803229466506</v>
      </c>
      <c r="G253" s="201">
        <f t="shared" si="131"/>
        <v>0</v>
      </c>
      <c r="H253" s="201">
        <f t="shared" si="131"/>
        <v>0</v>
      </c>
      <c r="I253" s="201">
        <f t="shared" si="131"/>
        <v>0</v>
      </c>
      <c r="J253" s="201">
        <f t="shared" si="131"/>
        <v>0</v>
      </c>
      <c r="K253" s="201">
        <f t="shared" si="131"/>
        <v>0</v>
      </c>
      <c r="L253" s="201">
        <f t="shared" si="131"/>
        <v>0</v>
      </c>
      <c r="M253" s="201">
        <f t="shared" si="131"/>
        <v>0</v>
      </c>
      <c r="N253" s="201">
        <f t="shared" si="131"/>
        <v>0</v>
      </c>
      <c r="O253" s="201">
        <f t="shared" si="131"/>
        <v>0</v>
      </c>
      <c r="P253" s="201">
        <f t="shared" si="131"/>
        <v>0</v>
      </c>
      <c r="Q253" s="201">
        <f t="shared" si="131"/>
        <v>0</v>
      </c>
      <c r="R253" s="201">
        <f t="shared" si="131"/>
        <v>0</v>
      </c>
      <c r="S253" s="201">
        <f t="shared" si="131"/>
        <v>0</v>
      </c>
      <c r="T253" s="201">
        <f t="shared" si="131"/>
        <v>0</v>
      </c>
      <c r="U253" s="201">
        <f t="shared" si="131"/>
        <v>0</v>
      </c>
      <c r="V253" s="201">
        <f t="shared" si="131"/>
        <v>0</v>
      </c>
      <c r="W253" s="201">
        <f t="shared" si="131"/>
        <v>0</v>
      </c>
      <c r="X253" s="201">
        <f t="shared" si="131"/>
        <v>0</v>
      </c>
      <c r="AH253" s="34" t="s">
        <v>8</v>
      </c>
      <c r="AI253" s="35" t="s">
        <v>14</v>
      </c>
      <c r="AJ253" s="214">
        <v>4806.1235799814913</v>
      </c>
      <c r="AK253" s="214">
        <v>34029.170680706608</v>
      </c>
      <c r="AL253" s="215">
        <v>14195.573808239036</v>
      </c>
      <c r="AM253" s="215">
        <v>4126.8080854558966</v>
      </c>
      <c r="AN253" s="215">
        <v>82.248574871098612</v>
      </c>
      <c r="AO253" s="215">
        <v>4.2529766044518773</v>
      </c>
      <c r="AP253" s="215">
        <v>9.8650091073474453</v>
      </c>
      <c r="AQ253" s="215">
        <v>15.431232780097936</v>
      </c>
      <c r="AR253" s="215">
        <v>1.1274570899843661</v>
      </c>
      <c r="AS253" s="215">
        <v>9.8554057518341454E-2</v>
      </c>
      <c r="AT253" s="215">
        <v>0.26677906990184636</v>
      </c>
      <c r="AU253" s="215">
        <v>0.24066366519023152</v>
      </c>
      <c r="AV253" s="215">
        <v>2.008243209516273</v>
      </c>
      <c r="AW253" s="215">
        <v>3.8440522238339689E-3</v>
      </c>
      <c r="AX253" s="215">
        <v>0.12008969772959036</v>
      </c>
      <c r="AY253" s="215">
        <v>0.1558839206055028</v>
      </c>
      <c r="AZ253" s="215">
        <v>8.248788318759237</v>
      </c>
      <c r="BA253" s="215">
        <v>1.4115678568660035</v>
      </c>
      <c r="BB253" s="215">
        <v>1.6525394126684443</v>
      </c>
      <c r="BC253" s="215">
        <v>2.1755751439334876</v>
      </c>
    </row>
    <row r="254" spans="1:55" x14ac:dyDescent="0.25">
      <c r="A254" s="34" t="s">
        <v>8</v>
      </c>
      <c r="B254" s="35" t="s">
        <v>15</v>
      </c>
      <c r="C254" s="209"/>
      <c r="E254" s="201">
        <f t="shared" ref="E254:X254" si="132">IF(E32=1,$Z7,0)</f>
        <v>0</v>
      </c>
      <c r="F254" s="201">
        <f t="shared" si="132"/>
        <v>0</v>
      </c>
      <c r="G254" s="201">
        <f t="shared" si="132"/>
        <v>1343.8820159458098</v>
      </c>
      <c r="H254" s="201">
        <f t="shared" si="132"/>
        <v>0</v>
      </c>
      <c r="I254" s="201">
        <f t="shared" si="132"/>
        <v>0</v>
      </c>
      <c r="J254" s="201">
        <f t="shared" si="132"/>
        <v>0</v>
      </c>
      <c r="K254" s="201">
        <f t="shared" si="132"/>
        <v>0</v>
      </c>
      <c r="L254" s="201">
        <f t="shared" si="132"/>
        <v>0</v>
      </c>
      <c r="M254" s="201">
        <f t="shared" si="132"/>
        <v>0</v>
      </c>
      <c r="N254" s="201">
        <f t="shared" si="132"/>
        <v>0</v>
      </c>
      <c r="O254" s="201">
        <f t="shared" si="132"/>
        <v>0</v>
      </c>
      <c r="P254" s="201">
        <f t="shared" si="132"/>
        <v>0</v>
      </c>
      <c r="Q254" s="201">
        <f t="shared" si="132"/>
        <v>0</v>
      </c>
      <c r="R254" s="201">
        <f t="shared" si="132"/>
        <v>0</v>
      </c>
      <c r="S254" s="201">
        <f t="shared" si="132"/>
        <v>0</v>
      </c>
      <c r="T254" s="201">
        <f t="shared" si="132"/>
        <v>0</v>
      </c>
      <c r="U254" s="201">
        <f t="shared" si="132"/>
        <v>0</v>
      </c>
      <c r="V254" s="201">
        <f t="shared" si="132"/>
        <v>0</v>
      </c>
      <c r="W254" s="201">
        <f t="shared" si="132"/>
        <v>0</v>
      </c>
      <c r="X254" s="201">
        <f t="shared" si="132"/>
        <v>0</v>
      </c>
      <c r="AH254" s="34" t="s">
        <v>8</v>
      </c>
      <c r="AI254" s="35" t="s">
        <v>15</v>
      </c>
      <c r="AJ254" s="214">
        <v>385.830682654687</v>
      </c>
      <c r="AK254" s="214">
        <v>84.574594559379264</v>
      </c>
      <c r="AL254" s="215">
        <v>15168.946712292876</v>
      </c>
      <c r="AM254" s="215">
        <v>480.76727661952503</v>
      </c>
      <c r="AN254" s="215">
        <v>9.1406078107813684</v>
      </c>
      <c r="AO254" s="215">
        <v>0.15347794144163499</v>
      </c>
      <c r="AP254" s="215">
        <v>0.96823961944401005</v>
      </c>
      <c r="AQ254" s="215">
        <v>1.2008236179701941</v>
      </c>
      <c r="AR254" s="215">
        <v>0.12279759178766611</v>
      </c>
      <c r="AS254" s="215">
        <v>4.449417064272659E-3</v>
      </c>
      <c r="AT254" s="215">
        <v>2.0822325064105449E-2</v>
      </c>
      <c r="AU254" s="215">
        <v>1.7412877867728178E-2</v>
      </c>
      <c r="AV254" s="215">
        <v>0.22341554012110759</v>
      </c>
      <c r="AW254" s="215">
        <v>2.490028350430833E-4</v>
      </c>
      <c r="AX254" s="215">
        <v>1.4162932504879796E-2</v>
      </c>
      <c r="AY254" s="215">
        <v>1.5561454501474814E-2</v>
      </c>
      <c r="AZ254" s="215">
        <v>0.79337347256224755</v>
      </c>
      <c r="BA254" s="215">
        <v>5.4258084939320238E-2</v>
      </c>
      <c r="BB254" s="215">
        <v>0.14360422401243614</v>
      </c>
      <c r="BC254" s="215">
        <v>0.13987588789886313</v>
      </c>
    </row>
    <row r="255" spans="1:55" x14ac:dyDescent="0.25">
      <c r="A255" s="42" t="s">
        <v>8</v>
      </c>
      <c r="B255" s="43" t="s">
        <v>16</v>
      </c>
      <c r="C255" s="209"/>
      <c r="E255" s="201">
        <f t="shared" ref="E255:X255" si="133">IF(E33=1,$Z8,0)</f>
        <v>0</v>
      </c>
      <c r="F255" s="201">
        <f t="shared" si="133"/>
        <v>0</v>
      </c>
      <c r="G255" s="201">
        <f t="shared" si="133"/>
        <v>0</v>
      </c>
      <c r="H255" s="201">
        <f t="shared" si="133"/>
        <v>332.04500707112601</v>
      </c>
      <c r="I255" s="201">
        <f t="shared" si="133"/>
        <v>0</v>
      </c>
      <c r="J255" s="201">
        <f t="shared" si="133"/>
        <v>0</v>
      </c>
      <c r="K255" s="201">
        <f t="shared" si="133"/>
        <v>0</v>
      </c>
      <c r="L255" s="201">
        <f t="shared" si="133"/>
        <v>0</v>
      </c>
      <c r="M255" s="201">
        <f t="shared" si="133"/>
        <v>0</v>
      </c>
      <c r="N255" s="201">
        <f t="shared" si="133"/>
        <v>0</v>
      </c>
      <c r="O255" s="201">
        <f t="shared" si="133"/>
        <v>0</v>
      </c>
      <c r="P255" s="201">
        <f t="shared" si="133"/>
        <v>0</v>
      </c>
      <c r="Q255" s="201">
        <f t="shared" si="133"/>
        <v>0</v>
      </c>
      <c r="R255" s="201">
        <f t="shared" si="133"/>
        <v>0</v>
      </c>
      <c r="S255" s="201">
        <f t="shared" si="133"/>
        <v>0</v>
      </c>
      <c r="T255" s="201">
        <f t="shared" si="133"/>
        <v>0</v>
      </c>
      <c r="U255" s="201">
        <f t="shared" si="133"/>
        <v>0</v>
      </c>
      <c r="V255" s="201">
        <f t="shared" si="133"/>
        <v>0</v>
      </c>
      <c r="W255" s="201">
        <f t="shared" si="133"/>
        <v>0</v>
      </c>
      <c r="X255" s="201">
        <f t="shared" si="133"/>
        <v>0</v>
      </c>
      <c r="AH255" s="42" t="s">
        <v>8</v>
      </c>
      <c r="AI255" s="43" t="s">
        <v>16</v>
      </c>
      <c r="AJ255" s="214">
        <v>4714.0859065451004</v>
      </c>
      <c r="AK255" s="214">
        <v>1083.6541576468512</v>
      </c>
      <c r="AL255" s="215">
        <v>25153.206887331489</v>
      </c>
      <c r="AM255" s="215">
        <v>43336.112112981165</v>
      </c>
      <c r="AN255" s="215">
        <v>128.88416276813561</v>
      </c>
      <c r="AO255" s="215">
        <v>3.4256948140984989</v>
      </c>
      <c r="AP255" s="215">
        <v>20.389345353543678</v>
      </c>
      <c r="AQ255" s="215">
        <v>45.777642418513871</v>
      </c>
      <c r="AR255" s="215">
        <v>1.5404154137601558</v>
      </c>
      <c r="AS255" s="215">
        <v>8.5106477894827892E-2</v>
      </c>
      <c r="AT255" s="215">
        <v>0.37927898318104691</v>
      </c>
      <c r="AU255" s="215">
        <v>0.4874552919234677</v>
      </c>
      <c r="AV255" s="215">
        <v>3.3455011854669832</v>
      </c>
      <c r="AW255" s="215">
        <v>4.659539957543579E-3</v>
      </c>
      <c r="AX255" s="215">
        <v>0.25257955891153305</v>
      </c>
      <c r="AY255" s="215">
        <v>0.3278005649969909</v>
      </c>
      <c r="AZ255" s="215">
        <v>10.965040405111125</v>
      </c>
      <c r="BA255" s="215">
        <v>1.2170136740988746</v>
      </c>
      <c r="BB255" s="215">
        <v>2.7600840151448507</v>
      </c>
      <c r="BC255" s="215">
        <v>4.1420056004741754</v>
      </c>
    </row>
    <row r="256" spans="1:55" x14ac:dyDescent="0.25">
      <c r="A256" s="49" t="s">
        <v>9</v>
      </c>
      <c r="B256" s="25" t="s">
        <v>13</v>
      </c>
      <c r="C256" s="209"/>
      <c r="E256" s="201">
        <f t="shared" ref="E256:X256" si="134">IF(E34=1,$Z9,0)</f>
        <v>0</v>
      </c>
      <c r="F256" s="201">
        <f t="shared" si="134"/>
        <v>0</v>
      </c>
      <c r="G256" s="201">
        <f t="shared" si="134"/>
        <v>0</v>
      </c>
      <c r="H256" s="201">
        <f t="shared" si="134"/>
        <v>0</v>
      </c>
      <c r="I256" s="201">
        <f t="shared" si="134"/>
        <v>107.58657149618999</v>
      </c>
      <c r="J256" s="201">
        <f t="shared" si="134"/>
        <v>0</v>
      </c>
      <c r="K256" s="201">
        <f t="shared" si="134"/>
        <v>0</v>
      </c>
      <c r="L256" s="201">
        <f t="shared" si="134"/>
        <v>0</v>
      </c>
      <c r="M256" s="201">
        <f t="shared" si="134"/>
        <v>0</v>
      </c>
      <c r="N256" s="201">
        <f t="shared" si="134"/>
        <v>0</v>
      </c>
      <c r="O256" s="201">
        <f t="shared" si="134"/>
        <v>0</v>
      </c>
      <c r="P256" s="201">
        <f t="shared" si="134"/>
        <v>0</v>
      </c>
      <c r="Q256" s="201">
        <f t="shared" si="134"/>
        <v>0</v>
      </c>
      <c r="R256" s="201">
        <f t="shared" si="134"/>
        <v>0</v>
      </c>
      <c r="S256" s="201">
        <f t="shared" si="134"/>
        <v>0</v>
      </c>
      <c r="T256" s="201">
        <f t="shared" si="134"/>
        <v>0</v>
      </c>
      <c r="U256" s="201">
        <f t="shared" si="134"/>
        <v>0</v>
      </c>
      <c r="V256" s="201">
        <f t="shared" si="134"/>
        <v>0</v>
      </c>
      <c r="W256" s="201">
        <f t="shared" si="134"/>
        <v>0</v>
      </c>
      <c r="X256" s="201">
        <f t="shared" si="134"/>
        <v>0</v>
      </c>
      <c r="AH256" s="49" t="s">
        <v>9</v>
      </c>
      <c r="AI256" s="25" t="s">
        <v>13</v>
      </c>
      <c r="AJ256" s="214">
        <v>6048.2534285958764</v>
      </c>
      <c r="AK256" s="214">
        <v>643.36206569182855</v>
      </c>
      <c r="AL256" s="215">
        <v>9508.6460539359487</v>
      </c>
      <c r="AM256" s="215">
        <v>1862.1186012793823</v>
      </c>
      <c r="AN256" s="215">
        <v>23387.024868275141</v>
      </c>
      <c r="AO256" s="215">
        <v>103.45153226642719</v>
      </c>
      <c r="AP256" s="215">
        <v>666.46432849460427</v>
      </c>
      <c r="AQ256" s="215">
        <v>585.86579956980199</v>
      </c>
      <c r="AR256" s="215">
        <v>49.666214214061071</v>
      </c>
      <c r="AS256" s="215">
        <v>1.5700748362568562</v>
      </c>
      <c r="AT256" s="215">
        <v>7.0133627426382192</v>
      </c>
      <c r="AU256" s="215">
        <v>5.4072864702752117</v>
      </c>
      <c r="AV256" s="215">
        <v>72.08990648175012</v>
      </c>
      <c r="AW256" s="215">
        <v>7.7189791954697093E-2</v>
      </c>
      <c r="AX256" s="215">
        <v>3.8813668508472112</v>
      </c>
      <c r="AY256" s="215">
        <v>4.3006966569138987</v>
      </c>
      <c r="AZ256" s="215">
        <v>259.9676779739105</v>
      </c>
      <c r="BA256" s="215">
        <v>15.453235417069251</v>
      </c>
      <c r="BB256" s="215">
        <v>41.775921326597619</v>
      </c>
      <c r="BC256" s="215">
        <v>33.339728585575827</v>
      </c>
    </row>
    <row r="257" spans="1:55" x14ac:dyDescent="0.25">
      <c r="A257" s="50" t="s">
        <v>9</v>
      </c>
      <c r="B257" s="35" t="s">
        <v>14</v>
      </c>
      <c r="C257" s="209"/>
      <c r="E257" s="201">
        <f t="shared" ref="E257:X257" si="135">IF(E35=1,$Z10,0)</f>
        <v>0</v>
      </c>
      <c r="F257" s="201">
        <f t="shared" si="135"/>
        <v>0</v>
      </c>
      <c r="G257" s="201">
        <f t="shared" si="135"/>
        <v>0</v>
      </c>
      <c r="H257" s="201">
        <f t="shared" si="135"/>
        <v>0</v>
      </c>
      <c r="I257" s="201">
        <f t="shared" si="135"/>
        <v>0</v>
      </c>
      <c r="J257" s="201">
        <f t="shared" si="135"/>
        <v>5.09476330397968</v>
      </c>
      <c r="K257" s="201">
        <f t="shared" si="135"/>
        <v>0</v>
      </c>
      <c r="L257" s="201">
        <f t="shared" si="135"/>
        <v>0</v>
      </c>
      <c r="M257" s="201">
        <f t="shared" si="135"/>
        <v>0</v>
      </c>
      <c r="N257" s="201">
        <f t="shared" si="135"/>
        <v>0</v>
      </c>
      <c r="O257" s="201">
        <f t="shared" si="135"/>
        <v>0</v>
      </c>
      <c r="P257" s="201">
        <f t="shared" si="135"/>
        <v>0</v>
      </c>
      <c r="Q257" s="201">
        <f t="shared" si="135"/>
        <v>0</v>
      </c>
      <c r="R257" s="201">
        <f t="shared" si="135"/>
        <v>0</v>
      </c>
      <c r="S257" s="201">
        <f t="shared" si="135"/>
        <v>0</v>
      </c>
      <c r="T257" s="201">
        <f t="shared" si="135"/>
        <v>0</v>
      </c>
      <c r="U257" s="201">
        <f t="shared" si="135"/>
        <v>0</v>
      </c>
      <c r="V257" s="201">
        <f t="shared" si="135"/>
        <v>0</v>
      </c>
      <c r="W257" s="201">
        <f t="shared" si="135"/>
        <v>0</v>
      </c>
      <c r="X257" s="201">
        <f t="shared" si="135"/>
        <v>0</v>
      </c>
      <c r="AH257" s="50" t="s">
        <v>9</v>
      </c>
      <c r="AI257" s="35" t="s">
        <v>14</v>
      </c>
      <c r="AJ257" s="214">
        <v>4234.00340749516</v>
      </c>
      <c r="AK257" s="214">
        <v>1331.6400511252252</v>
      </c>
      <c r="AL257" s="215">
        <v>9361.4933896043622</v>
      </c>
      <c r="AM257" s="215">
        <v>2975.5896803980404</v>
      </c>
      <c r="AN257" s="215">
        <v>9296.1934328519255</v>
      </c>
      <c r="AO257" s="215">
        <v>7537.1870982932942</v>
      </c>
      <c r="AP257" s="215">
        <v>1712.3043080919429</v>
      </c>
      <c r="AQ257" s="215">
        <v>2008.6824227769416</v>
      </c>
      <c r="AR257" s="215">
        <v>35.049461962534814</v>
      </c>
      <c r="AS257" s="215">
        <v>5.1881506563623425</v>
      </c>
      <c r="AT257" s="215">
        <v>8.7910175853055819</v>
      </c>
      <c r="AU257" s="215">
        <v>8.4019329383140935</v>
      </c>
      <c r="AV257" s="215">
        <v>71.652026099625886</v>
      </c>
      <c r="AW257" s="215">
        <v>0.25814675327757514</v>
      </c>
      <c r="AX257" s="215">
        <v>3.8720100007007372</v>
      </c>
      <c r="AY257" s="215">
        <v>4.970688563246072</v>
      </c>
      <c r="AZ257" s="215">
        <v>269.89860153250743</v>
      </c>
      <c r="BA257" s="215">
        <v>57.540409010953333</v>
      </c>
      <c r="BB257" s="215">
        <v>56.027069740716449</v>
      </c>
      <c r="BC257" s="215">
        <v>81.947457236385162</v>
      </c>
    </row>
    <row r="258" spans="1:55" x14ac:dyDescent="0.25">
      <c r="A258" s="50" t="s">
        <v>9</v>
      </c>
      <c r="B258" s="35" t="s">
        <v>15</v>
      </c>
      <c r="C258" s="209"/>
      <c r="E258" s="201">
        <f t="shared" ref="E258:X258" si="136">IF(E36=1,$Z11,0)</f>
        <v>0</v>
      </c>
      <c r="F258" s="201">
        <f t="shared" si="136"/>
        <v>0</v>
      </c>
      <c r="G258" s="201">
        <f t="shared" si="136"/>
        <v>0</v>
      </c>
      <c r="H258" s="201">
        <f t="shared" si="136"/>
        <v>0</v>
      </c>
      <c r="I258" s="201">
        <f t="shared" si="136"/>
        <v>0</v>
      </c>
      <c r="J258" s="201">
        <f t="shared" si="136"/>
        <v>0</v>
      </c>
      <c r="K258" s="201">
        <f t="shared" si="136"/>
        <v>34.253082891617296</v>
      </c>
      <c r="L258" s="201">
        <f t="shared" si="136"/>
        <v>0</v>
      </c>
      <c r="M258" s="201">
        <f t="shared" si="136"/>
        <v>0</v>
      </c>
      <c r="N258" s="201">
        <f t="shared" si="136"/>
        <v>0</v>
      </c>
      <c r="O258" s="201">
        <f t="shared" si="136"/>
        <v>0</v>
      </c>
      <c r="P258" s="201">
        <f t="shared" si="136"/>
        <v>0</v>
      </c>
      <c r="Q258" s="201">
        <f t="shared" si="136"/>
        <v>0</v>
      </c>
      <c r="R258" s="201">
        <f t="shared" si="136"/>
        <v>0</v>
      </c>
      <c r="S258" s="201">
        <f t="shared" si="136"/>
        <v>0</v>
      </c>
      <c r="T258" s="201">
        <f t="shared" si="136"/>
        <v>0</v>
      </c>
      <c r="U258" s="201">
        <f t="shared" si="136"/>
        <v>0</v>
      </c>
      <c r="V258" s="201">
        <f t="shared" si="136"/>
        <v>0</v>
      </c>
      <c r="W258" s="201">
        <f t="shared" si="136"/>
        <v>0</v>
      </c>
      <c r="X258" s="201">
        <f t="shared" si="136"/>
        <v>0</v>
      </c>
      <c r="AH258" s="50" t="s">
        <v>9</v>
      </c>
      <c r="AI258" s="35" t="s">
        <v>15</v>
      </c>
      <c r="AJ258" s="214">
        <v>197.42680448852281</v>
      </c>
      <c r="AK258" s="214">
        <v>28.385801657363153</v>
      </c>
      <c r="AL258" s="215">
        <v>441.49331444754984</v>
      </c>
      <c r="AM258" s="215">
        <v>117.68153835454528</v>
      </c>
      <c r="AN258" s="215">
        <v>397.40940125876676</v>
      </c>
      <c r="AO258" s="215">
        <v>13.897997348376833</v>
      </c>
      <c r="AP258" s="215">
        <v>657.8724303361854</v>
      </c>
      <c r="AQ258" s="215">
        <v>103.93875225037065</v>
      </c>
      <c r="AR258" s="215">
        <v>1.5345078643511587</v>
      </c>
      <c r="AS258" s="215">
        <v>7.6959292677820215E-2</v>
      </c>
      <c r="AT258" s="215">
        <v>0.2895485755314865</v>
      </c>
      <c r="AU258" s="215">
        <v>0.28421106476110058</v>
      </c>
      <c r="AV258" s="215">
        <v>2.3795958165845525</v>
      </c>
      <c r="AW258" s="215">
        <v>3.2045424382494475E-3</v>
      </c>
      <c r="AX258" s="215">
        <v>0.14630430318208007</v>
      </c>
      <c r="AY258" s="215">
        <v>0.16644123089121787</v>
      </c>
      <c r="AZ258" s="215">
        <v>9.1147336622697441</v>
      </c>
      <c r="BA258" s="215">
        <v>0.74094517234078205</v>
      </c>
      <c r="BB258" s="215">
        <v>1.7879657010435897</v>
      </c>
      <c r="BC258" s="215">
        <v>1.9890952047313071</v>
      </c>
    </row>
    <row r="259" spans="1:55" x14ac:dyDescent="0.25">
      <c r="A259" s="51" t="s">
        <v>9</v>
      </c>
      <c r="B259" s="43" t="s">
        <v>16</v>
      </c>
      <c r="C259" s="209"/>
      <c r="E259" s="201">
        <f t="shared" ref="E259:X259" si="137">IF(E37=1,$Z12,0)</f>
        <v>0</v>
      </c>
      <c r="F259" s="201">
        <f t="shared" si="137"/>
        <v>0</v>
      </c>
      <c r="G259" s="201">
        <f t="shared" si="137"/>
        <v>0</v>
      </c>
      <c r="H259" s="201">
        <f t="shared" si="137"/>
        <v>0</v>
      </c>
      <c r="I259" s="201">
        <f t="shared" si="137"/>
        <v>0</v>
      </c>
      <c r="J259" s="201">
        <f t="shared" si="137"/>
        <v>0</v>
      </c>
      <c r="K259" s="201">
        <f t="shared" si="137"/>
        <v>0</v>
      </c>
      <c r="L259" s="201">
        <f t="shared" si="137"/>
        <v>38.290670485182005</v>
      </c>
      <c r="M259" s="201">
        <f t="shared" si="137"/>
        <v>0</v>
      </c>
      <c r="N259" s="201">
        <f t="shared" si="137"/>
        <v>0</v>
      </c>
      <c r="O259" s="201">
        <f t="shared" si="137"/>
        <v>0</v>
      </c>
      <c r="P259" s="201">
        <f t="shared" si="137"/>
        <v>0</v>
      </c>
      <c r="Q259" s="201">
        <f t="shared" si="137"/>
        <v>0</v>
      </c>
      <c r="R259" s="201">
        <f t="shared" si="137"/>
        <v>0</v>
      </c>
      <c r="S259" s="201">
        <f t="shared" si="137"/>
        <v>0</v>
      </c>
      <c r="T259" s="201">
        <f t="shared" si="137"/>
        <v>0</v>
      </c>
      <c r="U259" s="201">
        <f t="shared" si="137"/>
        <v>0</v>
      </c>
      <c r="V259" s="201">
        <f t="shared" si="137"/>
        <v>0</v>
      </c>
      <c r="W259" s="201">
        <f t="shared" si="137"/>
        <v>0</v>
      </c>
      <c r="X259" s="201">
        <f t="shared" si="137"/>
        <v>0</v>
      </c>
      <c r="AH259" s="51" t="s">
        <v>9</v>
      </c>
      <c r="AI259" s="43" t="s">
        <v>16</v>
      </c>
      <c r="AJ259" s="214">
        <v>1527.4249931675067</v>
      </c>
      <c r="AK259" s="214">
        <v>281.3738584019905</v>
      </c>
      <c r="AL259" s="215">
        <v>5109.3189332365491</v>
      </c>
      <c r="AM259" s="215">
        <v>2232.5081135579799</v>
      </c>
      <c r="AN259" s="215">
        <v>2621.8683855088757</v>
      </c>
      <c r="AO259" s="215">
        <v>104.50617571347045</v>
      </c>
      <c r="AP259" s="215">
        <v>671.8985536055427</v>
      </c>
      <c r="AQ259" s="215">
        <v>4888.8115185733413</v>
      </c>
      <c r="AR259" s="215">
        <v>12.618245097851132</v>
      </c>
      <c r="AS259" s="215">
        <v>0.87497015573382986</v>
      </c>
      <c r="AT259" s="215">
        <v>4.0059894048502978</v>
      </c>
      <c r="AU259" s="215">
        <v>5.8306187145518056</v>
      </c>
      <c r="AV259" s="215">
        <v>20.193264252539148</v>
      </c>
      <c r="AW259" s="215">
        <v>3.1377932420517042E-2</v>
      </c>
      <c r="AX259" s="215">
        <v>1.4792819574526819</v>
      </c>
      <c r="AY259" s="215">
        <v>1.9224909372966459</v>
      </c>
      <c r="AZ259" s="215">
        <v>79.477571881625494</v>
      </c>
      <c r="BA259" s="215">
        <v>9.5406718242357034</v>
      </c>
      <c r="BB259" s="215">
        <v>21.866395331214857</v>
      </c>
      <c r="BC259" s="215">
        <v>37.1436411095304</v>
      </c>
    </row>
    <row r="260" spans="1:55" x14ac:dyDescent="0.25">
      <c r="A260" s="53" t="s">
        <v>10</v>
      </c>
      <c r="B260" s="35" t="s">
        <v>13</v>
      </c>
      <c r="C260" s="209"/>
      <c r="E260" s="201">
        <f t="shared" ref="E260:X260" si="138">IF(E38=1,$Z13,0)</f>
        <v>0</v>
      </c>
      <c r="F260" s="201">
        <f t="shared" si="138"/>
        <v>0</v>
      </c>
      <c r="G260" s="201">
        <f t="shared" si="138"/>
        <v>0</v>
      </c>
      <c r="H260" s="201">
        <f t="shared" si="138"/>
        <v>0</v>
      </c>
      <c r="I260" s="201">
        <f t="shared" si="138"/>
        <v>0</v>
      </c>
      <c r="J260" s="201">
        <f t="shared" si="138"/>
        <v>0</v>
      </c>
      <c r="K260" s="201">
        <f t="shared" si="138"/>
        <v>0</v>
      </c>
      <c r="L260" s="201">
        <f t="shared" si="138"/>
        <v>0</v>
      </c>
      <c r="M260" s="201">
        <f t="shared" si="138"/>
        <v>9.49315489754445</v>
      </c>
      <c r="N260" s="201">
        <f t="shared" si="138"/>
        <v>0</v>
      </c>
      <c r="O260" s="201">
        <f t="shared" si="138"/>
        <v>0</v>
      </c>
      <c r="P260" s="201">
        <f t="shared" si="138"/>
        <v>0</v>
      </c>
      <c r="Q260" s="201">
        <f t="shared" si="138"/>
        <v>0</v>
      </c>
      <c r="R260" s="201">
        <f t="shared" si="138"/>
        <v>0</v>
      </c>
      <c r="S260" s="201">
        <f t="shared" si="138"/>
        <v>0</v>
      </c>
      <c r="T260" s="201">
        <f t="shared" si="138"/>
        <v>0</v>
      </c>
      <c r="U260" s="201">
        <f t="shared" si="138"/>
        <v>0</v>
      </c>
      <c r="V260" s="201">
        <f t="shared" si="138"/>
        <v>0</v>
      </c>
      <c r="W260" s="201">
        <f t="shared" si="138"/>
        <v>0</v>
      </c>
      <c r="X260" s="201">
        <f t="shared" si="138"/>
        <v>0</v>
      </c>
      <c r="AH260" s="53" t="s">
        <v>10</v>
      </c>
      <c r="AI260" s="35" t="s">
        <v>13</v>
      </c>
      <c r="AJ260" s="214">
        <v>1050.6168484928216</v>
      </c>
      <c r="AK260" s="214">
        <v>109.86377334989744</v>
      </c>
      <c r="AL260" s="215">
        <v>1324.7996024484708</v>
      </c>
      <c r="AM260" s="215">
        <v>281.78310232370268</v>
      </c>
      <c r="AN260" s="215">
        <v>369.8625471023206</v>
      </c>
      <c r="AO260" s="215">
        <v>7.3244962327043881</v>
      </c>
      <c r="AP260" s="215">
        <v>33.390588870137627</v>
      </c>
      <c r="AQ260" s="215">
        <v>38.492195367430028</v>
      </c>
      <c r="AR260" s="215">
        <v>2644.86251771756</v>
      </c>
      <c r="AS260" s="215">
        <v>14.284535595084513</v>
      </c>
      <c r="AT260" s="215">
        <v>99.098497550787513</v>
      </c>
      <c r="AU260" s="215">
        <v>68.934361360944237</v>
      </c>
      <c r="AV260" s="215">
        <v>52.498755369428558</v>
      </c>
      <c r="AW260" s="215">
        <v>5.1391381772740843E-2</v>
      </c>
      <c r="AX260" s="215">
        <v>2.5882436769264716</v>
      </c>
      <c r="AY260" s="215">
        <v>2.8775618358186321</v>
      </c>
      <c r="AZ260" s="215">
        <v>247.44980135050315</v>
      </c>
      <c r="BA260" s="215">
        <v>12.27407640427848</v>
      </c>
      <c r="BB260" s="215">
        <v>31.747147626109406</v>
      </c>
      <c r="BC260" s="215">
        <v>27.047437399379689</v>
      </c>
    </row>
    <row r="261" spans="1:55" x14ac:dyDescent="0.25">
      <c r="A261" s="53" t="s">
        <v>10</v>
      </c>
      <c r="B261" s="35" t="s">
        <v>14</v>
      </c>
      <c r="C261" s="209"/>
      <c r="E261" s="201">
        <f t="shared" ref="E261:X261" si="139">IF(E39=1,$Z14,0)</f>
        <v>0</v>
      </c>
      <c r="F261" s="201">
        <f t="shared" si="139"/>
        <v>0</v>
      </c>
      <c r="G261" s="201">
        <f t="shared" si="139"/>
        <v>0</v>
      </c>
      <c r="H261" s="201">
        <f t="shared" si="139"/>
        <v>0</v>
      </c>
      <c r="I261" s="201">
        <f t="shared" si="139"/>
        <v>0</v>
      </c>
      <c r="J261" s="201">
        <f t="shared" si="139"/>
        <v>0</v>
      </c>
      <c r="K261" s="201">
        <f t="shared" si="139"/>
        <v>0</v>
      </c>
      <c r="L261" s="201">
        <f t="shared" si="139"/>
        <v>0</v>
      </c>
      <c r="M261" s="201">
        <f t="shared" si="139"/>
        <v>0</v>
      </c>
      <c r="N261" s="201">
        <f t="shared" si="139"/>
        <v>0.98667526672311601</v>
      </c>
      <c r="O261" s="201">
        <f t="shared" si="139"/>
        <v>0</v>
      </c>
      <c r="P261" s="201">
        <f t="shared" si="139"/>
        <v>0</v>
      </c>
      <c r="Q261" s="201">
        <f t="shared" si="139"/>
        <v>0</v>
      </c>
      <c r="R261" s="201">
        <f t="shared" si="139"/>
        <v>0</v>
      </c>
      <c r="S261" s="201">
        <f t="shared" si="139"/>
        <v>0</v>
      </c>
      <c r="T261" s="201">
        <f t="shared" si="139"/>
        <v>0</v>
      </c>
      <c r="U261" s="201">
        <f t="shared" si="139"/>
        <v>0</v>
      </c>
      <c r="V261" s="201">
        <f t="shared" si="139"/>
        <v>0</v>
      </c>
      <c r="W261" s="201">
        <f t="shared" si="139"/>
        <v>0</v>
      </c>
      <c r="X261" s="201">
        <f t="shared" si="139"/>
        <v>0</v>
      </c>
      <c r="AH261" s="53" t="s">
        <v>10</v>
      </c>
      <c r="AI261" s="35" t="s">
        <v>14</v>
      </c>
      <c r="AJ261" s="214">
        <v>1373.3496267465296</v>
      </c>
      <c r="AK261" s="214">
        <v>1853.9057299598251</v>
      </c>
      <c r="AL261" s="215">
        <v>3221.5117510516789</v>
      </c>
      <c r="AM261" s="215">
        <v>1078.151013665396</v>
      </c>
      <c r="AN261" s="215">
        <v>711.87697600954289</v>
      </c>
      <c r="AO261" s="215">
        <v>155.47890444024085</v>
      </c>
      <c r="AP261" s="215">
        <v>93.725237485926229</v>
      </c>
      <c r="AQ261" s="215">
        <v>147.21090862141352</v>
      </c>
      <c r="AR261" s="215">
        <v>859.14370761920497</v>
      </c>
      <c r="AS261" s="215">
        <v>2355.769058328699</v>
      </c>
      <c r="AT261" s="215">
        <v>446.90425130472914</v>
      </c>
      <c r="AU261" s="215">
        <v>328.36288513801378</v>
      </c>
      <c r="AV261" s="215">
        <v>119.75970218471458</v>
      </c>
      <c r="AW261" s="215">
        <v>0.6677702923487201</v>
      </c>
      <c r="AX261" s="215">
        <v>6.0243918236101148</v>
      </c>
      <c r="AY261" s="215">
        <v>8.6652706765615104</v>
      </c>
      <c r="AZ261" s="215">
        <v>516.67258040846502</v>
      </c>
      <c r="BA261" s="215">
        <v>212.96775373064381</v>
      </c>
      <c r="BB261" s="215">
        <v>91.841947946406535</v>
      </c>
      <c r="BC261" s="215">
        <v>157.31944988423393</v>
      </c>
    </row>
    <row r="262" spans="1:55" x14ac:dyDescent="0.25">
      <c r="A262" s="53" t="s">
        <v>10</v>
      </c>
      <c r="B262" s="35" t="s">
        <v>15</v>
      </c>
      <c r="C262" s="209"/>
      <c r="E262" s="201">
        <f t="shared" ref="E262:X262" si="140">IF(E40=1,$Z15,0)</f>
        <v>0</v>
      </c>
      <c r="F262" s="201">
        <f t="shared" si="140"/>
        <v>0</v>
      </c>
      <c r="G262" s="201">
        <f t="shared" si="140"/>
        <v>0</v>
      </c>
      <c r="H262" s="201">
        <f t="shared" si="140"/>
        <v>0</v>
      </c>
      <c r="I262" s="201">
        <f t="shared" si="140"/>
        <v>0</v>
      </c>
      <c r="J262" s="201">
        <f t="shared" si="140"/>
        <v>0</v>
      </c>
      <c r="K262" s="201">
        <f t="shared" si="140"/>
        <v>0</v>
      </c>
      <c r="L262" s="201">
        <f t="shared" si="140"/>
        <v>0</v>
      </c>
      <c r="M262" s="201">
        <f t="shared" si="140"/>
        <v>0</v>
      </c>
      <c r="N262" s="201">
        <f t="shared" si="140"/>
        <v>0</v>
      </c>
      <c r="O262" s="201">
        <f t="shared" si="140"/>
        <v>5.3648560364098206</v>
      </c>
      <c r="P262" s="201">
        <f t="shared" si="140"/>
        <v>0</v>
      </c>
      <c r="Q262" s="201">
        <f t="shared" si="140"/>
        <v>0</v>
      </c>
      <c r="R262" s="201">
        <f t="shared" si="140"/>
        <v>0</v>
      </c>
      <c r="S262" s="201">
        <f t="shared" si="140"/>
        <v>0</v>
      </c>
      <c r="T262" s="201">
        <f t="shared" si="140"/>
        <v>0</v>
      </c>
      <c r="U262" s="201">
        <f t="shared" si="140"/>
        <v>0</v>
      </c>
      <c r="V262" s="201">
        <f t="shared" si="140"/>
        <v>0</v>
      </c>
      <c r="W262" s="201">
        <f t="shared" si="140"/>
        <v>0</v>
      </c>
      <c r="X262" s="201">
        <f t="shared" si="140"/>
        <v>0</v>
      </c>
      <c r="AH262" s="53" t="s">
        <v>10</v>
      </c>
      <c r="AI262" s="35" t="s">
        <v>15</v>
      </c>
      <c r="AJ262" s="214">
        <v>27.491558856038662</v>
      </c>
      <c r="AK262" s="214">
        <v>5.1619076549249838</v>
      </c>
      <c r="AL262" s="215">
        <v>53.679967602945396</v>
      </c>
      <c r="AM262" s="215">
        <v>17.234463980015224</v>
      </c>
      <c r="AN262" s="215">
        <v>13.206483449096135</v>
      </c>
      <c r="AO262" s="215">
        <v>0.4349870494748953</v>
      </c>
      <c r="AP262" s="215">
        <v>1.7091380421131184</v>
      </c>
      <c r="AQ262" s="215">
        <v>3.0061506762540073</v>
      </c>
      <c r="AR262" s="215">
        <v>27.873713264233636</v>
      </c>
      <c r="AS262" s="215">
        <v>1.5265573645335437</v>
      </c>
      <c r="AT262" s="215">
        <v>82.99092029662927</v>
      </c>
      <c r="AU262" s="215">
        <v>12.324317248591946</v>
      </c>
      <c r="AV262" s="215">
        <v>1.5337408952248666</v>
      </c>
      <c r="AW262" s="215">
        <v>2.0634871764967861E-3</v>
      </c>
      <c r="AX262" s="215">
        <v>8.2811029242397582E-2</v>
      </c>
      <c r="AY262" s="215">
        <v>9.5844676242751115E-2</v>
      </c>
      <c r="AZ262" s="215">
        <v>7.4685025658883593</v>
      </c>
      <c r="BA262" s="215">
        <v>0.62590768041637934</v>
      </c>
      <c r="BB262" s="215">
        <v>1.2007125688981692</v>
      </c>
      <c r="BC262" s="215">
        <v>1.3769145109972729</v>
      </c>
    </row>
    <row r="263" spans="1:55" x14ac:dyDescent="0.25">
      <c r="A263" s="53" t="s">
        <v>10</v>
      </c>
      <c r="B263" s="35" t="s">
        <v>16</v>
      </c>
      <c r="C263" s="209"/>
      <c r="E263" s="201">
        <f t="shared" ref="E263:X263" si="141">IF(E41=1,$Z16,0)</f>
        <v>0</v>
      </c>
      <c r="F263" s="201">
        <f t="shared" si="141"/>
        <v>0</v>
      </c>
      <c r="G263" s="201">
        <f t="shared" si="141"/>
        <v>0</v>
      </c>
      <c r="H263" s="201">
        <f t="shared" si="141"/>
        <v>0</v>
      </c>
      <c r="I263" s="201">
        <f t="shared" si="141"/>
        <v>0</v>
      </c>
      <c r="J263" s="201">
        <f t="shared" si="141"/>
        <v>0</v>
      </c>
      <c r="K263" s="201">
        <f t="shared" si="141"/>
        <v>0</v>
      </c>
      <c r="L263" s="201">
        <f t="shared" si="141"/>
        <v>0</v>
      </c>
      <c r="M263" s="201">
        <f t="shared" si="141"/>
        <v>0</v>
      </c>
      <c r="N263" s="201">
        <f t="shared" si="141"/>
        <v>0</v>
      </c>
      <c r="O263" s="201">
        <f t="shared" si="141"/>
        <v>0</v>
      </c>
      <c r="P263" s="201">
        <f t="shared" si="141"/>
        <v>6.2563833310753596</v>
      </c>
      <c r="Q263" s="201">
        <f t="shared" si="141"/>
        <v>0</v>
      </c>
      <c r="R263" s="201">
        <f t="shared" si="141"/>
        <v>0</v>
      </c>
      <c r="S263" s="201">
        <f t="shared" si="141"/>
        <v>0</v>
      </c>
      <c r="T263" s="201">
        <f t="shared" si="141"/>
        <v>0</v>
      </c>
      <c r="U263" s="201">
        <f t="shared" si="141"/>
        <v>0</v>
      </c>
      <c r="V263" s="201">
        <f t="shared" si="141"/>
        <v>0</v>
      </c>
      <c r="W263" s="201">
        <f t="shared" si="141"/>
        <v>0</v>
      </c>
      <c r="X263" s="201">
        <f t="shared" si="141"/>
        <v>0</v>
      </c>
      <c r="AH263" s="53" t="s">
        <v>10</v>
      </c>
      <c r="AI263" s="35" t="s">
        <v>16</v>
      </c>
      <c r="AJ263" s="214">
        <v>176.39289665658444</v>
      </c>
      <c r="AK263" s="214">
        <v>46.299509989726651</v>
      </c>
      <c r="AL263" s="215">
        <v>546.34155187017973</v>
      </c>
      <c r="AM263" s="215">
        <v>283.35661861257199</v>
      </c>
      <c r="AN263" s="215">
        <v>116.58747124336249</v>
      </c>
      <c r="AO263" s="215">
        <v>4.9049610956295089</v>
      </c>
      <c r="AP263" s="215">
        <v>20.608229611531609</v>
      </c>
      <c r="AQ263" s="215">
        <v>56.585880692905462</v>
      </c>
      <c r="AR263" s="215">
        <v>117.34967674810909</v>
      </c>
      <c r="AS263" s="215">
        <v>12.590009331870897</v>
      </c>
      <c r="AT263" s="215">
        <v>75.914674543542674</v>
      </c>
      <c r="AU263" s="215">
        <v>453.88702140027118</v>
      </c>
      <c r="AV263" s="215">
        <v>7.7008895548547143</v>
      </c>
      <c r="AW263" s="215">
        <v>1.4843141255003968E-2</v>
      </c>
      <c r="AX263" s="215">
        <v>0.55554378835408469</v>
      </c>
      <c r="AY263" s="215">
        <v>0.76939071574537543</v>
      </c>
      <c r="AZ263" s="215">
        <v>36.479262465174806</v>
      </c>
      <c r="BA263" s="215">
        <v>4.8276413207904643</v>
      </c>
      <c r="BB263" s="215">
        <v>8.9550849898798024</v>
      </c>
      <c r="BC263" s="215">
        <v>15.293730245928753</v>
      </c>
    </row>
    <row r="264" spans="1:55" x14ac:dyDescent="0.25">
      <c r="A264" s="54" t="s">
        <v>11</v>
      </c>
      <c r="B264" s="25" t="s">
        <v>13</v>
      </c>
      <c r="C264" s="209"/>
      <c r="E264" s="201">
        <f t="shared" ref="E264:X264" si="142">IF(E42=1,$Z17,0)</f>
        <v>0</v>
      </c>
      <c r="F264" s="201">
        <f t="shared" si="142"/>
        <v>0</v>
      </c>
      <c r="G264" s="201">
        <f t="shared" si="142"/>
        <v>0</v>
      </c>
      <c r="H264" s="201">
        <f t="shared" si="142"/>
        <v>0</v>
      </c>
      <c r="I264" s="201">
        <f t="shared" si="142"/>
        <v>0</v>
      </c>
      <c r="J264" s="201">
        <f t="shared" si="142"/>
        <v>0</v>
      </c>
      <c r="K264" s="201">
        <f t="shared" si="142"/>
        <v>0</v>
      </c>
      <c r="L264" s="201">
        <f t="shared" si="142"/>
        <v>0</v>
      </c>
      <c r="M264" s="201">
        <f t="shared" si="142"/>
        <v>0</v>
      </c>
      <c r="N264" s="201">
        <f t="shared" si="142"/>
        <v>0</v>
      </c>
      <c r="O264" s="201">
        <f t="shared" si="142"/>
        <v>0</v>
      </c>
      <c r="P264" s="201">
        <f t="shared" si="142"/>
        <v>0</v>
      </c>
      <c r="Q264" s="201">
        <f t="shared" si="142"/>
        <v>19.214868130398003</v>
      </c>
      <c r="R264" s="201">
        <f t="shared" si="142"/>
        <v>0</v>
      </c>
      <c r="S264" s="201">
        <f t="shared" si="142"/>
        <v>0</v>
      </c>
      <c r="T264" s="201">
        <f t="shared" si="142"/>
        <v>0</v>
      </c>
      <c r="U264" s="201">
        <f t="shared" si="142"/>
        <v>0</v>
      </c>
      <c r="V264" s="201">
        <f t="shared" si="142"/>
        <v>0</v>
      </c>
      <c r="W264" s="201">
        <f t="shared" si="142"/>
        <v>0</v>
      </c>
      <c r="X264" s="201">
        <f t="shared" si="142"/>
        <v>0</v>
      </c>
      <c r="AH264" s="54" t="s">
        <v>11</v>
      </c>
      <c r="AI264" s="25" t="s">
        <v>13</v>
      </c>
      <c r="AJ264" s="214">
        <v>3831.2979467766068</v>
      </c>
      <c r="AK264" s="214">
        <v>503.4125085437181</v>
      </c>
      <c r="AL264" s="215">
        <v>7269.8395612279091</v>
      </c>
      <c r="AM264" s="215">
        <v>1671.2168739031933</v>
      </c>
      <c r="AN264" s="215">
        <v>1886.4714567933279</v>
      </c>
      <c r="AO264" s="215">
        <v>36.691663626934009</v>
      </c>
      <c r="AP264" s="215">
        <v>180.22138809624656</v>
      </c>
      <c r="AQ264" s="215">
        <v>183.88991157845214</v>
      </c>
      <c r="AR264" s="215">
        <v>201.0206219920934</v>
      </c>
      <c r="AS264" s="215">
        <v>5.5338018965257252</v>
      </c>
      <c r="AT264" s="215">
        <v>34.856796291377947</v>
      </c>
      <c r="AU264" s="215">
        <v>29.392847300940414</v>
      </c>
      <c r="AV264" s="215">
        <v>15461.387611017517</v>
      </c>
      <c r="AW264" s="215">
        <v>6.1906147572784977</v>
      </c>
      <c r="AX264" s="215">
        <v>480.04324132207807</v>
      </c>
      <c r="AY264" s="215">
        <v>420.35805976665597</v>
      </c>
      <c r="AZ264" s="215">
        <v>1299.5058058100747</v>
      </c>
      <c r="BA264" s="215">
        <v>62.701524250907717</v>
      </c>
      <c r="BB264" s="215">
        <v>193.63149860773828</v>
      </c>
      <c r="BC264" s="215">
        <v>149.37886069275069</v>
      </c>
    </row>
    <row r="265" spans="1:55" x14ac:dyDescent="0.25">
      <c r="A265" s="55" t="s">
        <v>11</v>
      </c>
      <c r="B265" s="35" t="s">
        <v>14</v>
      </c>
      <c r="C265" s="209"/>
      <c r="E265" s="201">
        <f t="shared" ref="E265:X265" si="143">IF(E43=1,$Z18,0)</f>
        <v>0</v>
      </c>
      <c r="F265" s="201">
        <f t="shared" si="143"/>
        <v>0</v>
      </c>
      <c r="G265" s="201">
        <f t="shared" si="143"/>
        <v>0</v>
      </c>
      <c r="H265" s="201">
        <f t="shared" si="143"/>
        <v>0</v>
      </c>
      <c r="I265" s="201">
        <f t="shared" si="143"/>
        <v>0</v>
      </c>
      <c r="J265" s="201">
        <f t="shared" si="143"/>
        <v>0</v>
      </c>
      <c r="K265" s="201">
        <f t="shared" si="143"/>
        <v>0</v>
      </c>
      <c r="L265" s="201">
        <f t="shared" si="143"/>
        <v>0</v>
      </c>
      <c r="M265" s="201">
        <f t="shared" si="143"/>
        <v>0</v>
      </c>
      <c r="N265" s="201">
        <f t="shared" si="143"/>
        <v>0</v>
      </c>
      <c r="O265" s="201">
        <f t="shared" si="143"/>
        <v>0</v>
      </c>
      <c r="P265" s="201">
        <f t="shared" si="143"/>
        <v>0</v>
      </c>
      <c r="Q265" s="201">
        <f t="shared" si="143"/>
        <v>0</v>
      </c>
      <c r="R265" s="201">
        <f t="shared" si="143"/>
        <v>3.5858771380186297E-2</v>
      </c>
      <c r="S265" s="201">
        <f t="shared" si="143"/>
        <v>0</v>
      </c>
      <c r="T265" s="201">
        <f t="shared" si="143"/>
        <v>0</v>
      </c>
      <c r="U265" s="201">
        <f t="shared" si="143"/>
        <v>0</v>
      </c>
      <c r="V265" s="201">
        <f t="shared" si="143"/>
        <v>0</v>
      </c>
      <c r="W265" s="201">
        <f t="shared" si="143"/>
        <v>0</v>
      </c>
      <c r="X265" s="201">
        <f t="shared" si="143"/>
        <v>0</v>
      </c>
      <c r="AH265" s="55" t="s">
        <v>11</v>
      </c>
      <c r="AI265" s="35" t="s">
        <v>14</v>
      </c>
      <c r="AJ265" s="214">
        <v>2396.885329746046</v>
      </c>
      <c r="AK265" s="214">
        <v>409.62508945320957</v>
      </c>
      <c r="AL265" s="215">
        <v>4796.2400563702549</v>
      </c>
      <c r="AM265" s="215">
        <v>1211.7633101967538</v>
      </c>
      <c r="AN265" s="215">
        <v>1189.9021193841427</v>
      </c>
      <c r="AO265" s="215">
        <v>30.957218785122148</v>
      </c>
      <c r="AP265" s="215">
        <v>120.33187058661908</v>
      </c>
      <c r="AQ265" s="215">
        <v>140.29224589429887</v>
      </c>
      <c r="AR265" s="215">
        <v>122.37875824640726</v>
      </c>
      <c r="AS265" s="215">
        <v>4.2586703054088124</v>
      </c>
      <c r="AT265" s="215">
        <v>21.961039671649214</v>
      </c>
      <c r="AU265" s="215">
        <v>19.134333952797455</v>
      </c>
      <c r="AV265" s="215">
        <v>8830.0139070099431</v>
      </c>
      <c r="AW265" s="215">
        <v>117.67419241905982</v>
      </c>
      <c r="AX265" s="215">
        <v>466.92001206415716</v>
      </c>
      <c r="AY265" s="215">
        <v>754.01162579033041</v>
      </c>
      <c r="AZ265" s="215">
        <v>891.37053810982616</v>
      </c>
      <c r="BA265" s="215">
        <v>77.802539635418768</v>
      </c>
      <c r="BB265" s="215">
        <v>151.1756546340234</v>
      </c>
      <c r="BC265" s="215">
        <v>160.89925876374727</v>
      </c>
    </row>
    <row r="266" spans="1:55" x14ac:dyDescent="0.25">
      <c r="A266" s="55" t="s">
        <v>11</v>
      </c>
      <c r="B266" s="35" t="s">
        <v>15</v>
      </c>
      <c r="C266" s="209"/>
      <c r="E266" s="201">
        <f t="shared" ref="E266:X266" si="144">IF(E44=1,$Z19,0)</f>
        <v>0</v>
      </c>
      <c r="F266" s="201">
        <f t="shared" si="144"/>
        <v>0</v>
      </c>
      <c r="G266" s="201">
        <f t="shared" si="144"/>
        <v>0</v>
      </c>
      <c r="H266" s="201">
        <f t="shared" si="144"/>
        <v>0</v>
      </c>
      <c r="I266" s="201">
        <f t="shared" si="144"/>
        <v>0</v>
      </c>
      <c r="J266" s="201">
        <f t="shared" si="144"/>
        <v>0</v>
      </c>
      <c r="K266" s="201">
        <f t="shared" si="144"/>
        <v>0</v>
      </c>
      <c r="L266" s="201">
        <f t="shared" si="144"/>
        <v>0</v>
      </c>
      <c r="M266" s="201">
        <f t="shared" si="144"/>
        <v>0</v>
      </c>
      <c r="N266" s="201">
        <f t="shared" si="144"/>
        <v>0</v>
      </c>
      <c r="O266" s="201">
        <f t="shared" si="144"/>
        <v>0</v>
      </c>
      <c r="P266" s="201">
        <f t="shared" si="144"/>
        <v>0</v>
      </c>
      <c r="Q266" s="201">
        <f t="shared" si="144"/>
        <v>0</v>
      </c>
      <c r="R266" s="201">
        <f t="shared" si="144"/>
        <v>0</v>
      </c>
      <c r="S266" s="201">
        <f t="shared" si="144"/>
        <v>2.0740892294665501</v>
      </c>
      <c r="T266" s="201">
        <f t="shared" si="144"/>
        <v>0</v>
      </c>
      <c r="U266" s="201">
        <f t="shared" si="144"/>
        <v>0</v>
      </c>
      <c r="V266" s="201">
        <f t="shared" si="144"/>
        <v>0</v>
      </c>
      <c r="W266" s="201">
        <f t="shared" si="144"/>
        <v>0</v>
      </c>
      <c r="X266" s="201">
        <f t="shared" si="144"/>
        <v>0</v>
      </c>
      <c r="AH266" s="55" t="s">
        <v>11</v>
      </c>
      <c r="AI266" s="35" t="s">
        <v>15</v>
      </c>
      <c r="AJ266" s="214">
        <v>50.11515766476105</v>
      </c>
      <c r="AK266" s="214">
        <v>6.8861006250196803</v>
      </c>
      <c r="AL266" s="215">
        <v>104.703569566021</v>
      </c>
      <c r="AM266" s="215">
        <v>25.731370691003011</v>
      </c>
      <c r="AN266" s="215">
        <v>24.697329780307658</v>
      </c>
      <c r="AO266" s="215">
        <v>0.50260188854155108</v>
      </c>
      <c r="AP266" s="215">
        <v>2.552049628110467</v>
      </c>
      <c r="AQ266" s="215">
        <v>2.850561895455006</v>
      </c>
      <c r="AR266" s="215">
        <v>2.5466688094535361</v>
      </c>
      <c r="AS266" s="215">
        <v>7.1827998780241278E-2</v>
      </c>
      <c r="AT266" s="215">
        <v>0.45897229711615811</v>
      </c>
      <c r="AU266" s="215">
        <v>0.39299785712111962</v>
      </c>
      <c r="AV266" s="215">
        <v>135.89828316201192</v>
      </c>
      <c r="AW266" s="215">
        <v>0.15322218291160819</v>
      </c>
      <c r="AX266" s="215">
        <v>107.30386548306326</v>
      </c>
      <c r="AY266" s="215">
        <v>15.657559417354166</v>
      </c>
      <c r="AZ266" s="215">
        <v>16.751647784603183</v>
      </c>
      <c r="BA266" s="215">
        <v>0.874890849639688</v>
      </c>
      <c r="BB266" s="215">
        <v>2.6357537953177523</v>
      </c>
      <c r="BC266" s="215">
        <v>2.3106134173796069</v>
      </c>
    </row>
    <row r="267" spans="1:55" x14ac:dyDescent="0.25">
      <c r="A267" s="56" t="s">
        <v>11</v>
      </c>
      <c r="B267" s="43" t="s">
        <v>16</v>
      </c>
      <c r="C267" s="209"/>
      <c r="E267" s="201">
        <f t="shared" ref="E267:X267" si="145">IF(E45=1,$Z20,0)</f>
        <v>0</v>
      </c>
      <c r="F267" s="201">
        <f t="shared" si="145"/>
        <v>0</v>
      </c>
      <c r="G267" s="201">
        <f t="shared" si="145"/>
        <v>0</v>
      </c>
      <c r="H267" s="201">
        <f t="shared" si="145"/>
        <v>0</v>
      </c>
      <c r="I267" s="201">
        <f t="shared" si="145"/>
        <v>0</v>
      </c>
      <c r="J267" s="201">
        <f t="shared" si="145"/>
        <v>0</v>
      </c>
      <c r="K267" s="201">
        <f t="shared" si="145"/>
        <v>0</v>
      </c>
      <c r="L267" s="201">
        <f t="shared" si="145"/>
        <v>0</v>
      </c>
      <c r="M267" s="201">
        <f t="shared" si="145"/>
        <v>0</v>
      </c>
      <c r="N267" s="201">
        <f t="shared" si="145"/>
        <v>0</v>
      </c>
      <c r="O267" s="201">
        <f t="shared" si="145"/>
        <v>0</v>
      </c>
      <c r="P267" s="201">
        <f t="shared" si="145"/>
        <v>0</v>
      </c>
      <c r="Q267" s="201">
        <f t="shared" si="145"/>
        <v>0</v>
      </c>
      <c r="R267" s="201">
        <f t="shared" si="145"/>
        <v>0</v>
      </c>
      <c r="S267" s="201">
        <f t="shared" si="145"/>
        <v>0</v>
      </c>
      <c r="T267" s="201">
        <f t="shared" si="145"/>
        <v>2.6253634987298899</v>
      </c>
      <c r="U267" s="201">
        <f t="shared" si="145"/>
        <v>0</v>
      </c>
      <c r="V267" s="201">
        <f t="shared" si="145"/>
        <v>0</v>
      </c>
      <c r="W267" s="201">
        <f t="shared" si="145"/>
        <v>0</v>
      </c>
      <c r="X267" s="201">
        <f t="shared" si="145"/>
        <v>0</v>
      </c>
      <c r="AH267" s="56" t="s">
        <v>11</v>
      </c>
      <c r="AI267" s="43" t="s">
        <v>16</v>
      </c>
      <c r="AJ267" s="214">
        <v>170.92054664677795</v>
      </c>
      <c r="AK267" s="214">
        <v>29.19251206995667</v>
      </c>
      <c r="AL267" s="215">
        <v>454.05196857072474</v>
      </c>
      <c r="AM267" s="215">
        <v>165.70238157443609</v>
      </c>
      <c r="AN267" s="215">
        <v>86.882141280025067</v>
      </c>
      <c r="AO267" s="215">
        <v>2.2797987449641952</v>
      </c>
      <c r="AP267" s="215">
        <v>11.325156611311458</v>
      </c>
      <c r="AQ267" s="215">
        <v>20.532905284469209</v>
      </c>
      <c r="AR267" s="215">
        <v>7.753582450099028</v>
      </c>
      <c r="AS267" s="215">
        <v>0.28270791804307338</v>
      </c>
      <c r="AT267" s="215">
        <v>1.6090103253155337</v>
      </c>
      <c r="AU267" s="215">
        <v>1.7196132178627357</v>
      </c>
      <c r="AV267" s="215">
        <v>445.03830062808157</v>
      </c>
      <c r="AW267" s="215">
        <v>0.7688487286868656</v>
      </c>
      <c r="AX267" s="215">
        <v>47.442618101403141</v>
      </c>
      <c r="AY267" s="215">
        <v>361.2202765886671</v>
      </c>
      <c r="AZ267" s="215">
        <v>54.732745616627454</v>
      </c>
      <c r="BA267" s="215">
        <v>3.8383710873360202</v>
      </c>
      <c r="BB267" s="215">
        <v>10.711269841969754</v>
      </c>
      <c r="BC267" s="215">
        <v>14.390689857499938</v>
      </c>
    </row>
    <row r="268" spans="1:55" x14ac:dyDescent="0.25">
      <c r="A268" s="57" t="s">
        <v>12</v>
      </c>
      <c r="B268" s="35" t="s">
        <v>13</v>
      </c>
      <c r="C268" s="209"/>
      <c r="E268" s="201">
        <f t="shared" ref="E268:X268" si="146">IF(E46=1,$Z21,0)</f>
        <v>0</v>
      </c>
      <c r="F268" s="201">
        <f t="shared" si="146"/>
        <v>0</v>
      </c>
      <c r="G268" s="201">
        <f t="shared" si="146"/>
        <v>0</v>
      </c>
      <c r="H268" s="201">
        <f t="shared" si="146"/>
        <v>0</v>
      </c>
      <c r="I268" s="201">
        <f t="shared" si="146"/>
        <v>0</v>
      </c>
      <c r="J268" s="201">
        <f t="shared" si="146"/>
        <v>0</v>
      </c>
      <c r="K268" s="201">
        <f t="shared" si="146"/>
        <v>0</v>
      </c>
      <c r="L268" s="201">
        <f t="shared" si="146"/>
        <v>0</v>
      </c>
      <c r="M268" s="201">
        <f t="shared" si="146"/>
        <v>0</v>
      </c>
      <c r="N268" s="201">
        <f t="shared" si="146"/>
        <v>0</v>
      </c>
      <c r="O268" s="201">
        <f t="shared" si="146"/>
        <v>0</v>
      </c>
      <c r="P268" s="201">
        <f t="shared" si="146"/>
        <v>0</v>
      </c>
      <c r="Q268" s="201">
        <f t="shared" si="146"/>
        <v>0</v>
      </c>
      <c r="R268" s="201">
        <f t="shared" si="146"/>
        <v>0</v>
      </c>
      <c r="S268" s="201">
        <f t="shared" si="146"/>
        <v>0</v>
      </c>
      <c r="T268" s="201">
        <f t="shared" si="146"/>
        <v>0</v>
      </c>
      <c r="U268" s="201">
        <f t="shared" si="146"/>
        <v>40.186873929720598</v>
      </c>
      <c r="V268" s="201">
        <f t="shared" si="146"/>
        <v>0</v>
      </c>
      <c r="W268" s="201">
        <f t="shared" si="146"/>
        <v>0</v>
      </c>
      <c r="X268" s="201">
        <f t="shared" si="146"/>
        <v>0</v>
      </c>
      <c r="AH268" s="57" t="s">
        <v>12</v>
      </c>
      <c r="AI268" s="35" t="s">
        <v>13</v>
      </c>
      <c r="AJ268" s="214">
        <v>8524.7255433048394</v>
      </c>
      <c r="AK268" s="214">
        <v>1614.2417011997868</v>
      </c>
      <c r="AL268" s="215">
        <v>14226.589460207852</v>
      </c>
      <c r="AM268" s="215">
        <v>3093.3078021967672</v>
      </c>
      <c r="AN268" s="215">
        <v>4703.8130865399007</v>
      </c>
      <c r="AO268" s="215">
        <v>123.11152760830586</v>
      </c>
      <c r="AP268" s="215">
        <v>395.24149103582846</v>
      </c>
      <c r="AQ268" s="215">
        <v>397.41213473743034</v>
      </c>
      <c r="AR268" s="215">
        <v>573.78685569271192</v>
      </c>
      <c r="AS268" s="215">
        <v>18.583512111218091</v>
      </c>
      <c r="AT268" s="215">
        <v>73.275441620634084</v>
      </c>
      <c r="AU268" s="215">
        <v>57.382216339393736</v>
      </c>
      <c r="AV268" s="215">
        <v>1172.8130991375829</v>
      </c>
      <c r="AW268" s="215">
        <v>1.2100645150987164</v>
      </c>
      <c r="AX268" s="215">
        <v>53.489657379973842</v>
      </c>
      <c r="AY268" s="215">
        <v>58.126827426892774</v>
      </c>
      <c r="AZ268" s="215">
        <v>31578.018099089204</v>
      </c>
      <c r="BA268" s="215">
        <v>412.2784030817931</v>
      </c>
      <c r="BB268" s="215">
        <v>1483.7370048982132</v>
      </c>
      <c r="BC268" s="215">
        <v>948.88742395440704</v>
      </c>
    </row>
    <row r="269" spans="1:55" x14ac:dyDescent="0.25">
      <c r="A269" s="57" t="s">
        <v>12</v>
      </c>
      <c r="B269" s="35" t="s">
        <v>14</v>
      </c>
      <c r="C269" s="209"/>
      <c r="E269" s="201">
        <f t="shared" ref="E269:X269" si="147">IF(E47=1,$Z22,0)</f>
        <v>0</v>
      </c>
      <c r="F269" s="201">
        <f t="shared" si="147"/>
        <v>0</v>
      </c>
      <c r="G269" s="201">
        <f t="shared" si="147"/>
        <v>0</v>
      </c>
      <c r="H269" s="201">
        <f t="shared" si="147"/>
        <v>0</v>
      </c>
      <c r="I269" s="201">
        <f t="shared" si="147"/>
        <v>0</v>
      </c>
      <c r="J269" s="201">
        <f t="shared" si="147"/>
        <v>0</v>
      </c>
      <c r="K269" s="201">
        <f t="shared" si="147"/>
        <v>0</v>
      </c>
      <c r="L269" s="201">
        <f t="shared" si="147"/>
        <v>0</v>
      </c>
      <c r="M269" s="201">
        <f t="shared" si="147"/>
        <v>0</v>
      </c>
      <c r="N269" s="201">
        <f t="shared" si="147"/>
        <v>0</v>
      </c>
      <c r="O269" s="201">
        <f t="shared" si="147"/>
        <v>0</v>
      </c>
      <c r="P269" s="201">
        <f t="shared" si="147"/>
        <v>0</v>
      </c>
      <c r="Q269" s="201">
        <f t="shared" si="147"/>
        <v>0</v>
      </c>
      <c r="R269" s="201">
        <f t="shared" si="147"/>
        <v>0</v>
      </c>
      <c r="S269" s="201">
        <f t="shared" si="147"/>
        <v>0</v>
      </c>
      <c r="T269" s="201">
        <f t="shared" si="147"/>
        <v>0</v>
      </c>
      <c r="U269" s="201">
        <f t="shared" si="147"/>
        <v>0</v>
      </c>
      <c r="V269" s="201">
        <f t="shared" si="147"/>
        <v>6.9184747722269302</v>
      </c>
      <c r="W269" s="201">
        <f t="shared" si="147"/>
        <v>0</v>
      </c>
      <c r="X269" s="201">
        <f t="shared" si="147"/>
        <v>0</v>
      </c>
      <c r="AH269" s="57" t="s">
        <v>12</v>
      </c>
      <c r="AI269" s="35" t="s">
        <v>14</v>
      </c>
      <c r="AJ269" s="214">
        <v>16504.467814667911</v>
      </c>
      <c r="AK269" s="214">
        <v>39854.738808470887</v>
      </c>
      <c r="AL269" s="215">
        <v>38064.627160688717</v>
      </c>
      <c r="AM269" s="215">
        <v>11932.279575121329</v>
      </c>
      <c r="AN269" s="215">
        <v>10184.023807216277</v>
      </c>
      <c r="AO269" s="215">
        <v>3053.188348261036</v>
      </c>
      <c r="AP269" s="215">
        <v>1376.1509998485219</v>
      </c>
      <c r="AQ269" s="215">
        <v>1775.5965187163972</v>
      </c>
      <c r="AR269" s="215">
        <v>522.05148894330432</v>
      </c>
      <c r="AS269" s="215">
        <v>364.12048985098033</v>
      </c>
      <c r="AT269" s="215">
        <v>151.92023070696257</v>
      </c>
      <c r="AU269" s="215">
        <v>118.195128247253</v>
      </c>
      <c r="AV269" s="215">
        <v>2853.473013065422</v>
      </c>
      <c r="AW269" s="215">
        <v>17.912789867584095</v>
      </c>
      <c r="AX269" s="215">
        <v>134.78738953652271</v>
      </c>
      <c r="AY269" s="215">
        <v>190.06906057623243</v>
      </c>
      <c r="AZ269" s="215">
        <v>13547.984070055578</v>
      </c>
      <c r="BA269" s="215">
        <v>21400.766722742657</v>
      </c>
      <c r="BB269" s="215">
        <v>2668.0232516475526</v>
      </c>
      <c r="BC269" s="215">
        <v>3460.124328407348</v>
      </c>
    </row>
    <row r="270" spans="1:55" x14ac:dyDescent="0.25">
      <c r="A270" s="57" t="s">
        <v>12</v>
      </c>
      <c r="B270" s="35" t="s">
        <v>15</v>
      </c>
      <c r="C270" s="209"/>
      <c r="E270" s="201">
        <f t="shared" ref="E270:X270" si="148">IF(E48=1,$Z23,0)</f>
        <v>0</v>
      </c>
      <c r="F270" s="201">
        <f t="shared" si="148"/>
        <v>0</v>
      </c>
      <c r="G270" s="201">
        <f t="shared" si="148"/>
        <v>0</v>
      </c>
      <c r="H270" s="201">
        <f t="shared" si="148"/>
        <v>0</v>
      </c>
      <c r="I270" s="201">
        <f t="shared" si="148"/>
        <v>0</v>
      </c>
      <c r="J270" s="201">
        <f t="shared" si="148"/>
        <v>0</v>
      </c>
      <c r="K270" s="201">
        <f t="shared" si="148"/>
        <v>0</v>
      </c>
      <c r="L270" s="201">
        <f t="shared" si="148"/>
        <v>0</v>
      </c>
      <c r="M270" s="201">
        <f t="shared" si="148"/>
        <v>0</v>
      </c>
      <c r="N270" s="201">
        <f t="shared" si="148"/>
        <v>0</v>
      </c>
      <c r="O270" s="201">
        <f t="shared" si="148"/>
        <v>0</v>
      </c>
      <c r="P270" s="201">
        <f t="shared" si="148"/>
        <v>0</v>
      </c>
      <c r="Q270" s="201">
        <f t="shared" si="148"/>
        <v>0</v>
      </c>
      <c r="R270" s="201">
        <f t="shared" si="148"/>
        <v>0</v>
      </c>
      <c r="S270" s="201">
        <f t="shared" si="148"/>
        <v>0</v>
      </c>
      <c r="T270" s="201">
        <f t="shared" si="148"/>
        <v>0</v>
      </c>
      <c r="U270" s="201">
        <f t="shared" si="148"/>
        <v>0</v>
      </c>
      <c r="V270" s="201">
        <f t="shared" si="148"/>
        <v>0</v>
      </c>
      <c r="W270" s="201">
        <f t="shared" si="148"/>
        <v>14.9146203598645</v>
      </c>
      <c r="X270" s="201">
        <f t="shared" si="148"/>
        <v>0</v>
      </c>
      <c r="AH270" s="57" t="s">
        <v>12</v>
      </c>
      <c r="AI270" s="35" t="s">
        <v>15</v>
      </c>
      <c r="AJ270" s="214">
        <v>178.00344164926256</v>
      </c>
      <c r="AK270" s="214">
        <v>100.68098687293684</v>
      </c>
      <c r="AL270" s="215">
        <v>454.189991736107</v>
      </c>
      <c r="AM270" s="215">
        <v>123.20132360925804</v>
      </c>
      <c r="AN270" s="215">
        <v>99.604518576795741</v>
      </c>
      <c r="AO270" s="215">
        <v>7.9293899688164124</v>
      </c>
      <c r="AP270" s="215">
        <v>12.272901880331219</v>
      </c>
      <c r="AQ270" s="215">
        <v>16.199069500678696</v>
      </c>
      <c r="AR270" s="215">
        <v>8.5325894353076723</v>
      </c>
      <c r="AS270" s="215">
        <v>0.76288706507827775</v>
      </c>
      <c r="AT270" s="215">
        <v>1.4019705317332929</v>
      </c>
      <c r="AU270" s="215">
        <v>1.2096790495756882</v>
      </c>
      <c r="AV270" s="215">
        <v>20.164255338089337</v>
      </c>
      <c r="AW270" s="215">
        <v>4.5079883120327631E-2</v>
      </c>
      <c r="AX270" s="215">
        <v>1.0022942824258485</v>
      </c>
      <c r="AY270" s="215">
        <v>1.1912714320309528</v>
      </c>
      <c r="AZ270" s="215">
        <v>249.7354558510126</v>
      </c>
      <c r="BA270" s="215">
        <v>27.254740735836833</v>
      </c>
      <c r="BB270" s="215">
        <v>595.1463440695893</v>
      </c>
      <c r="BC270" s="215">
        <v>74.617822016054276</v>
      </c>
    </row>
    <row r="271" spans="1:55" x14ac:dyDescent="0.25">
      <c r="A271" s="58" t="s">
        <v>12</v>
      </c>
      <c r="B271" s="43" t="s">
        <v>16</v>
      </c>
      <c r="C271" s="209"/>
      <c r="E271" s="201">
        <f t="shared" ref="E271:X271" si="149">IF(E49=1,$Z24,0)</f>
        <v>0</v>
      </c>
      <c r="F271" s="201">
        <f t="shared" si="149"/>
        <v>0</v>
      </c>
      <c r="G271" s="201">
        <f t="shared" si="149"/>
        <v>0</v>
      </c>
      <c r="H271" s="201">
        <f t="shared" si="149"/>
        <v>0</v>
      </c>
      <c r="I271" s="201">
        <f t="shared" si="149"/>
        <v>0</v>
      </c>
      <c r="J271" s="201">
        <f t="shared" si="149"/>
        <v>0</v>
      </c>
      <c r="K271" s="201">
        <f t="shared" si="149"/>
        <v>0</v>
      </c>
      <c r="L271" s="201">
        <f t="shared" si="149"/>
        <v>0</v>
      </c>
      <c r="M271" s="201">
        <f t="shared" si="149"/>
        <v>0</v>
      </c>
      <c r="N271" s="201">
        <f t="shared" si="149"/>
        <v>0</v>
      </c>
      <c r="O271" s="201">
        <f t="shared" si="149"/>
        <v>0</v>
      </c>
      <c r="P271" s="201">
        <f t="shared" si="149"/>
        <v>0</v>
      </c>
      <c r="Q271" s="201">
        <f t="shared" si="149"/>
        <v>0</v>
      </c>
      <c r="R271" s="201">
        <f t="shared" si="149"/>
        <v>0</v>
      </c>
      <c r="S271" s="201">
        <f t="shared" si="149"/>
        <v>0</v>
      </c>
      <c r="T271" s="201">
        <f t="shared" si="149"/>
        <v>0</v>
      </c>
      <c r="U271" s="201">
        <f t="shared" si="149"/>
        <v>0</v>
      </c>
      <c r="V271" s="201">
        <f t="shared" si="149"/>
        <v>0</v>
      </c>
      <c r="W271" s="201">
        <f t="shared" si="149"/>
        <v>0</v>
      </c>
      <c r="X271" s="201">
        <f t="shared" si="149"/>
        <v>15.624411045724001</v>
      </c>
      <c r="AH271" s="58" t="s">
        <v>12</v>
      </c>
      <c r="AI271" s="43" t="s">
        <v>16</v>
      </c>
      <c r="AJ271" s="214">
        <v>855.76890840260887</v>
      </c>
      <c r="AK271" s="214">
        <v>463.62731662359914</v>
      </c>
      <c r="AL271" s="215">
        <v>2877.3322840708825</v>
      </c>
      <c r="AM271" s="215">
        <v>1319.6071195955569</v>
      </c>
      <c r="AN271" s="215">
        <v>527.34530894129921</v>
      </c>
      <c r="AO271" s="215">
        <v>39.368707756421017</v>
      </c>
      <c r="AP271" s="215">
        <v>92.148507099930384</v>
      </c>
      <c r="AQ271" s="215">
        <v>223.0824570775691</v>
      </c>
      <c r="AR271" s="215">
        <v>34.389704454091323</v>
      </c>
      <c r="AS271" s="215">
        <v>5.0403422672847169</v>
      </c>
      <c r="AT271" s="215">
        <v>9.0790565104416228</v>
      </c>
      <c r="AU271" s="215">
        <v>12.25055950777157</v>
      </c>
      <c r="AV271" s="215">
        <v>86.571717946468894</v>
      </c>
      <c r="AW271" s="215">
        <v>0.21402954931643228</v>
      </c>
      <c r="AX271" s="215">
        <v>5.3582836381781682</v>
      </c>
      <c r="AY271" s="215">
        <v>7.5463323130229973</v>
      </c>
      <c r="AZ271" s="215">
        <v>982.73406909885205</v>
      </c>
      <c r="BA271" s="215">
        <v>153.49393613814789</v>
      </c>
      <c r="BB271" s="215">
        <v>363.2641895814179</v>
      </c>
      <c r="BC271" s="215">
        <v>2898.7946839265846</v>
      </c>
    </row>
    <row r="272" spans="1:55" x14ac:dyDescent="0.25">
      <c r="AJ272" s="216">
        <f t="shared" ref="AJ272:BC272" si="150">SUM(AJ252:AJ271)</f>
        <v>100673.84307559961</v>
      </c>
      <c r="AK272" s="216">
        <f t="shared" si="150"/>
        <v>83076.566372285524</v>
      </c>
      <c r="AL272" s="216">
        <f t="shared" si="150"/>
        <v>166885.69407862681</v>
      </c>
      <c r="AM272" s="216">
        <f t="shared" si="150"/>
        <v>78564.763771296159</v>
      </c>
      <c r="AN272" s="216">
        <f t="shared" si="150"/>
        <v>56265.517945974178</v>
      </c>
      <c r="AO272" s="216">
        <f t="shared" si="150"/>
        <v>11234.510579625638</v>
      </c>
      <c r="AP272" s="216">
        <f t="shared" si="150"/>
        <v>6112.1660262934602</v>
      </c>
      <c r="AQ272" s="216">
        <f t="shared" si="150"/>
        <v>10684.853613900072</v>
      </c>
      <c r="AR272" s="216">
        <f t="shared" si="150"/>
        <v>5229.8522046639046</v>
      </c>
      <c r="AS272" s="216">
        <f t="shared" si="150"/>
        <v>2790.9102875543545</v>
      </c>
      <c r="AT272" s="216">
        <f t="shared" si="150"/>
        <v>1021.1698756643081</v>
      </c>
      <c r="AU272" s="216">
        <f t="shared" si="150"/>
        <v>1124.5155040317902</v>
      </c>
      <c r="AV272" s="216">
        <f t="shared" si="150"/>
        <v>29369.240018588636</v>
      </c>
      <c r="AW272" s="216">
        <f t="shared" si="150"/>
        <v>145.29440007099771</v>
      </c>
      <c r="AX272" s="216">
        <f t="shared" si="150"/>
        <v>1315.9680636224332</v>
      </c>
      <c r="AY272" s="216">
        <f t="shared" si="150"/>
        <v>1833.1198602269449</v>
      </c>
      <c r="AZ272" s="216">
        <f t="shared" si="150"/>
        <v>50104.795771982266</v>
      </c>
      <c r="BA272" s="216">
        <f t="shared" si="150"/>
        <v>22457.750124800852</v>
      </c>
      <c r="BB272" s="216">
        <f t="shared" si="150"/>
        <v>5733.7780732286919</v>
      </c>
      <c r="BC272" s="216">
        <f t="shared" si="150"/>
        <v>8076.1165294792736</v>
      </c>
    </row>
    <row r="274" spans="1:55" ht="17.25" x14ac:dyDescent="0.3">
      <c r="A274" s="17"/>
      <c r="B274" s="17"/>
      <c r="C274" s="197" t="s">
        <v>86</v>
      </c>
      <c r="AJ274" s="18" t="s">
        <v>13</v>
      </c>
      <c r="AK274" s="18" t="s">
        <v>14</v>
      </c>
      <c r="AL274" s="18" t="s">
        <v>15</v>
      </c>
      <c r="AM274" s="18" t="s">
        <v>16</v>
      </c>
      <c r="AN274" s="18" t="s">
        <v>13</v>
      </c>
      <c r="AO274" s="18" t="s">
        <v>14</v>
      </c>
      <c r="AP274" s="18" t="s">
        <v>15</v>
      </c>
      <c r="AQ274" s="18" t="s">
        <v>16</v>
      </c>
      <c r="AR274" s="18" t="s">
        <v>13</v>
      </c>
      <c r="AS274" s="18" t="s">
        <v>14</v>
      </c>
      <c r="AT274" s="18" t="s">
        <v>15</v>
      </c>
      <c r="AU274" s="18" t="s">
        <v>16</v>
      </c>
      <c r="AV274" s="18" t="s">
        <v>13</v>
      </c>
      <c r="AW274" s="18" t="s">
        <v>14</v>
      </c>
      <c r="AX274" s="18" t="s">
        <v>15</v>
      </c>
      <c r="AY274" s="18" t="s">
        <v>16</v>
      </c>
      <c r="AZ274" s="18" t="s">
        <v>13</v>
      </c>
      <c r="BA274" s="18" t="s">
        <v>14</v>
      </c>
      <c r="BB274" s="18" t="s">
        <v>15</v>
      </c>
      <c r="BC274" s="18" t="s">
        <v>16</v>
      </c>
    </row>
    <row r="275" spans="1:55" x14ac:dyDescent="0.25">
      <c r="A275" s="24" t="s">
        <v>8</v>
      </c>
      <c r="B275" s="25" t="s">
        <v>13</v>
      </c>
      <c r="C275" s="209"/>
      <c r="E275" s="201">
        <f t="shared" ref="E275:X275" si="151">IF(E30=1,$AA5,0)</f>
        <v>87.180229725656204</v>
      </c>
      <c r="F275" s="201">
        <f t="shared" si="151"/>
        <v>0</v>
      </c>
      <c r="G275" s="201">
        <f t="shared" si="151"/>
        <v>0</v>
      </c>
      <c r="H275" s="201">
        <f t="shared" si="151"/>
        <v>0</v>
      </c>
      <c r="I275" s="201">
        <f t="shared" si="151"/>
        <v>0</v>
      </c>
      <c r="J275" s="201">
        <f t="shared" si="151"/>
        <v>0</v>
      </c>
      <c r="K275" s="201">
        <f t="shared" si="151"/>
        <v>0</v>
      </c>
      <c r="L275" s="201">
        <f t="shared" si="151"/>
        <v>0</v>
      </c>
      <c r="M275" s="201">
        <f t="shared" si="151"/>
        <v>0</v>
      </c>
      <c r="N275" s="201">
        <f t="shared" si="151"/>
        <v>0</v>
      </c>
      <c r="O275" s="201">
        <f t="shared" si="151"/>
        <v>0</v>
      </c>
      <c r="P275" s="201">
        <f t="shared" si="151"/>
        <v>0</v>
      </c>
      <c r="Q275" s="201">
        <f t="shared" si="151"/>
        <v>0</v>
      </c>
      <c r="R275" s="201">
        <f t="shared" si="151"/>
        <v>0</v>
      </c>
      <c r="S275" s="201">
        <f t="shared" si="151"/>
        <v>0</v>
      </c>
      <c r="T275" s="201">
        <f t="shared" si="151"/>
        <v>0</v>
      </c>
      <c r="U275" s="201">
        <f t="shared" si="151"/>
        <v>0</v>
      </c>
      <c r="V275" s="201">
        <f t="shared" si="151"/>
        <v>0</v>
      </c>
      <c r="W275" s="201">
        <f t="shared" si="151"/>
        <v>0</v>
      </c>
      <c r="X275" s="201">
        <f t="shared" si="151"/>
        <v>0</v>
      </c>
      <c r="AH275" s="24" t="s">
        <v>8</v>
      </c>
      <c r="AI275" s="25" t="s">
        <v>13</v>
      </c>
      <c r="AJ275" s="214">
        <f t="array" ref="AJ275:BC294">MMULT(MMULT(E96:X115,E140:X159),E275:X294)</f>
        <v>18347.674430021409</v>
      </c>
      <c r="AK275" s="214">
        <v>36.089475294822435</v>
      </c>
      <c r="AL275" s="215">
        <v>435.80628198554177</v>
      </c>
      <c r="AM275" s="215">
        <v>235.08075622542387</v>
      </c>
      <c r="AN275" s="215">
        <v>8477.8967725582497</v>
      </c>
      <c r="AO275" s="215">
        <v>461.6396274790846</v>
      </c>
      <c r="AP275" s="215">
        <v>6851.8802495570053</v>
      </c>
      <c r="AQ275" s="215">
        <v>1356.2269106924839</v>
      </c>
      <c r="AR275" s="215">
        <v>39.25990136265861</v>
      </c>
      <c r="AS275" s="215">
        <v>0.79239995680093123</v>
      </c>
      <c r="AT275" s="215">
        <v>6.3729748842921499</v>
      </c>
      <c r="AU275" s="215">
        <v>5.7850480695475373</v>
      </c>
      <c r="AV275" s="215">
        <v>65.428860398374908</v>
      </c>
      <c r="AW275" s="215">
        <v>8.9181431650147025E-2</v>
      </c>
      <c r="AX275" s="215">
        <v>3.798018511440767</v>
      </c>
      <c r="AY275" s="215">
        <v>3.6487667422898453</v>
      </c>
      <c r="AZ275" s="215">
        <v>228.20772754830298</v>
      </c>
      <c r="BA275" s="215">
        <v>13.505050112688966</v>
      </c>
      <c r="BB275" s="215">
        <v>34.841882565961335</v>
      </c>
      <c r="BC275" s="215">
        <v>34.054338278052569</v>
      </c>
    </row>
    <row r="276" spans="1:55" x14ac:dyDescent="0.25">
      <c r="A276" s="34" t="s">
        <v>8</v>
      </c>
      <c r="B276" s="35" t="s">
        <v>14</v>
      </c>
      <c r="C276" s="209"/>
      <c r="E276" s="201">
        <f t="shared" ref="E276:X276" si="152">IF(E31=1,$AA6,0)</f>
        <v>0</v>
      </c>
      <c r="F276" s="201">
        <f t="shared" si="152"/>
        <v>3.8973444919559701</v>
      </c>
      <c r="G276" s="201">
        <f t="shared" si="152"/>
        <v>0</v>
      </c>
      <c r="H276" s="201">
        <f t="shared" si="152"/>
        <v>0</v>
      </c>
      <c r="I276" s="201">
        <f t="shared" si="152"/>
        <v>0</v>
      </c>
      <c r="J276" s="201">
        <f t="shared" si="152"/>
        <v>0</v>
      </c>
      <c r="K276" s="201">
        <f t="shared" si="152"/>
        <v>0</v>
      </c>
      <c r="L276" s="201">
        <f t="shared" si="152"/>
        <v>0</v>
      </c>
      <c r="M276" s="201">
        <f t="shared" si="152"/>
        <v>0</v>
      </c>
      <c r="N276" s="201">
        <f t="shared" si="152"/>
        <v>0</v>
      </c>
      <c r="O276" s="201">
        <f t="shared" si="152"/>
        <v>0</v>
      </c>
      <c r="P276" s="201">
        <f t="shared" si="152"/>
        <v>0</v>
      </c>
      <c r="Q276" s="201">
        <f t="shared" si="152"/>
        <v>0</v>
      </c>
      <c r="R276" s="201">
        <f t="shared" si="152"/>
        <v>0</v>
      </c>
      <c r="S276" s="201">
        <f t="shared" si="152"/>
        <v>0</v>
      </c>
      <c r="T276" s="201">
        <f t="shared" si="152"/>
        <v>0</v>
      </c>
      <c r="U276" s="201">
        <f t="shared" si="152"/>
        <v>0</v>
      </c>
      <c r="V276" s="201">
        <f t="shared" si="152"/>
        <v>0</v>
      </c>
      <c r="W276" s="201">
        <f t="shared" si="152"/>
        <v>0</v>
      </c>
      <c r="X276" s="201">
        <f t="shared" si="152"/>
        <v>0</v>
      </c>
      <c r="AH276" s="34" t="s">
        <v>8</v>
      </c>
      <c r="AI276" s="35" t="s">
        <v>14</v>
      </c>
      <c r="AJ276" s="214">
        <v>2021.5465203610011</v>
      </c>
      <c r="AK276" s="214">
        <v>2057.9059344804969</v>
      </c>
      <c r="AL276" s="215">
        <v>425.09958828110956</v>
      </c>
      <c r="AM276" s="215">
        <v>435.0678448551775</v>
      </c>
      <c r="AN276" s="215">
        <v>1627.3866481192092</v>
      </c>
      <c r="AO276" s="215">
        <v>359.38768468062347</v>
      </c>
      <c r="AP276" s="215">
        <v>2065.4323394481767</v>
      </c>
      <c r="AQ276" s="215">
        <v>697.73677878616468</v>
      </c>
      <c r="AR276" s="215">
        <v>6.8064518431588032</v>
      </c>
      <c r="AS276" s="215">
        <v>0.4162303450701334</v>
      </c>
      <c r="AT276" s="215">
        <v>1.8238021442567689</v>
      </c>
      <c r="AU276" s="215">
        <v>2.1095912377038797</v>
      </c>
      <c r="AV276" s="215">
        <v>12.520217738158314</v>
      </c>
      <c r="AW276" s="215">
        <v>3.1688865736800305E-2</v>
      </c>
      <c r="AX276" s="215">
        <v>0.75524203301489423</v>
      </c>
      <c r="AY276" s="215">
        <v>0.84739388488861767</v>
      </c>
      <c r="AZ276" s="215">
        <v>50.295690024817546</v>
      </c>
      <c r="BA276" s="215">
        <v>9.1408043417794396</v>
      </c>
      <c r="BB276" s="215">
        <v>10.110850237424092</v>
      </c>
      <c r="BC276" s="215">
        <v>15.441587103829319</v>
      </c>
    </row>
    <row r="277" spans="1:55" x14ac:dyDescent="0.25">
      <c r="A277" s="34" t="s">
        <v>8</v>
      </c>
      <c r="B277" s="35" t="s">
        <v>15</v>
      </c>
      <c r="C277" s="209"/>
      <c r="E277" s="201">
        <f t="shared" ref="E277:X277" si="153">IF(E32=1,$AA7,0)</f>
        <v>0</v>
      </c>
      <c r="F277" s="201">
        <f t="shared" si="153"/>
        <v>0</v>
      </c>
      <c r="G277" s="201">
        <f t="shared" si="153"/>
        <v>40.243790028789199</v>
      </c>
      <c r="H277" s="201">
        <f t="shared" si="153"/>
        <v>0</v>
      </c>
      <c r="I277" s="201">
        <f t="shared" si="153"/>
        <v>0</v>
      </c>
      <c r="J277" s="201">
        <f t="shared" si="153"/>
        <v>0</v>
      </c>
      <c r="K277" s="201">
        <f t="shared" si="153"/>
        <v>0</v>
      </c>
      <c r="L277" s="201">
        <f t="shared" si="153"/>
        <v>0</v>
      </c>
      <c r="M277" s="201">
        <f t="shared" si="153"/>
        <v>0</v>
      </c>
      <c r="N277" s="201">
        <f t="shared" si="153"/>
        <v>0</v>
      </c>
      <c r="O277" s="201">
        <f t="shared" si="153"/>
        <v>0</v>
      </c>
      <c r="P277" s="201">
        <f t="shared" si="153"/>
        <v>0</v>
      </c>
      <c r="Q277" s="201">
        <f t="shared" si="153"/>
        <v>0</v>
      </c>
      <c r="R277" s="201">
        <f t="shared" si="153"/>
        <v>0</v>
      </c>
      <c r="S277" s="201">
        <f t="shared" si="153"/>
        <v>0</v>
      </c>
      <c r="T277" s="201">
        <f t="shared" si="153"/>
        <v>0</v>
      </c>
      <c r="U277" s="201">
        <f t="shared" si="153"/>
        <v>0</v>
      </c>
      <c r="V277" s="201">
        <f t="shared" si="153"/>
        <v>0</v>
      </c>
      <c r="W277" s="201">
        <f t="shared" si="153"/>
        <v>0</v>
      </c>
      <c r="X277" s="201">
        <f t="shared" si="153"/>
        <v>0</v>
      </c>
      <c r="AH277" s="34" t="s">
        <v>8</v>
      </c>
      <c r="AI277" s="35" t="s">
        <v>15</v>
      </c>
      <c r="AJ277" s="214">
        <v>162.28768590509191</v>
      </c>
      <c r="AK277" s="214">
        <v>5.1146283194232245</v>
      </c>
      <c r="AL277" s="215">
        <v>454.24814024151846</v>
      </c>
      <c r="AM277" s="215">
        <v>50.684785573846895</v>
      </c>
      <c r="AN277" s="215">
        <v>180.85788270827288</v>
      </c>
      <c r="AO277" s="215">
        <v>12.96928884267076</v>
      </c>
      <c r="AP277" s="215">
        <v>202.71987593454736</v>
      </c>
      <c r="AQ277" s="215">
        <v>54.296297323275404</v>
      </c>
      <c r="AR277" s="215">
        <v>0.74132834179100526</v>
      </c>
      <c r="AS277" s="215">
        <v>1.8791538843324483E-2</v>
      </c>
      <c r="AT277" s="215">
        <v>0.14234925218945804</v>
      </c>
      <c r="AU277" s="215">
        <v>0.15263647939513805</v>
      </c>
      <c r="AV277" s="215">
        <v>1.3928647661546323</v>
      </c>
      <c r="AW277" s="215">
        <v>2.0526821563035327E-3</v>
      </c>
      <c r="AX277" s="215">
        <v>8.9070437686700241E-2</v>
      </c>
      <c r="AY277" s="215">
        <v>8.4592954381060834E-2</v>
      </c>
      <c r="AZ277" s="215">
        <v>4.837470026859175</v>
      </c>
      <c r="BA277" s="215">
        <v>0.35135578922229349</v>
      </c>
      <c r="BB277" s="215">
        <v>0.87862400819033004</v>
      </c>
      <c r="BC277" s="215">
        <v>0.99279756561779942</v>
      </c>
    </row>
    <row r="278" spans="1:55" x14ac:dyDescent="0.25">
      <c r="A278" s="42" t="s">
        <v>8</v>
      </c>
      <c r="B278" s="43" t="s">
        <v>16</v>
      </c>
      <c r="C278" s="209"/>
      <c r="E278" s="201">
        <f t="shared" ref="E278:X278" si="154">IF(E33=1,$AA8,0)</f>
        <v>0</v>
      </c>
      <c r="F278" s="201">
        <f t="shared" si="154"/>
        <v>0</v>
      </c>
      <c r="G278" s="201">
        <f t="shared" si="154"/>
        <v>0</v>
      </c>
      <c r="H278" s="201">
        <f t="shared" si="154"/>
        <v>35.005772652836598</v>
      </c>
      <c r="I278" s="201">
        <f t="shared" si="154"/>
        <v>0</v>
      </c>
      <c r="J278" s="201">
        <f t="shared" si="154"/>
        <v>0</v>
      </c>
      <c r="K278" s="201">
        <f t="shared" si="154"/>
        <v>0</v>
      </c>
      <c r="L278" s="201">
        <f t="shared" si="154"/>
        <v>0</v>
      </c>
      <c r="M278" s="201">
        <f t="shared" si="154"/>
        <v>0</v>
      </c>
      <c r="N278" s="201">
        <f t="shared" si="154"/>
        <v>0</v>
      </c>
      <c r="O278" s="201">
        <f t="shared" si="154"/>
        <v>0</v>
      </c>
      <c r="P278" s="201">
        <f t="shared" si="154"/>
        <v>0</v>
      </c>
      <c r="Q278" s="201">
        <f t="shared" si="154"/>
        <v>0</v>
      </c>
      <c r="R278" s="201">
        <f t="shared" si="154"/>
        <v>0</v>
      </c>
      <c r="S278" s="201">
        <f t="shared" si="154"/>
        <v>0</v>
      </c>
      <c r="T278" s="201">
        <f t="shared" si="154"/>
        <v>0</v>
      </c>
      <c r="U278" s="201">
        <f t="shared" si="154"/>
        <v>0</v>
      </c>
      <c r="V278" s="201">
        <f t="shared" si="154"/>
        <v>0</v>
      </c>
      <c r="W278" s="201">
        <f t="shared" si="154"/>
        <v>0</v>
      </c>
      <c r="X278" s="201">
        <f t="shared" si="154"/>
        <v>0</v>
      </c>
      <c r="AH278" s="42" t="s">
        <v>8</v>
      </c>
      <c r="AI278" s="43" t="s">
        <v>16</v>
      </c>
      <c r="AJ278" s="214">
        <v>1982.8337333547679</v>
      </c>
      <c r="AK278" s="214">
        <v>65.533725252090463</v>
      </c>
      <c r="AL278" s="215">
        <v>753.23604640400276</v>
      </c>
      <c r="AM278" s="215">
        <v>4568.7001941875415</v>
      </c>
      <c r="AN278" s="215">
        <v>2550.1276584013981</v>
      </c>
      <c r="AO278" s="215">
        <v>289.48020225941241</v>
      </c>
      <c r="AP278" s="215">
        <v>4268.9076933564065</v>
      </c>
      <c r="AQ278" s="215">
        <v>2069.8764134200333</v>
      </c>
      <c r="AR278" s="215">
        <v>9.2994788230596264</v>
      </c>
      <c r="AS278" s="215">
        <v>0.35943622772989647</v>
      </c>
      <c r="AT278" s="215">
        <v>2.5928938992538746</v>
      </c>
      <c r="AU278" s="215">
        <v>4.2728984942587589</v>
      </c>
      <c r="AV278" s="215">
        <v>20.857236358041813</v>
      </c>
      <c r="AW278" s="215">
        <v>3.8411428230438152E-2</v>
      </c>
      <c r="AX278" s="215">
        <v>1.5884684796183655</v>
      </c>
      <c r="AY278" s="215">
        <v>1.7819425708726897</v>
      </c>
      <c r="AZ278" s="215">
        <v>66.857610113581316</v>
      </c>
      <c r="BA278" s="215">
        <v>7.8809416225350901</v>
      </c>
      <c r="BB278" s="215">
        <v>16.887219697093428</v>
      </c>
      <c r="BC278" s="215">
        <v>29.398727248111189</v>
      </c>
    </row>
    <row r="279" spans="1:55" x14ac:dyDescent="0.25">
      <c r="A279" s="49" t="s">
        <v>9</v>
      </c>
      <c r="B279" s="25" t="s">
        <v>13</v>
      </c>
      <c r="C279" s="209"/>
      <c r="E279" s="201">
        <f t="shared" ref="E279:X279" si="155">IF(E34=1,$AA9,0)</f>
        <v>0</v>
      </c>
      <c r="F279" s="201">
        <f t="shared" si="155"/>
        <v>0</v>
      </c>
      <c r="G279" s="201">
        <f t="shared" si="155"/>
        <v>0</v>
      </c>
      <c r="H279" s="201">
        <f t="shared" si="155"/>
        <v>0</v>
      </c>
      <c r="I279" s="201">
        <f t="shared" si="155"/>
        <v>2128.7292849051601</v>
      </c>
      <c r="J279" s="201">
        <f t="shared" si="155"/>
        <v>0</v>
      </c>
      <c r="K279" s="201">
        <f t="shared" si="155"/>
        <v>0</v>
      </c>
      <c r="L279" s="201">
        <f t="shared" si="155"/>
        <v>0</v>
      </c>
      <c r="M279" s="201">
        <f t="shared" si="155"/>
        <v>0</v>
      </c>
      <c r="N279" s="201">
        <f t="shared" si="155"/>
        <v>0</v>
      </c>
      <c r="O279" s="201">
        <f t="shared" si="155"/>
        <v>0</v>
      </c>
      <c r="P279" s="201">
        <f t="shared" si="155"/>
        <v>0</v>
      </c>
      <c r="Q279" s="201">
        <f t="shared" si="155"/>
        <v>0</v>
      </c>
      <c r="R279" s="201">
        <f t="shared" si="155"/>
        <v>0</v>
      </c>
      <c r="S279" s="201">
        <f t="shared" si="155"/>
        <v>0</v>
      </c>
      <c r="T279" s="201">
        <f t="shared" si="155"/>
        <v>0</v>
      </c>
      <c r="U279" s="201">
        <f t="shared" si="155"/>
        <v>0</v>
      </c>
      <c r="V279" s="201">
        <f t="shared" si="155"/>
        <v>0</v>
      </c>
      <c r="W279" s="201">
        <f t="shared" si="155"/>
        <v>0</v>
      </c>
      <c r="X279" s="201">
        <f t="shared" si="155"/>
        <v>0</v>
      </c>
      <c r="AH279" s="49" t="s">
        <v>9</v>
      </c>
      <c r="AI279" s="25" t="s">
        <v>13</v>
      </c>
      <c r="AJ279" s="214">
        <v>2544.009838566526</v>
      </c>
      <c r="AK279" s="214">
        <v>38.907166602138105</v>
      </c>
      <c r="AL279" s="215">
        <v>284.74520137346917</v>
      </c>
      <c r="AM279" s="215">
        <v>196.31344854115258</v>
      </c>
      <c r="AN279" s="215">
        <v>462740.3218780476</v>
      </c>
      <c r="AO279" s="215">
        <v>8741.9259769677774</v>
      </c>
      <c r="AP279" s="215">
        <v>139537.32451560796</v>
      </c>
      <c r="AQ279" s="215">
        <v>26490.438036812509</v>
      </c>
      <c r="AR279" s="215">
        <v>299.83464407031539</v>
      </c>
      <c r="AS279" s="215">
        <v>6.631008477347593</v>
      </c>
      <c r="AT279" s="215">
        <v>47.945987716278459</v>
      </c>
      <c r="AU279" s="215">
        <v>47.398780154164875</v>
      </c>
      <c r="AV279" s="215">
        <v>449.43825608273181</v>
      </c>
      <c r="AW279" s="215">
        <v>0.63632250840346394</v>
      </c>
      <c r="AX279" s="215">
        <v>24.409849027275627</v>
      </c>
      <c r="AY279" s="215">
        <v>23.378832362400242</v>
      </c>
      <c r="AZ279" s="215">
        <v>1585.1120482885831</v>
      </c>
      <c r="BA279" s="215">
        <v>100.0695791617869</v>
      </c>
      <c r="BB279" s="215">
        <v>255.60061129288513</v>
      </c>
      <c r="BC279" s="215">
        <v>236.63550505609959</v>
      </c>
    </row>
    <row r="280" spans="1:55" x14ac:dyDescent="0.25">
      <c r="A280" s="50" t="s">
        <v>9</v>
      </c>
      <c r="B280" s="35" t="s">
        <v>14</v>
      </c>
      <c r="C280" s="209"/>
      <c r="E280" s="201">
        <f t="shared" ref="E280:X280" si="156">IF(E35=1,$AA10,0)</f>
        <v>0</v>
      </c>
      <c r="F280" s="201">
        <f t="shared" si="156"/>
        <v>0</v>
      </c>
      <c r="G280" s="201">
        <f t="shared" si="156"/>
        <v>0</v>
      </c>
      <c r="H280" s="201">
        <f t="shared" si="156"/>
        <v>0</v>
      </c>
      <c r="I280" s="201">
        <f t="shared" si="156"/>
        <v>0</v>
      </c>
      <c r="J280" s="201">
        <f t="shared" si="156"/>
        <v>430.520869994073</v>
      </c>
      <c r="K280" s="201">
        <f t="shared" si="156"/>
        <v>0</v>
      </c>
      <c r="L280" s="201">
        <f t="shared" si="156"/>
        <v>0</v>
      </c>
      <c r="M280" s="201">
        <f t="shared" si="156"/>
        <v>0</v>
      </c>
      <c r="N280" s="201">
        <f t="shared" si="156"/>
        <v>0</v>
      </c>
      <c r="O280" s="201">
        <f t="shared" si="156"/>
        <v>0</v>
      </c>
      <c r="P280" s="201">
        <f t="shared" si="156"/>
        <v>0</v>
      </c>
      <c r="Q280" s="201">
        <f t="shared" si="156"/>
        <v>0</v>
      </c>
      <c r="R280" s="201">
        <f t="shared" si="156"/>
        <v>0</v>
      </c>
      <c r="S280" s="201">
        <f t="shared" si="156"/>
        <v>0</v>
      </c>
      <c r="T280" s="201">
        <f t="shared" si="156"/>
        <v>0</v>
      </c>
      <c r="U280" s="201">
        <f t="shared" si="156"/>
        <v>0</v>
      </c>
      <c r="V280" s="201">
        <f t="shared" si="156"/>
        <v>0</v>
      </c>
      <c r="W280" s="201">
        <f t="shared" si="156"/>
        <v>0</v>
      </c>
      <c r="X280" s="201">
        <f t="shared" si="156"/>
        <v>0</v>
      </c>
      <c r="AH280" s="50" t="s">
        <v>9</v>
      </c>
      <c r="AI280" s="35" t="s">
        <v>14</v>
      </c>
      <c r="AJ280" s="214">
        <v>1780.901950018402</v>
      </c>
      <c r="AK280" s="214">
        <v>80.53061267685321</v>
      </c>
      <c r="AL280" s="215">
        <v>280.33857872708347</v>
      </c>
      <c r="AM280" s="215">
        <v>313.7008948844944</v>
      </c>
      <c r="AN280" s="215">
        <v>183936.33074696243</v>
      </c>
      <c r="AO280" s="215">
        <v>636912.09056378051</v>
      </c>
      <c r="AP280" s="215">
        <v>358504.35153429734</v>
      </c>
      <c r="AQ280" s="215">
        <v>90824.344577340846</v>
      </c>
      <c r="AR280" s="215">
        <v>211.59339641025937</v>
      </c>
      <c r="AS280" s="215">
        <v>21.911484847507658</v>
      </c>
      <c r="AT280" s="215">
        <v>60.098705375118776</v>
      </c>
      <c r="AU280" s="215">
        <v>73.649024219890677</v>
      </c>
      <c r="AV280" s="215">
        <v>446.70832889986639</v>
      </c>
      <c r="AW280" s="215">
        <v>2.1280610482562783</v>
      </c>
      <c r="AX280" s="215">
        <v>24.351003958457561</v>
      </c>
      <c r="AY280" s="215">
        <v>27.020946585249145</v>
      </c>
      <c r="AZ280" s="215">
        <v>1645.6642934986382</v>
      </c>
      <c r="BA280" s="215">
        <v>372.61093609969862</v>
      </c>
      <c r="BB280" s="215">
        <v>342.7944332506849</v>
      </c>
      <c r="BC280" s="215">
        <v>581.63874614098631</v>
      </c>
    </row>
    <row r="281" spans="1:55" x14ac:dyDescent="0.25">
      <c r="A281" s="50" t="s">
        <v>9</v>
      </c>
      <c r="B281" s="35" t="s">
        <v>15</v>
      </c>
      <c r="C281" s="209"/>
      <c r="E281" s="201">
        <f t="shared" ref="E281:X281" si="157">IF(E36=1,$AA11,0)</f>
        <v>0</v>
      </c>
      <c r="F281" s="201">
        <f t="shared" si="157"/>
        <v>0</v>
      </c>
      <c r="G281" s="201">
        <f t="shared" si="157"/>
        <v>0</v>
      </c>
      <c r="H281" s="201">
        <f t="shared" si="157"/>
        <v>0</v>
      </c>
      <c r="I281" s="201">
        <f t="shared" si="157"/>
        <v>0</v>
      </c>
      <c r="J281" s="201">
        <f t="shared" si="157"/>
        <v>0</v>
      </c>
      <c r="K281" s="201">
        <f t="shared" si="157"/>
        <v>7171.5519327248103</v>
      </c>
      <c r="L281" s="201">
        <f t="shared" si="157"/>
        <v>0</v>
      </c>
      <c r="M281" s="201">
        <f t="shared" si="157"/>
        <v>0</v>
      </c>
      <c r="N281" s="201">
        <f t="shared" si="157"/>
        <v>0</v>
      </c>
      <c r="O281" s="201">
        <f t="shared" si="157"/>
        <v>0</v>
      </c>
      <c r="P281" s="201">
        <f t="shared" si="157"/>
        <v>0</v>
      </c>
      <c r="Q281" s="201">
        <f t="shared" si="157"/>
        <v>0</v>
      </c>
      <c r="R281" s="201">
        <f t="shared" si="157"/>
        <v>0</v>
      </c>
      <c r="S281" s="201">
        <f t="shared" si="157"/>
        <v>0</v>
      </c>
      <c r="T281" s="201">
        <f t="shared" si="157"/>
        <v>0</v>
      </c>
      <c r="U281" s="201">
        <f t="shared" si="157"/>
        <v>0</v>
      </c>
      <c r="V281" s="201">
        <f t="shared" si="157"/>
        <v>0</v>
      </c>
      <c r="W281" s="201">
        <f t="shared" si="157"/>
        <v>0</v>
      </c>
      <c r="X281" s="201">
        <f t="shared" si="157"/>
        <v>0</v>
      </c>
      <c r="AH281" s="50" t="s">
        <v>9</v>
      </c>
      <c r="AI281" s="35" t="s">
        <v>15</v>
      </c>
      <c r="AJ281" s="214">
        <v>83.041449725123783</v>
      </c>
      <c r="AK281" s="214">
        <v>1.7166245464451904</v>
      </c>
      <c r="AL281" s="215">
        <v>13.220925672732454</v>
      </c>
      <c r="AM281" s="215">
        <v>12.406550586056106</v>
      </c>
      <c r="AN281" s="215">
        <v>7863.2213927006806</v>
      </c>
      <c r="AO281" s="215">
        <v>1174.4172501448122</v>
      </c>
      <c r="AP281" s="215">
        <v>137738.44281965229</v>
      </c>
      <c r="AQ281" s="215">
        <v>4699.6822107278567</v>
      </c>
      <c r="AR281" s="215">
        <v>9.2638149819071636</v>
      </c>
      <c r="AS281" s="215">
        <v>0.32502764223259928</v>
      </c>
      <c r="AT281" s="215">
        <v>1.9794630557603698</v>
      </c>
      <c r="AU281" s="215">
        <v>2.4913157181603669</v>
      </c>
      <c r="AV281" s="215">
        <v>14.835383289868318</v>
      </c>
      <c r="AW281" s="215">
        <v>2.6416996742121127E-2</v>
      </c>
      <c r="AX281" s="215">
        <v>0.92010523353024787</v>
      </c>
      <c r="AY281" s="215">
        <v>0.9047840258488703</v>
      </c>
      <c r="AZ281" s="215">
        <v>55.575655626139934</v>
      </c>
      <c r="BA281" s="215">
        <v>4.7980937051020307</v>
      </c>
      <c r="BB281" s="215">
        <v>10.93943859633062</v>
      </c>
      <c r="BC281" s="215">
        <v>14.118007804655591</v>
      </c>
    </row>
    <row r="282" spans="1:55" x14ac:dyDescent="0.25">
      <c r="A282" s="51" t="s">
        <v>9</v>
      </c>
      <c r="B282" s="43" t="s">
        <v>16</v>
      </c>
      <c r="C282" s="209"/>
      <c r="E282" s="201">
        <f t="shared" ref="E282:X282" si="158">IF(E37=1,$AA12,0)</f>
        <v>0</v>
      </c>
      <c r="F282" s="201">
        <f t="shared" si="158"/>
        <v>0</v>
      </c>
      <c r="G282" s="201">
        <f t="shared" si="158"/>
        <v>0</v>
      </c>
      <c r="H282" s="201">
        <f t="shared" si="158"/>
        <v>0</v>
      </c>
      <c r="I282" s="201">
        <f t="shared" si="158"/>
        <v>0</v>
      </c>
      <c r="J282" s="201">
        <f t="shared" si="158"/>
        <v>0</v>
      </c>
      <c r="K282" s="201">
        <f t="shared" si="158"/>
        <v>0</v>
      </c>
      <c r="L282" s="201">
        <f t="shared" si="158"/>
        <v>1731.3463844800999</v>
      </c>
      <c r="M282" s="201">
        <f t="shared" si="158"/>
        <v>0</v>
      </c>
      <c r="N282" s="201">
        <f t="shared" si="158"/>
        <v>0</v>
      </c>
      <c r="O282" s="201">
        <f t="shared" si="158"/>
        <v>0</v>
      </c>
      <c r="P282" s="201">
        <f t="shared" si="158"/>
        <v>0</v>
      </c>
      <c r="Q282" s="201">
        <f t="shared" si="158"/>
        <v>0</v>
      </c>
      <c r="R282" s="201">
        <f t="shared" si="158"/>
        <v>0</v>
      </c>
      <c r="S282" s="201">
        <f t="shared" si="158"/>
        <v>0</v>
      </c>
      <c r="T282" s="201">
        <f t="shared" si="158"/>
        <v>0</v>
      </c>
      <c r="U282" s="201">
        <f t="shared" si="158"/>
        <v>0</v>
      </c>
      <c r="V282" s="201">
        <f t="shared" si="158"/>
        <v>0</v>
      </c>
      <c r="W282" s="201">
        <f t="shared" si="158"/>
        <v>0</v>
      </c>
      <c r="X282" s="201">
        <f t="shared" si="158"/>
        <v>0</v>
      </c>
      <c r="AH282" s="51" t="s">
        <v>9</v>
      </c>
      <c r="AI282" s="43" t="s">
        <v>16</v>
      </c>
      <c r="AJ282" s="214">
        <v>642.46385442758219</v>
      </c>
      <c r="AK282" s="214">
        <v>17.016016594886572</v>
      </c>
      <c r="AL282" s="215">
        <v>153.00328146334849</v>
      </c>
      <c r="AM282" s="215">
        <v>235.36168231580552</v>
      </c>
      <c r="AN282" s="215">
        <v>51876.808934258188</v>
      </c>
      <c r="AO282" s="215">
        <v>8831.0461160721679</v>
      </c>
      <c r="AP282" s="215">
        <v>140675.08568357423</v>
      </c>
      <c r="AQ282" s="215">
        <v>221051.91786501015</v>
      </c>
      <c r="AR282" s="215">
        <v>76.176271688432323</v>
      </c>
      <c r="AS282" s="215">
        <v>3.6953235515380256</v>
      </c>
      <c r="AT282" s="215">
        <v>27.386451527565303</v>
      </c>
      <c r="AU282" s="215">
        <v>51.109593718221205</v>
      </c>
      <c r="AV282" s="215">
        <v>125.89315083348733</v>
      </c>
      <c r="AW282" s="215">
        <v>0.25866742428916201</v>
      </c>
      <c r="AX282" s="215">
        <v>9.3031786578769218</v>
      </c>
      <c r="AY282" s="215">
        <v>10.450770404612571</v>
      </c>
      <c r="AZ282" s="215">
        <v>484.60200029531939</v>
      </c>
      <c r="BA282" s="215">
        <v>61.781949773276146</v>
      </c>
      <c r="BB282" s="215">
        <v>133.7867325471048</v>
      </c>
      <c r="BC282" s="215">
        <v>263.63454792427251</v>
      </c>
    </row>
    <row r="283" spans="1:55" x14ac:dyDescent="0.25">
      <c r="A283" s="53" t="s">
        <v>10</v>
      </c>
      <c r="B283" s="35" t="s">
        <v>13</v>
      </c>
      <c r="C283" s="209"/>
      <c r="E283" s="201">
        <f t="shared" ref="E283:X283" si="159">IF(E38=1,$AA13,0)</f>
        <v>0</v>
      </c>
      <c r="F283" s="201">
        <f t="shared" si="159"/>
        <v>0</v>
      </c>
      <c r="G283" s="201">
        <f t="shared" si="159"/>
        <v>0</v>
      </c>
      <c r="H283" s="201">
        <f t="shared" si="159"/>
        <v>0</v>
      </c>
      <c r="I283" s="201">
        <f t="shared" si="159"/>
        <v>0</v>
      </c>
      <c r="J283" s="201">
        <f t="shared" si="159"/>
        <v>0</v>
      </c>
      <c r="K283" s="201">
        <f t="shared" si="159"/>
        <v>0</v>
      </c>
      <c r="L283" s="201">
        <f t="shared" si="159"/>
        <v>0</v>
      </c>
      <c r="M283" s="201">
        <f t="shared" si="159"/>
        <v>57.310120468247199</v>
      </c>
      <c r="N283" s="201">
        <f t="shared" si="159"/>
        <v>0</v>
      </c>
      <c r="O283" s="201">
        <f t="shared" si="159"/>
        <v>0</v>
      </c>
      <c r="P283" s="201">
        <f t="shared" si="159"/>
        <v>0</v>
      </c>
      <c r="Q283" s="201">
        <f t="shared" si="159"/>
        <v>0</v>
      </c>
      <c r="R283" s="201">
        <f t="shared" si="159"/>
        <v>0</v>
      </c>
      <c r="S283" s="201">
        <f t="shared" si="159"/>
        <v>0</v>
      </c>
      <c r="T283" s="201">
        <f t="shared" si="159"/>
        <v>0</v>
      </c>
      <c r="U283" s="201">
        <f t="shared" si="159"/>
        <v>0</v>
      </c>
      <c r="V283" s="201">
        <f t="shared" si="159"/>
        <v>0</v>
      </c>
      <c r="W283" s="201">
        <f t="shared" si="159"/>
        <v>0</v>
      </c>
      <c r="X283" s="201">
        <f t="shared" si="159"/>
        <v>0</v>
      </c>
      <c r="AH283" s="53" t="s">
        <v>10</v>
      </c>
      <c r="AI283" s="35" t="s">
        <v>13</v>
      </c>
      <c r="AJ283" s="214">
        <v>441.90932649956613</v>
      </c>
      <c r="AK283" s="214">
        <v>6.6439853407699774</v>
      </c>
      <c r="AL283" s="215">
        <v>39.672349505798813</v>
      </c>
      <c r="AM283" s="215">
        <v>29.706922276478</v>
      </c>
      <c r="AN283" s="215">
        <v>7318.1738618207228</v>
      </c>
      <c r="AO283" s="215">
        <v>618.93915423097746</v>
      </c>
      <c r="AP283" s="215">
        <v>6990.9719631414046</v>
      </c>
      <c r="AQ283" s="215">
        <v>1740.458509492325</v>
      </c>
      <c r="AR283" s="215">
        <v>15967.019515456634</v>
      </c>
      <c r="AS283" s="215">
        <v>60.328892890098523</v>
      </c>
      <c r="AT283" s="215">
        <v>677.47463244491792</v>
      </c>
      <c r="AU283" s="215">
        <v>604.2595777339784</v>
      </c>
      <c r="AV283" s="215">
        <v>327.29892728773467</v>
      </c>
      <c r="AW283" s="215">
        <v>0.42365048708957664</v>
      </c>
      <c r="AX283" s="215">
        <v>16.277419740879562</v>
      </c>
      <c r="AY283" s="215">
        <v>15.642590291480614</v>
      </c>
      <c r="AZ283" s="215">
        <v>1508.786263447191</v>
      </c>
      <c r="BA283" s="215">
        <v>79.482491997699029</v>
      </c>
      <c r="BB283" s="215">
        <v>194.24084693669431</v>
      </c>
      <c r="BC283" s="215">
        <v>191.97468848755193</v>
      </c>
    </row>
    <row r="284" spans="1:55" x14ac:dyDescent="0.25">
      <c r="A284" s="53" t="s">
        <v>10</v>
      </c>
      <c r="B284" s="35" t="s">
        <v>14</v>
      </c>
      <c r="C284" s="209"/>
      <c r="E284" s="201">
        <f t="shared" ref="E284:X284" si="160">IF(E39=1,$AA14,0)</f>
        <v>0</v>
      </c>
      <c r="F284" s="201">
        <f t="shared" si="160"/>
        <v>0</v>
      </c>
      <c r="G284" s="201">
        <f t="shared" si="160"/>
        <v>0</v>
      </c>
      <c r="H284" s="201">
        <f t="shared" si="160"/>
        <v>0</v>
      </c>
      <c r="I284" s="201">
        <f t="shared" si="160"/>
        <v>0</v>
      </c>
      <c r="J284" s="201">
        <f t="shared" si="160"/>
        <v>0</v>
      </c>
      <c r="K284" s="201">
        <f t="shared" si="160"/>
        <v>0</v>
      </c>
      <c r="L284" s="201">
        <f t="shared" si="160"/>
        <v>0</v>
      </c>
      <c r="M284" s="201">
        <f t="shared" si="160"/>
        <v>0</v>
      </c>
      <c r="N284" s="201">
        <f t="shared" si="160"/>
        <v>4.16709567400508</v>
      </c>
      <c r="O284" s="201">
        <f t="shared" si="160"/>
        <v>0</v>
      </c>
      <c r="P284" s="201">
        <f t="shared" si="160"/>
        <v>0</v>
      </c>
      <c r="Q284" s="201">
        <f t="shared" si="160"/>
        <v>0</v>
      </c>
      <c r="R284" s="201">
        <f t="shared" si="160"/>
        <v>0</v>
      </c>
      <c r="S284" s="201">
        <f t="shared" si="160"/>
        <v>0</v>
      </c>
      <c r="T284" s="201">
        <f t="shared" si="160"/>
        <v>0</v>
      </c>
      <c r="U284" s="201">
        <f t="shared" si="160"/>
        <v>0</v>
      </c>
      <c r="V284" s="201">
        <f t="shared" si="160"/>
        <v>0</v>
      </c>
      <c r="W284" s="201">
        <f t="shared" si="160"/>
        <v>0</v>
      </c>
      <c r="X284" s="201">
        <f t="shared" si="160"/>
        <v>0</v>
      </c>
      <c r="AH284" s="53" t="s">
        <v>10</v>
      </c>
      <c r="AI284" s="35" t="s">
        <v>14</v>
      </c>
      <c r="AJ284" s="214">
        <v>577.65683985995588</v>
      </c>
      <c r="AK284" s="214">
        <v>112.11450433068563</v>
      </c>
      <c r="AL284" s="215">
        <v>96.471149212721201</v>
      </c>
      <c r="AM284" s="215">
        <v>113.66383612481702</v>
      </c>
      <c r="AN284" s="215">
        <v>14085.339322620828</v>
      </c>
      <c r="AO284" s="215">
        <v>13138.375467423835</v>
      </c>
      <c r="AP284" s="215">
        <v>19623.209103954308</v>
      </c>
      <c r="AQ284" s="215">
        <v>6656.2708661982624</v>
      </c>
      <c r="AR284" s="215">
        <v>5186.6455266551329</v>
      </c>
      <c r="AS284" s="215">
        <v>9949.2866427261342</v>
      </c>
      <c r="AT284" s="215">
        <v>3055.2056880133455</v>
      </c>
      <c r="AU284" s="215">
        <v>2878.338384511716</v>
      </c>
      <c r="AV284" s="215">
        <v>746.6314540512185</v>
      </c>
      <c r="AW284" s="215">
        <v>5.50483757896429</v>
      </c>
      <c r="AX284" s="215">
        <v>37.88729603422518</v>
      </c>
      <c r="AY284" s="215">
        <v>47.104905712537416</v>
      </c>
      <c r="AZ284" s="215">
        <v>3150.3298356498003</v>
      </c>
      <c r="BA284" s="215">
        <v>1379.1023637235446</v>
      </c>
      <c r="BB284" s="215">
        <v>561.92316750857697</v>
      </c>
      <c r="BC284" s="215">
        <v>1116.6067948918328</v>
      </c>
    </row>
    <row r="285" spans="1:55" x14ac:dyDescent="0.25">
      <c r="A285" s="53" t="s">
        <v>10</v>
      </c>
      <c r="B285" s="35" t="s">
        <v>15</v>
      </c>
      <c r="C285" s="209"/>
      <c r="E285" s="201">
        <f t="shared" ref="E285:X285" si="161">IF(E40=1,$AA15,0)</f>
        <v>0</v>
      </c>
      <c r="F285" s="201">
        <f t="shared" si="161"/>
        <v>0</v>
      </c>
      <c r="G285" s="201">
        <f t="shared" si="161"/>
        <v>0</v>
      </c>
      <c r="H285" s="201">
        <f t="shared" si="161"/>
        <v>0</v>
      </c>
      <c r="I285" s="201">
        <f t="shared" si="161"/>
        <v>0</v>
      </c>
      <c r="J285" s="201">
        <f t="shared" si="161"/>
        <v>0</v>
      </c>
      <c r="K285" s="201">
        <f t="shared" si="161"/>
        <v>0</v>
      </c>
      <c r="L285" s="201">
        <f t="shared" si="161"/>
        <v>0</v>
      </c>
      <c r="M285" s="201">
        <f t="shared" si="161"/>
        <v>0</v>
      </c>
      <c r="N285" s="201">
        <f t="shared" si="161"/>
        <v>0</v>
      </c>
      <c r="O285" s="201">
        <f t="shared" si="161"/>
        <v>36.6761753327688</v>
      </c>
      <c r="P285" s="201">
        <f t="shared" si="161"/>
        <v>0</v>
      </c>
      <c r="Q285" s="201">
        <f t="shared" si="161"/>
        <v>0</v>
      </c>
      <c r="R285" s="201">
        <f t="shared" si="161"/>
        <v>0</v>
      </c>
      <c r="S285" s="201">
        <f t="shared" si="161"/>
        <v>0</v>
      </c>
      <c r="T285" s="201">
        <f t="shared" si="161"/>
        <v>0</v>
      </c>
      <c r="U285" s="201">
        <f t="shared" si="161"/>
        <v>0</v>
      </c>
      <c r="V285" s="201">
        <f t="shared" si="161"/>
        <v>0</v>
      </c>
      <c r="W285" s="201">
        <f t="shared" si="161"/>
        <v>0</v>
      </c>
      <c r="X285" s="201">
        <f t="shared" si="161"/>
        <v>0</v>
      </c>
      <c r="AH285" s="53" t="s">
        <v>10</v>
      </c>
      <c r="AI285" s="35" t="s">
        <v>15</v>
      </c>
      <c r="AJ285" s="214">
        <v>11.56346985670698</v>
      </c>
      <c r="AK285" s="214">
        <v>0.31216512726632956</v>
      </c>
      <c r="AL285" s="215">
        <v>1.6074962826589767</v>
      </c>
      <c r="AM285" s="215">
        <v>1.8169396167088958</v>
      </c>
      <c r="AN285" s="215">
        <v>261.30610612219226</v>
      </c>
      <c r="AO285" s="215">
        <v>36.757547270116262</v>
      </c>
      <c r="AP285" s="215">
        <v>357.84143190829434</v>
      </c>
      <c r="AQ285" s="215">
        <v>135.92575002176915</v>
      </c>
      <c r="AR285" s="215">
        <v>168.27344358236621</v>
      </c>
      <c r="AS285" s="215">
        <v>6.4472180507727854</v>
      </c>
      <c r="AT285" s="215">
        <v>567.35717103490629</v>
      </c>
      <c r="AU285" s="215">
        <v>108.03156204639927</v>
      </c>
      <c r="AV285" s="215">
        <v>9.5619743022851171</v>
      </c>
      <c r="AW285" s="215">
        <v>1.7010582655507672E-2</v>
      </c>
      <c r="AX285" s="215">
        <v>0.5207971313402151</v>
      </c>
      <c r="AY285" s="215">
        <v>0.52101712756363405</v>
      </c>
      <c r="AZ285" s="215">
        <v>45.538020311324622</v>
      </c>
      <c r="BA285" s="215">
        <v>4.0531523970839798</v>
      </c>
      <c r="BB285" s="215">
        <v>7.3464057009803305</v>
      </c>
      <c r="BC285" s="215">
        <v>9.7729308111367921</v>
      </c>
    </row>
    <row r="286" spans="1:55" x14ac:dyDescent="0.25">
      <c r="A286" s="53" t="s">
        <v>10</v>
      </c>
      <c r="B286" s="35" t="s">
        <v>16</v>
      </c>
      <c r="C286" s="209"/>
      <c r="E286" s="201">
        <f t="shared" ref="E286:X286" si="162">IF(E41=1,$AA16,0)</f>
        <v>0</v>
      </c>
      <c r="F286" s="201">
        <f t="shared" si="162"/>
        <v>0</v>
      </c>
      <c r="G286" s="201">
        <f t="shared" si="162"/>
        <v>0</v>
      </c>
      <c r="H286" s="201">
        <f t="shared" si="162"/>
        <v>0</v>
      </c>
      <c r="I286" s="201">
        <f t="shared" si="162"/>
        <v>0</v>
      </c>
      <c r="J286" s="201">
        <f t="shared" si="162"/>
        <v>0</v>
      </c>
      <c r="K286" s="201">
        <f t="shared" si="162"/>
        <v>0</v>
      </c>
      <c r="L286" s="201">
        <f t="shared" si="162"/>
        <v>0</v>
      </c>
      <c r="M286" s="201">
        <f t="shared" si="162"/>
        <v>0</v>
      </c>
      <c r="N286" s="201">
        <f t="shared" si="162"/>
        <v>0</v>
      </c>
      <c r="O286" s="201">
        <f t="shared" si="162"/>
        <v>0</v>
      </c>
      <c r="P286" s="201">
        <f t="shared" si="162"/>
        <v>54.841728785774805</v>
      </c>
      <c r="Q286" s="201">
        <f t="shared" si="162"/>
        <v>0</v>
      </c>
      <c r="R286" s="201">
        <f t="shared" si="162"/>
        <v>0</v>
      </c>
      <c r="S286" s="201">
        <f t="shared" si="162"/>
        <v>0</v>
      </c>
      <c r="T286" s="201">
        <f t="shared" si="162"/>
        <v>0</v>
      </c>
      <c r="U286" s="201">
        <f t="shared" si="162"/>
        <v>0</v>
      </c>
      <c r="V286" s="201">
        <f t="shared" si="162"/>
        <v>0</v>
      </c>
      <c r="W286" s="201">
        <f t="shared" si="162"/>
        <v>0</v>
      </c>
      <c r="X286" s="201">
        <f t="shared" si="162"/>
        <v>0</v>
      </c>
      <c r="AH286" s="53" t="s">
        <v>10</v>
      </c>
      <c r="AI286" s="35" t="s">
        <v>16</v>
      </c>
      <c r="AJ286" s="214">
        <v>74.194190082371776</v>
      </c>
      <c r="AK286" s="214">
        <v>2.7999517609583733</v>
      </c>
      <c r="AL286" s="215">
        <v>16.360703124665481</v>
      </c>
      <c r="AM286" s="215">
        <v>29.87280988900245</v>
      </c>
      <c r="AN286" s="215">
        <v>2306.8228761019022</v>
      </c>
      <c r="AO286" s="215">
        <v>414.48208526743366</v>
      </c>
      <c r="AP286" s="215">
        <v>4314.7353880016835</v>
      </c>
      <c r="AQ286" s="215">
        <v>2558.5804246545435</v>
      </c>
      <c r="AR286" s="215">
        <v>708.43931063250716</v>
      </c>
      <c r="AS286" s="215">
        <v>53.172279869507818</v>
      </c>
      <c r="AT286" s="215">
        <v>518.98129138844286</v>
      </c>
      <c r="AU286" s="215">
        <v>3978.6483036259801</v>
      </c>
      <c r="AV286" s="215">
        <v>48.010526587322097</v>
      </c>
      <c r="AW286" s="215">
        <v>0.12236106144079746</v>
      </c>
      <c r="AX286" s="215">
        <v>3.4938052811998381</v>
      </c>
      <c r="AY286" s="215">
        <v>4.1824518210744346</v>
      </c>
      <c r="AZ286" s="215">
        <v>222.42656816757452</v>
      </c>
      <c r="BA286" s="215">
        <v>31.262064045302434</v>
      </c>
      <c r="BB286" s="215">
        <v>54.790537824373963</v>
      </c>
      <c r="BC286" s="215">
        <v>108.55036121988245</v>
      </c>
    </row>
    <row r="287" spans="1:55" x14ac:dyDescent="0.25">
      <c r="A287" s="54" t="s">
        <v>11</v>
      </c>
      <c r="B287" s="25" t="s">
        <v>13</v>
      </c>
      <c r="C287" s="209"/>
      <c r="E287" s="201">
        <f t="shared" ref="E287:X287" si="163">IF(E42=1,$AA17,0)</f>
        <v>0</v>
      </c>
      <c r="F287" s="201">
        <f t="shared" si="163"/>
        <v>0</v>
      </c>
      <c r="G287" s="201">
        <f t="shared" si="163"/>
        <v>0</v>
      </c>
      <c r="H287" s="201">
        <f t="shared" si="163"/>
        <v>0</v>
      </c>
      <c r="I287" s="201">
        <f t="shared" si="163"/>
        <v>0</v>
      </c>
      <c r="J287" s="201">
        <f t="shared" si="163"/>
        <v>0</v>
      </c>
      <c r="K287" s="201">
        <f t="shared" si="163"/>
        <v>0</v>
      </c>
      <c r="L287" s="201">
        <f t="shared" si="163"/>
        <v>0</v>
      </c>
      <c r="M287" s="201">
        <f t="shared" si="163"/>
        <v>0</v>
      </c>
      <c r="N287" s="201">
        <f t="shared" si="163"/>
        <v>0</v>
      </c>
      <c r="O287" s="201">
        <f t="shared" si="163"/>
        <v>0</v>
      </c>
      <c r="P287" s="201">
        <f t="shared" si="163"/>
        <v>0</v>
      </c>
      <c r="Q287" s="201">
        <f t="shared" si="163"/>
        <v>119.79342524978799</v>
      </c>
      <c r="R287" s="201">
        <f t="shared" si="163"/>
        <v>0</v>
      </c>
      <c r="S287" s="201">
        <f t="shared" si="163"/>
        <v>0</v>
      </c>
      <c r="T287" s="201">
        <f t="shared" si="163"/>
        <v>0</v>
      </c>
      <c r="U287" s="201">
        <f t="shared" si="163"/>
        <v>0</v>
      </c>
      <c r="V287" s="201">
        <f t="shared" si="163"/>
        <v>0</v>
      </c>
      <c r="W287" s="201">
        <f t="shared" si="163"/>
        <v>0</v>
      </c>
      <c r="X287" s="201">
        <f t="shared" si="163"/>
        <v>0</v>
      </c>
      <c r="AH287" s="54" t="s">
        <v>11</v>
      </c>
      <c r="AI287" s="25" t="s">
        <v>13</v>
      </c>
      <c r="AJ287" s="214">
        <v>1611.5164131510583</v>
      </c>
      <c r="AK287" s="214">
        <v>30.443750702722664</v>
      </c>
      <c r="AL287" s="215">
        <v>217.70207010258727</v>
      </c>
      <c r="AM287" s="215">
        <v>176.18767545240621</v>
      </c>
      <c r="AN287" s="215">
        <v>37326.099153144489</v>
      </c>
      <c r="AO287" s="215">
        <v>3100.5418708771708</v>
      </c>
      <c r="AP287" s="215">
        <v>37732.86767236617</v>
      </c>
      <c r="AQ287" s="215">
        <v>8314.744284170376</v>
      </c>
      <c r="AR287" s="215">
        <v>1213.5603165970474</v>
      </c>
      <c r="AS287" s="215">
        <v>23.371298259455202</v>
      </c>
      <c r="AT287" s="215">
        <v>238.29418042999373</v>
      </c>
      <c r="AU287" s="215">
        <v>257.64958357223952</v>
      </c>
      <c r="AV287" s="215">
        <v>96392.677195024837</v>
      </c>
      <c r="AW287" s="215">
        <v>51.033011116585186</v>
      </c>
      <c r="AX287" s="215">
        <v>3018.9836461034984</v>
      </c>
      <c r="AY287" s="215">
        <v>2285.0903924296981</v>
      </c>
      <c r="AZ287" s="215">
        <v>7923.5323624240473</v>
      </c>
      <c r="BA287" s="215">
        <v>406.03245697404191</v>
      </c>
      <c r="BB287" s="215">
        <v>1184.7094651192024</v>
      </c>
      <c r="BC287" s="215">
        <v>1060.2468479610534</v>
      </c>
    </row>
    <row r="288" spans="1:55" x14ac:dyDescent="0.25">
      <c r="A288" s="55" t="s">
        <v>11</v>
      </c>
      <c r="B288" s="35" t="s">
        <v>14</v>
      </c>
      <c r="C288" s="209"/>
      <c r="E288" s="201">
        <f t="shared" ref="E288:X288" si="164">IF(E43=1,$AA18,0)</f>
        <v>0</v>
      </c>
      <c r="F288" s="201">
        <f t="shared" si="164"/>
        <v>0</v>
      </c>
      <c r="G288" s="201">
        <f t="shared" si="164"/>
        <v>0</v>
      </c>
      <c r="H288" s="201">
        <f t="shared" si="164"/>
        <v>0</v>
      </c>
      <c r="I288" s="201">
        <f t="shared" si="164"/>
        <v>0</v>
      </c>
      <c r="J288" s="201">
        <f t="shared" si="164"/>
        <v>0</v>
      </c>
      <c r="K288" s="201">
        <f t="shared" si="164"/>
        <v>0</v>
      </c>
      <c r="L288" s="201">
        <f t="shared" si="164"/>
        <v>0</v>
      </c>
      <c r="M288" s="201">
        <f t="shared" si="164"/>
        <v>0</v>
      </c>
      <c r="N288" s="201">
        <f t="shared" si="164"/>
        <v>0</v>
      </c>
      <c r="O288" s="201">
        <f t="shared" si="164"/>
        <v>0</v>
      </c>
      <c r="P288" s="201">
        <f t="shared" si="164"/>
        <v>0</v>
      </c>
      <c r="Q288" s="201">
        <f t="shared" si="164"/>
        <v>0</v>
      </c>
      <c r="R288" s="201">
        <f t="shared" si="164"/>
        <v>0.29560571126164303</v>
      </c>
      <c r="S288" s="201">
        <f t="shared" si="164"/>
        <v>0</v>
      </c>
      <c r="T288" s="201">
        <f t="shared" si="164"/>
        <v>0</v>
      </c>
      <c r="U288" s="201">
        <f t="shared" si="164"/>
        <v>0</v>
      </c>
      <c r="V288" s="201">
        <f t="shared" si="164"/>
        <v>0</v>
      </c>
      <c r="W288" s="201">
        <f t="shared" si="164"/>
        <v>0</v>
      </c>
      <c r="X288" s="201">
        <f t="shared" si="164"/>
        <v>0</v>
      </c>
      <c r="AH288" s="55" t="s">
        <v>11</v>
      </c>
      <c r="AI288" s="35" t="s">
        <v>14</v>
      </c>
      <c r="AJ288" s="214">
        <v>1008.1753241291207</v>
      </c>
      <c r="AK288" s="214">
        <v>24.771979029621193</v>
      </c>
      <c r="AL288" s="215">
        <v>143.62784490451565</v>
      </c>
      <c r="AM288" s="215">
        <v>127.74988342682694</v>
      </c>
      <c r="AN288" s="215">
        <v>23543.639810043042</v>
      </c>
      <c r="AO288" s="215">
        <v>2615.966232142117</v>
      </c>
      <c r="AP288" s="215">
        <v>25193.827422904818</v>
      </c>
      <c r="AQ288" s="215">
        <v>6343.4374384664925</v>
      </c>
      <c r="AR288" s="215">
        <v>738.7998461575994</v>
      </c>
      <c r="AS288" s="215">
        <v>17.985944520146745</v>
      </c>
      <c r="AT288" s="215">
        <v>150.13393388768463</v>
      </c>
      <c r="AU288" s="215">
        <v>167.72628811339064</v>
      </c>
      <c r="AV288" s="215">
        <v>55049.954220116422</v>
      </c>
      <c r="AW288" s="215">
        <v>970.06009989500376</v>
      </c>
      <c r="AX288" s="215">
        <v>2936.4518841634349</v>
      </c>
      <c r="AY288" s="215">
        <v>4098.8502107708437</v>
      </c>
      <c r="AZ288" s="215">
        <v>5434.9917284300209</v>
      </c>
      <c r="BA288" s="215">
        <v>503.82118623746271</v>
      </c>
      <c r="BB288" s="215">
        <v>924.94883440085925</v>
      </c>
      <c r="BC288" s="215">
        <v>1142.0152165601019</v>
      </c>
    </row>
    <row r="289" spans="1:55" x14ac:dyDescent="0.25">
      <c r="A289" s="55" t="s">
        <v>11</v>
      </c>
      <c r="B289" s="35" t="s">
        <v>15</v>
      </c>
      <c r="C289" s="209"/>
      <c r="E289" s="201">
        <f t="shared" ref="E289:X289" si="165">IF(E44=1,$AA19,0)</f>
        <v>0</v>
      </c>
      <c r="F289" s="201">
        <f t="shared" si="165"/>
        <v>0</v>
      </c>
      <c r="G289" s="201">
        <f t="shared" si="165"/>
        <v>0</v>
      </c>
      <c r="H289" s="201">
        <f t="shared" si="165"/>
        <v>0</v>
      </c>
      <c r="I289" s="201">
        <f t="shared" si="165"/>
        <v>0</v>
      </c>
      <c r="J289" s="201">
        <f t="shared" si="165"/>
        <v>0</v>
      </c>
      <c r="K289" s="201">
        <f t="shared" si="165"/>
        <v>0</v>
      </c>
      <c r="L289" s="201">
        <f t="shared" si="165"/>
        <v>0</v>
      </c>
      <c r="M289" s="201">
        <f t="shared" si="165"/>
        <v>0</v>
      </c>
      <c r="N289" s="201">
        <f t="shared" si="165"/>
        <v>0</v>
      </c>
      <c r="O289" s="201">
        <f t="shared" si="165"/>
        <v>0</v>
      </c>
      <c r="P289" s="201">
        <f t="shared" si="165"/>
        <v>0</v>
      </c>
      <c r="Q289" s="201">
        <f t="shared" si="165"/>
        <v>0</v>
      </c>
      <c r="R289" s="201">
        <f t="shared" si="165"/>
        <v>0</v>
      </c>
      <c r="S289" s="201">
        <f t="shared" si="165"/>
        <v>13.0439113090601</v>
      </c>
      <c r="T289" s="201">
        <f t="shared" si="165"/>
        <v>0</v>
      </c>
      <c r="U289" s="201">
        <f t="shared" si="165"/>
        <v>0</v>
      </c>
      <c r="V289" s="201">
        <f t="shared" si="165"/>
        <v>0</v>
      </c>
      <c r="W289" s="201">
        <f t="shared" si="165"/>
        <v>0</v>
      </c>
      <c r="X289" s="201">
        <f t="shared" si="165"/>
        <v>0</v>
      </c>
      <c r="AH289" s="55" t="s">
        <v>11</v>
      </c>
      <c r="AI289" s="35" t="s">
        <v>15</v>
      </c>
      <c r="AJ289" s="214">
        <v>21.079383604807514</v>
      </c>
      <c r="AK289" s="214">
        <v>0.41643528355783022</v>
      </c>
      <c r="AL289" s="215">
        <v>3.1354452391522907</v>
      </c>
      <c r="AM289" s="215">
        <v>2.7127241586926472</v>
      </c>
      <c r="AN289" s="215">
        <v>488.66627527175228</v>
      </c>
      <c r="AO289" s="215">
        <v>42.471178621105118</v>
      </c>
      <c r="AP289" s="215">
        <v>534.32143614040399</v>
      </c>
      <c r="AQ289" s="215">
        <v>128.89066628756649</v>
      </c>
      <c r="AR289" s="215">
        <v>15.374224674271565</v>
      </c>
      <c r="AS289" s="215">
        <v>0.30335628456933855</v>
      </c>
      <c r="AT289" s="215">
        <v>3.1377073918987777</v>
      </c>
      <c r="AU289" s="215">
        <v>3.4449107020944965</v>
      </c>
      <c r="AV289" s="215">
        <v>847.24603442832938</v>
      </c>
      <c r="AW289" s="215">
        <v>1.2631038548541647</v>
      </c>
      <c r="AX289" s="215">
        <v>674.83215504685961</v>
      </c>
      <c r="AY289" s="215">
        <v>85.115386186134543</v>
      </c>
      <c r="AZ289" s="215">
        <v>102.14053892778952</v>
      </c>
      <c r="BA289" s="215">
        <v>5.6654776021360744</v>
      </c>
      <c r="BB289" s="215">
        <v>16.126521209044707</v>
      </c>
      <c r="BC289" s="215">
        <v>16.400048716880697</v>
      </c>
    </row>
    <row r="290" spans="1:55" x14ac:dyDescent="0.25">
      <c r="A290" s="56" t="s">
        <v>11</v>
      </c>
      <c r="B290" s="43" t="s">
        <v>16</v>
      </c>
      <c r="C290" s="209"/>
      <c r="E290" s="201">
        <f t="shared" ref="E290:X290" si="166">IF(E45=1,$AA20,0)</f>
        <v>0</v>
      </c>
      <c r="F290" s="201">
        <f t="shared" si="166"/>
        <v>0</v>
      </c>
      <c r="G290" s="201">
        <f t="shared" si="166"/>
        <v>0</v>
      </c>
      <c r="H290" s="201">
        <f t="shared" si="166"/>
        <v>0</v>
      </c>
      <c r="I290" s="201">
        <f t="shared" si="166"/>
        <v>0</v>
      </c>
      <c r="J290" s="201">
        <f t="shared" si="166"/>
        <v>0</v>
      </c>
      <c r="K290" s="201">
        <f t="shared" si="166"/>
        <v>0</v>
      </c>
      <c r="L290" s="201">
        <f t="shared" si="166"/>
        <v>0</v>
      </c>
      <c r="M290" s="201">
        <f t="shared" si="166"/>
        <v>0</v>
      </c>
      <c r="N290" s="201">
        <f t="shared" si="166"/>
        <v>0</v>
      </c>
      <c r="O290" s="201">
        <f t="shared" si="166"/>
        <v>0</v>
      </c>
      <c r="P290" s="201">
        <f t="shared" si="166"/>
        <v>0</v>
      </c>
      <c r="Q290" s="201">
        <f t="shared" si="166"/>
        <v>0</v>
      </c>
      <c r="R290" s="201">
        <f t="shared" si="166"/>
        <v>0</v>
      </c>
      <c r="S290" s="201">
        <f t="shared" si="166"/>
        <v>0</v>
      </c>
      <c r="T290" s="201">
        <f t="shared" si="166"/>
        <v>14.271625744284499</v>
      </c>
      <c r="U290" s="201">
        <f t="shared" si="166"/>
        <v>0</v>
      </c>
      <c r="V290" s="201">
        <f t="shared" si="166"/>
        <v>0</v>
      </c>
      <c r="W290" s="201">
        <f t="shared" si="166"/>
        <v>0</v>
      </c>
      <c r="X290" s="201">
        <f t="shared" si="166"/>
        <v>0</v>
      </c>
      <c r="AH290" s="56" t="s">
        <v>11</v>
      </c>
      <c r="AI290" s="43" t="s">
        <v>16</v>
      </c>
      <c r="AJ290" s="214">
        <v>71.892416119130402</v>
      </c>
      <c r="AK290" s="214">
        <v>1.7654101651445215</v>
      </c>
      <c r="AL290" s="215">
        <v>13.597006186929629</v>
      </c>
      <c r="AM290" s="215">
        <v>17.469137538290944</v>
      </c>
      <c r="AN290" s="215">
        <v>1719.0673139408157</v>
      </c>
      <c r="AO290" s="215">
        <v>192.64897710295975</v>
      </c>
      <c r="AP290" s="215">
        <v>2371.1427389252149</v>
      </c>
      <c r="AQ290" s="215">
        <v>928.41339356790127</v>
      </c>
      <c r="AR290" s="215">
        <v>46.808331800274615</v>
      </c>
      <c r="AS290" s="215">
        <v>1.1939804128229636</v>
      </c>
      <c r="AT290" s="215">
        <v>10.999800256149861</v>
      </c>
      <c r="AU290" s="215">
        <v>15.073654653167173</v>
      </c>
      <c r="AV290" s="215">
        <v>2774.5526036289525</v>
      </c>
      <c r="AW290" s="215">
        <v>6.3380887450503094</v>
      </c>
      <c r="AX290" s="215">
        <v>298.36580509290576</v>
      </c>
      <c r="AY290" s="215">
        <v>1963.6140295293947</v>
      </c>
      <c r="AZ290" s="215">
        <v>333.72431214905498</v>
      </c>
      <c r="BA290" s="215">
        <v>24.855906805911612</v>
      </c>
      <c r="BB290" s="215">
        <v>65.535529376522106</v>
      </c>
      <c r="BC290" s="215">
        <v>102.14084838136579</v>
      </c>
    </row>
    <row r="291" spans="1:55" x14ac:dyDescent="0.25">
      <c r="A291" s="57" t="s">
        <v>12</v>
      </c>
      <c r="B291" s="35" t="s">
        <v>13</v>
      </c>
      <c r="C291" s="209"/>
      <c r="E291" s="201">
        <f t="shared" ref="E291:X291" si="167">IF(E46=1,$AA21,0)</f>
        <v>0</v>
      </c>
      <c r="F291" s="201">
        <f t="shared" si="167"/>
        <v>0</v>
      </c>
      <c r="G291" s="201">
        <f t="shared" si="167"/>
        <v>0</v>
      </c>
      <c r="H291" s="201">
        <f t="shared" si="167"/>
        <v>0</v>
      </c>
      <c r="I291" s="201">
        <f t="shared" si="167"/>
        <v>0</v>
      </c>
      <c r="J291" s="201">
        <f t="shared" si="167"/>
        <v>0</v>
      </c>
      <c r="K291" s="201">
        <f t="shared" si="167"/>
        <v>0</v>
      </c>
      <c r="L291" s="201">
        <f t="shared" si="167"/>
        <v>0</v>
      </c>
      <c r="M291" s="201">
        <f t="shared" si="167"/>
        <v>0</v>
      </c>
      <c r="N291" s="201">
        <f t="shared" si="167"/>
        <v>0</v>
      </c>
      <c r="O291" s="201">
        <f t="shared" si="167"/>
        <v>0</v>
      </c>
      <c r="P291" s="201">
        <f t="shared" si="167"/>
        <v>0</v>
      </c>
      <c r="Q291" s="201">
        <f t="shared" si="167"/>
        <v>0</v>
      </c>
      <c r="R291" s="201">
        <f t="shared" si="167"/>
        <v>0</v>
      </c>
      <c r="S291" s="201">
        <f t="shared" si="167"/>
        <v>0</v>
      </c>
      <c r="T291" s="201">
        <f t="shared" si="167"/>
        <v>0</v>
      </c>
      <c r="U291" s="201">
        <f t="shared" si="167"/>
        <v>245.033146218459</v>
      </c>
      <c r="V291" s="201">
        <f t="shared" si="167"/>
        <v>0</v>
      </c>
      <c r="W291" s="201">
        <f t="shared" si="167"/>
        <v>0</v>
      </c>
      <c r="X291" s="201">
        <f t="shared" si="167"/>
        <v>0</v>
      </c>
      <c r="AH291" s="57" t="s">
        <v>12</v>
      </c>
      <c r="AI291" s="35" t="s">
        <v>13</v>
      </c>
      <c r="AJ291" s="214">
        <v>3585.660870411245</v>
      </c>
      <c r="AK291" s="214">
        <v>97.620879678633244</v>
      </c>
      <c r="AL291" s="215">
        <v>426.02838066811125</v>
      </c>
      <c r="AM291" s="215">
        <v>326.11130227219672</v>
      </c>
      <c r="AN291" s="215">
        <v>93070.580545381701</v>
      </c>
      <c r="AO291" s="215">
        <v>10403.247179476539</v>
      </c>
      <c r="AP291" s="215">
        <v>82751.525983803134</v>
      </c>
      <c r="AQ291" s="215">
        <v>17969.339630457449</v>
      </c>
      <c r="AR291" s="215">
        <v>3463.9478843173615</v>
      </c>
      <c r="AS291" s="215">
        <v>78.48506549035568</v>
      </c>
      <c r="AT291" s="215">
        <v>500.9385016532334</v>
      </c>
      <c r="AU291" s="215">
        <v>502.99666421986717</v>
      </c>
      <c r="AV291" s="215">
        <v>7311.801328537148</v>
      </c>
      <c r="AW291" s="215">
        <v>9.9752994285765979</v>
      </c>
      <c r="AX291" s="215">
        <v>336.39553057986853</v>
      </c>
      <c r="AY291" s="215">
        <v>315.98074976686297</v>
      </c>
      <c r="AZ291" s="215">
        <v>192542.00114432903</v>
      </c>
      <c r="BA291" s="215">
        <v>2669.766245087917</v>
      </c>
      <c r="BB291" s="215">
        <v>9078.0543769456781</v>
      </c>
      <c r="BC291" s="215">
        <v>6734.9214986104616</v>
      </c>
    </row>
    <row r="292" spans="1:55" x14ac:dyDescent="0.25">
      <c r="A292" s="57" t="s">
        <v>12</v>
      </c>
      <c r="B292" s="35" t="s">
        <v>14</v>
      </c>
      <c r="C292" s="209"/>
      <c r="E292" s="201">
        <f t="shared" ref="E292:X292" si="168">IF(E47=1,$AA22,0)</f>
        <v>0</v>
      </c>
      <c r="F292" s="201">
        <f t="shared" si="168"/>
        <v>0</v>
      </c>
      <c r="G292" s="201">
        <f t="shared" si="168"/>
        <v>0</v>
      </c>
      <c r="H292" s="201">
        <f t="shared" si="168"/>
        <v>0</v>
      </c>
      <c r="I292" s="201">
        <f t="shared" si="168"/>
        <v>0</v>
      </c>
      <c r="J292" s="201">
        <f t="shared" si="168"/>
        <v>0</v>
      </c>
      <c r="K292" s="201">
        <f t="shared" si="168"/>
        <v>0</v>
      </c>
      <c r="L292" s="201">
        <f t="shared" si="168"/>
        <v>0</v>
      </c>
      <c r="M292" s="201">
        <f t="shared" si="168"/>
        <v>0</v>
      </c>
      <c r="N292" s="201">
        <f t="shared" si="168"/>
        <v>0</v>
      </c>
      <c r="O292" s="201">
        <f t="shared" si="168"/>
        <v>0</v>
      </c>
      <c r="P292" s="201">
        <f t="shared" si="168"/>
        <v>0</v>
      </c>
      <c r="Q292" s="201">
        <f t="shared" si="168"/>
        <v>0</v>
      </c>
      <c r="R292" s="201">
        <f t="shared" si="168"/>
        <v>0</v>
      </c>
      <c r="S292" s="201">
        <f t="shared" si="168"/>
        <v>0</v>
      </c>
      <c r="T292" s="201">
        <f t="shared" si="168"/>
        <v>0</v>
      </c>
      <c r="U292" s="201">
        <f t="shared" si="168"/>
        <v>0</v>
      </c>
      <c r="V292" s="201">
        <f t="shared" si="168"/>
        <v>44.801547392040604</v>
      </c>
      <c r="W292" s="201">
        <f t="shared" si="168"/>
        <v>0</v>
      </c>
      <c r="X292" s="201">
        <f t="shared" si="168"/>
        <v>0</v>
      </c>
      <c r="AH292" s="57" t="s">
        <v>12</v>
      </c>
      <c r="AI292" s="35" t="s">
        <v>14</v>
      </c>
      <c r="AJ292" s="214">
        <v>6942.0914643398619</v>
      </c>
      <c r="AK292" s="214">
        <v>2410.2057696523134</v>
      </c>
      <c r="AL292" s="215">
        <v>1139.8804692693154</v>
      </c>
      <c r="AM292" s="215">
        <v>1257.9579790136986</v>
      </c>
      <c r="AN292" s="215">
        <v>201503.11897763523</v>
      </c>
      <c r="AO292" s="215">
        <v>258002.4282820638</v>
      </c>
      <c r="AP292" s="215">
        <v>288124.09072527912</v>
      </c>
      <c r="AQ292" s="215">
        <v>80285.160171450945</v>
      </c>
      <c r="AR292" s="215">
        <v>3151.6217785203903</v>
      </c>
      <c r="AS292" s="215">
        <v>1537.8159048355139</v>
      </c>
      <c r="AT292" s="215">
        <v>1038.5838837405129</v>
      </c>
      <c r="AU292" s="215">
        <v>1036.0658585191863</v>
      </c>
      <c r="AV292" s="215">
        <v>17789.72948308543</v>
      </c>
      <c r="AW292" s="215">
        <v>147.66604614940488</v>
      </c>
      <c r="AX292" s="215">
        <v>847.6755627077481</v>
      </c>
      <c r="AY292" s="215">
        <v>1033.226255878106</v>
      </c>
      <c r="AZ292" s="215">
        <v>82606.703059532098</v>
      </c>
      <c r="BA292" s="215">
        <v>138583.64684711347</v>
      </c>
      <c r="BB292" s="215">
        <v>16323.957734729052</v>
      </c>
      <c r="BC292" s="215">
        <v>24558.936222528595</v>
      </c>
    </row>
    <row r="293" spans="1:55" x14ac:dyDescent="0.25">
      <c r="A293" s="57" t="s">
        <v>12</v>
      </c>
      <c r="B293" s="35" t="s">
        <v>15</v>
      </c>
      <c r="C293" s="209"/>
      <c r="E293" s="201">
        <f t="shared" ref="E293:X293" si="169">IF(E48=1,$AA23,0)</f>
        <v>0</v>
      </c>
      <c r="F293" s="201">
        <f t="shared" si="169"/>
        <v>0</v>
      </c>
      <c r="G293" s="201">
        <f t="shared" si="169"/>
        <v>0</v>
      </c>
      <c r="H293" s="201">
        <f t="shared" si="169"/>
        <v>0</v>
      </c>
      <c r="I293" s="201">
        <f t="shared" si="169"/>
        <v>0</v>
      </c>
      <c r="J293" s="201">
        <f t="shared" si="169"/>
        <v>0</v>
      </c>
      <c r="K293" s="201">
        <f t="shared" si="169"/>
        <v>0</v>
      </c>
      <c r="L293" s="201">
        <f t="shared" si="169"/>
        <v>0</v>
      </c>
      <c r="M293" s="201">
        <f t="shared" si="169"/>
        <v>0</v>
      </c>
      <c r="N293" s="201">
        <f t="shared" si="169"/>
        <v>0</v>
      </c>
      <c r="O293" s="201">
        <f t="shared" si="169"/>
        <v>0</v>
      </c>
      <c r="P293" s="201">
        <f t="shared" si="169"/>
        <v>0</v>
      </c>
      <c r="Q293" s="201">
        <f t="shared" si="169"/>
        <v>0</v>
      </c>
      <c r="R293" s="201">
        <f t="shared" si="169"/>
        <v>0</v>
      </c>
      <c r="S293" s="201">
        <f t="shared" si="169"/>
        <v>0</v>
      </c>
      <c r="T293" s="201">
        <f t="shared" si="169"/>
        <v>0</v>
      </c>
      <c r="U293" s="201">
        <f t="shared" si="169"/>
        <v>0</v>
      </c>
      <c r="V293" s="201">
        <f t="shared" si="169"/>
        <v>0</v>
      </c>
      <c r="W293" s="201">
        <f t="shared" si="169"/>
        <v>91.253189878916189</v>
      </c>
      <c r="X293" s="201">
        <f t="shared" si="169"/>
        <v>0</v>
      </c>
      <c r="AH293" s="57" t="s">
        <v>12</v>
      </c>
      <c r="AI293" s="35" t="s">
        <v>15</v>
      </c>
      <c r="AJ293" s="214">
        <v>74.871615781410057</v>
      </c>
      <c r="AK293" s="214">
        <v>6.0886585312124755</v>
      </c>
      <c r="AL293" s="215">
        <v>13.601139418285392</v>
      </c>
      <c r="AM293" s="215">
        <v>12.988472746016683</v>
      </c>
      <c r="AN293" s="215">
        <v>1970.7947995239711</v>
      </c>
      <c r="AO293" s="215">
        <v>670.05426242874046</v>
      </c>
      <c r="AP293" s="215">
        <v>2569.5717223039001</v>
      </c>
      <c r="AQ293" s="215">
        <v>732.45519225878888</v>
      </c>
      <c r="AR293" s="215">
        <v>51.511192403493212</v>
      </c>
      <c r="AS293" s="215">
        <v>3.2219550807228567</v>
      </c>
      <c r="AT293" s="215">
        <v>9.5843982921925832</v>
      </c>
      <c r="AU293" s="215">
        <v>10.603712535507462</v>
      </c>
      <c r="AV293" s="215">
        <v>125.71229727773363</v>
      </c>
      <c r="AW293" s="215">
        <v>0.37162095633704206</v>
      </c>
      <c r="AX293" s="215">
        <v>6.3034114153822385</v>
      </c>
      <c r="AY293" s="215">
        <v>6.4758194612017004</v>
      </c>
      <c r="AZ293" s="215">
        <v>1522.7226824482721</v>
      </c>
      <c r="BA293" s="215">
        <v>176.49187124828359</v>
      </c>
      <c r="BB293" s="215">
        <v>3641.3264991492156</v>
      </c>
      <c r="BC293" s="215">
        <v>529.61516929068262</v>
      </c>
    </row>
    <row r="294" spans="1:55" x14ac:dyDescent="0.25">
      <c r="A294" s="58" t="s">
        <v>12</v>
      </c>
      <c r="B294" s="43" t="s">
        <v>16</v>
      </c>
      <c r="C294" s="209"/>
      <c r="E294" s="201">
        <f t="shared" ref="E294:X294" si="170">IF(E49=1,$AA24,0)</f>
        <v>0</v>
      </c>
      <c r="F294" s="201">
        <f t="shared" si="170"/>
        <v>0</v>
      </c>
      <c r="G294" s="201">
        <f t="shared" si="170"/>
        <v>0</v>
      </c>
      <c r="H294" s="201">
        <f t="shared" si="170"/>
        <v>0</v>
      </c>
      <c r="I294" s="201">
        <f t="shared" si="170"/>
        <v>0</v>
      </c>
      <c r="J294" s="201">
        <f t="shared" si="170"/>
        <v>0</v>
      </c>
      <c r="K294" s="201">
        <f t="shared" si="170"/>
        <v>0</v>
      </c>
      <c r="L294" s="201">
        <f t="shared" si="170"/>
        <v>0</v>
      </c>
      <c r="M294" s="201">
        <f t="shared" si="170"/>
        <v>0</v>
      </c>
      <c r="N294" s="201">
        <f t="shared" si="170"/>
        <v>0</v>
      </c>
      <c r="O294" s="201">
        <f t="shared" si="170"/>
        <v>0</v>
      </c>
      <c r="P294" s="201">
        <f t="shared" si="170"/>
        <v>0</v>
      </c>
      <c r="Q294" s="201">
        <f t="shared" si="170"/>
        <v>0</v>
      </c>
      <c r="R294" s="201">
        <f t="shared" si="170"/>
        <v>0</v>
      </c>
      <c r="S294" s="201">
        <f t="shared" si="170"/>
        <v>0</v>
      </c>
      <c r="T294" s="201">
        <f t="shared" si="170"/>
        <v>0</v>
      </c>
      <c r="U294" s="201">
        <f t="shared" si="170"/>
        <v>0</v>
      </c>
      <c r="V294" s="201">
        <f t="shared" si="170"/>
        <v>0</v>
      </c>
      <c r="W294" s="201">
        <f t="shared" si="170"/>
        <v>0</v>
      </c>
      <c r="X294" s="201">
        <f t="shared" si="170"/>
        <v>110.89743545808599</v>
      </c>
      <c r="AH294" s="58" t="s">
        <v>12</v>
      </c>
      <c r="AI294" s="43" t="s">
        <v>16</v>
      </c>
      <c r="AJ294" s="214">
        <v>359.95259593826097</v>
      </c>
      <c r="AK294" s="214">
        <v>28.037750764461514</v>
      </c>
      <c r="AL294" s="215">
        <v>86.164376715548144</v>
      </c>
      <c r="AM294" s="215">
        <v>139.11929357736622</v>
      </c>
      <c r="AN294" s="215">
        <v>10434.159084997489</v>
      </c>
      <c r="AO294" s="215">
        <v>3326.7591255117486</v>
      </c>
      <c r="AP294" s="215">
        <v>19293.089801033351</v>
      </c>
      <c r="AQ294" s="215">
        <v>10086.869741590279</v>
      </c>
      <c r="AR294" s="215">
        <v>207.61044419923971</v>
      </c>
      <c r="AS294" s="215">
        <v>21.28723518859746</v>
      </c>
      <c r="AT294" s="215">
        <v>62.067847892505192</v>
      </c>
      <c r="AU294" s="215">
        <v>107.38502205614148</v>
      </c>
      <c r="AV294" s="215">
        <v>539.72385093601156</v>
      </c>
      <c r="AW294" s="215">
        <v>1.7643760430579529</v>
      </c>
      <c r="AX294" s="215">
        <v>33.698153171144028</v>
      </c>
      <c r="AY294" s="215">
        <v>41.022292937937102</v>
      </c>
      <c r="AZ294" s="215">
        <v>5992.0664958533234</v>
      </c>
      <c r="BA294" s="215">
        <v>993.97137095732751</v>
      </c>
      <c r="BB294" s="215">
        <v>2222.5853067831554</v>
      </c>
      <c r="BC294" s="215">
        <v>20574.784894370081</v>
      </c>
    </row>
    <row r="295" spans="1:55" x14ac:dyDescent="0.25">
      <c r="AJ295" s="216">
        <f t="shared" ref="AJ295:BC295" si="171">SUM(AJ275:AJ294)</f>
        <v>42345.323372153398</v>
      </c>
      <c r="AK295" s="216">
        <f t="shared" si="171"/>
        <v>5024.035424134504</v>
      </c>
      <c r="AL295" s="216">
        <f t="shared" si="171"/>
        <v>4997.5464747790957</v>
      </c>
      <c r="AM295" s="216">
        <f t="shared" si="171"/>
        <v>8282.6731332619984</v>
      </c>
      <c r="AN295" s="216">
        <f t="shared" si="171"/>
        <v>1113280.72004036</v>
      </c>
      <c r="AO295" s="216">
        <f t="shared" si="171"/>
        <v>949345.62807264354</v>
      </c>
      <c r="AP295" s="216">
        <f t="shared" si="171"/>
        <v>1279701.3401011897</v>
      </c>
      <c r="AQ295" s="216">
        <f t="shared" si="171"/>
        <v>483125.06515873008</v>
      </c>
      <c r="AR295" s="216">
        <f t="shared" si="171"/>
        <v>31572.587102517904</v>
      </c>
      <c r="AS295" s="216">
        <f t="shared" si="171"/>
        <v>11787.049476195767</v>
      </c>
      <c r="AT295" s="216">
        <f t="shared" si="171"/>
        <v>6981.101664280498</v>
      </c>
      <c r="AU295" s="216">
        <f t="shared" si="171"/>
        <v>9857.1924103810106</v>
      </c>
      <c r="AV295" s="216">
        <f t="shared" si="171"/>
        <v>183099.9741936301</v>
      </c>
      <c r="AW295" s="216">
        <f t="shared" si="171"/>
        <v>1197.7503082844846</v>
      </c>
      <c r="AX295" s="216">
        <f t="shared" si="171"/>
        <v>8276.1004028073876</v>
      </c>
      <c r="AY295" s="216">
        <f t="shared" si="171"/>
        <v>9964.9441314433789</v>
      </c>
      <c r="AZ295" s="216">
        <f t="shared" si="171"/>
        <v>305506.11550709174</v>
      </c>
      <c r="BA295" s="216">
        <f t="shared" si="171"/>
        <v>145428.29014479628</v>
      </c>
      <c r="BB295" s="216">
        <f t="shared" si="171"/>
        <v>35081.385017879031</v>
      </c>
      <c r="BC295" s="216">
        <f t="shared" si="171"/>
        <v>57321.879778951254</v>
      </c>
    </row>
    <row r="297" spans="1:55" ht="17.25" x14ac:dyDescent="0.3">
      <c r="A297" s="17"/>
      <c r="B297" s="17"/>
      <c r="C297" s="197" t="s">
        <v>87</v>
      </c>
      <c r="AJ297" s="18" t="s">
        <v>13</v>
      </c>
      <c r="AK297" s="18" t="s">
        <v>14</v>
      </c>
      <c r="AL297" s="18" t="s">
        <v>15</v>
      </c>
      <c r="AM297" s="18" t="s">
        <v>16</v>
      </c>
      <c r="AN297" s="18" t="s">
        <v>13</v>
      </c>
      <c r="AO297" s="18" t="s">
        <v>14</v>
      </c>
      <c r="AP297" s="18" t="s">
        <v>15</v>
      </c>
      <c r="AQ297" s="18" t="s">
        <v>16</v>
      </c>
      <c r="AR297" s="18" t="s">
        <v>13</v>
      </c>
      <c r="AS297" s="18" t="s">
        <v>14</v>
      </c>
      <c r="AT297" s="18" t="s">
        <v>15</v>
      </c>
      <c r="AU297" s="18" t="s">
        <v>16</v>
      </c>
      <c r="AV297" s="18" t="s">
        <v>13</v>
      </c>
      <c r="AW297" s="18" t="s">
        <v>14</v>
      </c>
      <c r="AX297" s="18" t="s">
        <v>15</v>
      </c>
      <c r="AY297" s="18" t="s">
        <v>16</v>
      </c>
      <c r="AZ297" s="18" t="s">
        <v>13</v>
      </c>
      <c r="BA297" s="18" t="s">
        <v>14</v>
      </c>
      <c r="BB297" s="18" t="s">
        <v>15</v>
      </c>
      <c r="BC297" s="18" t="s">
        <v>16</v>
      </c>
    </row>
    <row r="298" spans="1:55" x14ac:dyDescent="0.25">
      <c r="A298" s="24" t="s">
        <v>8</v>
      </c>
      <c r="B298" s="25" t="s">
        <v>13</v>
      </c>
      <c r="C298" s="209"/>
      <c r="E298" s="201">
        <f t="shared" ref="E298:X298" si="172">IF(E30=1,$AB5,0)</f>
        <v>14.7888158204911</v>
      </c>
      <c r="F298" s="201">
        <f t="shared" si="172"/>
        <v>0</v>
      </c>
      <c r="G298" s="201">
        <f t="shared" si="172"/>
        <v>0</v>
      </c>
      <c r="H298" s="201">
        <f t="shared" si="172"/>
        <v>0</v>
      </c>
      <c r="I298" s="201">
        <f t="shared" si="172"/>
        <v>0</v>
      </c>
      <c r="J298" s="201">
        <f t="shared" si="172"/>
        <v>0</v>
      </c>
      <c r="K298" s="201">
        <f t="shared" si="172"/>
        <v>0</v>
      </c>
      <c r="L298" s="201">
        <f t="shared" si="172"/>
        <v>0</v>
      </c>
      <c r="M298" s="201">
        <f t="shared" si="172"/>
        <v>0</v>
      </c>
      <c r="N298" s="201">
        <f t="shared" si="172"/>
        <v>0</v>
      </c>
      <c r="O298" s="201">
        <f t="shared" si="172"/>
        <v>0</v>
      </c>
      <c r="P298" s="201">
        <f t="shared" si="172"/>
        <v>0</v>
      </c>
      <c r="Q298" s="201">
        <f t="shared" si="172"/>
        <v>0</v>
      </c>
      <c r="R298" s="201">
        <f t="shared" si="172"/>
        <v>0</v>
      </c>
      <c r="S298" s="201">
        <f t="shared" si="172"/>
        <v>0</v>
      </c>
      <c r="T298" s="201">
        <f t="shared" si="172"/>
        <v>0</v>
      </c>
      <c r="U298" s="201">
        <f t="shared" si="172"/>
        <v>0</v>
      </c>
      <c r="V298" s="201">
        <f t="shared" si="172"/>
        <v>0</v>
      </c>
      <c r="W298" s="201">
        <f t="shared" si="172"/>
        <v>0</v>
      </c>
      <c r="X298" s="201">
        <f t="shared" si="172"/>
        <v>0</v>
      </c>
      <c r="AH298" s="24" t="s">
        <v>8</v>
      </c>
      <c r="AI298" s="25" t="s">
        <v>13</v>
      </c>
      <c r="AJ298" s="214">
        <f t="array" ref="AJ298:BC317">MMULT(MMULT(E96:X115,E140:X159),E298:X317)</f>
        <v>3112.4072365235816</v>
      </c>
      <c r="AK298" s="214">
        <v>4.5910929805798606</v>
      </c>
      <c r="AL298" s="215">
        <v>82.574746418516</v>
      </c>
      <c r="AM298" s="215">
        <v>37.044161387560877</v>
      </c>
      <c r="AN298" s="215">
        <v>651.63997532005396</v>
      </c>
      <c r="AO298" s="215">
        <v>6.1871543677092351</v>
      </c>
      <c r="AP298" s="215">
        <v>48.752596342866539</v>
      </c>
      <c r="AQ298" s="215">
        <v>45.184229134251183</v>
      </c>
      <c r="AR298" s="215">
        <v>1351.3428866852564</v>
      </c>
      <c r="AS298" s="215">
        <v>95.778510029568707</v>
      </c>
      <c r="AT298" s="215">
        <v>1955.9908749827039</v>
      </c>
      <c r="AU298" s="215">
        <v>281.3545886115009</v>
      </c>
      <c r="AV298" s="215">
        <v>112.57763122185119</v>
      </c>
      <c r="AW298" s="215">
        <v>0.11294100379893812</v>
      </c>
      <c r="AX298" s="215">
        <v>6.2642987409133166</v>
      </c>
      <c r="AY298" s="215">
        <v>3.3593475369725856</v>
      </c>
      <c r="AZ298" s="215">
        <v>420.94332039045804</v>
      </c>
      <c r="BA298" s="215">
        <v>5.991768251085908</v>
      </c>
      <c r="BB298" s="215">
        <v>48.461542544694296</v>
      </c>
      <c r="BC298" s="215">
        <v>29.962803047299236</v>
      </c>
    </row>
    <row r="299" spans="1:55" x14ac:dyDescent="0.25">
      <c r="A299" s="34" t="s">
        <v>8</v>
      </c>
      <c r="B299" s="35" t="s">
        <v>14</v>
      </c>
      <c r="C299" s="209"/>
      <c r="E299" s="201">
        <f t="shared" ref="E299:X299" si="173">IF(E31=1,$AB6,0)</f>
        <v>0</v>
      </c>
      <c r="F299" s="201">
        <f t="shared" si="173"/>
        <v>0.49579748094834902</v>
      </c>
      <c r="G299" s="201">
        <f t="shared" si="173"/>
        <v>0</v>
      </c>
      <c r="H299" s="201">
        <f t="shared" si="173"/>
        <v>0</v>
      </c>
      <c r="I299" s="201">
        <f t="shared" si="173"/>
        <v>0</v>
      </c>
      <c r="J299" s="201">
        <f t="shared" si="173"/>
        <v>0</v>
      </c>
      <c r="K299" s="201">
        <f t="shared" si="173"/>
        <v>0</v>
      </c>
      <c r="L299" s="201">
        <f t="shared" si="173"/>
        <v>0</v>
      </c>
      <c r="M299" s="201">
        <f t="shared" si="173"/>
        <v>0</v>
      </c>
      <c r="N299" s="201">
        <f t="shared" si="173"/>
        <v>0</v>
      </c>
      <c r="O299" s="201">
        <f t="shared" si="173"/>
        <v>0</v>
      </c>
      <c r="P299" s="201">
        <f t="shared" si="173"/>
        <v>0</v>
      </c>
      <c r="Q299" s="201">
        <f t="shared" si="173"/>
        <v>0</v>
      </c>
      <c r="R299" s="201">
        <f t="shared" si="173"/>
        <v>0</v>
      </c>
      <c r="S299" s="201">
        <f t="shared" si="173"/>
        <v>0</v>
      </c>
      <c r="T299" s="201">
        <f t="shared" si="173"/>
        <v>0</v>
      </c>
      <c r="U299" s="201">
        <f t="shared" si="173"/>
        <v>0</v>
      </c>
      <c r="V299" s="201">
        <f t="shared" si="173"/>
        <v>0</v>
      </c>
      <c r="W299" s="201">
        <f t="shared" si="173"/>
        <v>0</v>
      </c>
      <c r="X299" s="201">
        <f t="shared" si="173"/>
        <v>0</v>
      </c>
      <c r="AH299" s="34" t="s">
        <v>8</v>
      </c>
      <c r="AI299" s="35" t="s">
        <v>14</v>
      </c>
      <c r="AJ299" s="214">
        <v>342.92498719323004</v>
      </c>
      <c r="AK299" s="214">
        <v>261.79481450766639</v>
      </c>
      <c r="AL299" s="215">
        <v>80.546087002235382</v>
      </c>
      <c r="AM299" s="215">
        <v>68.558242359484439</v>
      </c>
      <c r="AN299" s="215">
        <v>125.0864717590309</v>
      </c>
      <c r="AO299" s="215">
        <v>4.8167162232479113</v>
      </c>
      <c r="AP299" s="215">
        <v>14.695993720136848</v>
      </c>
      <c r="AQ299" s="215">
        <v>23.245887719460598</v>
      </c>
      <c r="AR299" s="215">
        <v>234.28103389395628</v>
      </c>
      <c r="AS299" s="215">
        <v>50.310353928913507</v>
      </c>
      <c r="AT299" s="215">
        <v>559.76061677769439</v>
      </c>
      <c r="AU299" s="215">
        <v>102.59952340707595</v>
      </c>
      <c r="AV299" s="215">
        <v>21.542427099627044</v>
      </c>
      <c r="AW299" s="215">
        <v>4.0131361869184611E-2</v>
      </c>
      <c r="AX299" s="215">
        <v>1.2456657865801979</v>
      </c>
      <c r="AY299" s="215">
        <v>0.780178827835873</v>
      </c>
      <c r="AZ299" s="215">
        <v>92.773522561345786</v>
      </c>
      <c r="BA299" s="215">
        <v>4.0554889309890312</v>
      </c>
      <c r="BB299" s="215">
        <v>14.063172333364435</v>
      </c>
      <c r="BC299" s="215">
        <v>13.586322815966696</v>
      </c>
    </row>
    <row r="300" spans="1:55" x14ac:dyDescent="0.25">
      <c r="A300" s="34" t="s">
        <v>8</v>
      </c>
      <c r="B300" s="35" t="s">
        <v>15</v>
      </c>
      <c r="C300" s="209"/>
      <c r="E300" s="201">
        <f t="shared" ref="E300:X300" si="174">IF(E32=1,$AB7,0)</f>
        <v>0</v>
      </c>
      <c r="F300" s="201">
        <f t="shared" si="174"/>
        <v>0</v>
      </c>
      <c r="G300" s="201">
        <f t="shared" si="174"/>
        <v>7.6252245410668902</v>
      </c>
      <c r="H300" s="201">
        <f t="shared" si="174"/>
        <v>0</v>
      </c>
      <c r="I300" s="201">
        <f t="shared" si="174"/>
        <v>0</v>
      </c>
      <c r="J300" s="201">
        <f t="shared" si="174"/>
        <v>0</v>
      </c>
      <c r="K300" s="201">
        <f t="shared" si="174"/>
        <v>0</v>
      </c>
      <c r="L300" s="201">
        <f t="shared" si="174"/>
        <v>0</v>
      </c>
      <c r="M300" s="201">
        <f t="shared" si="174"/>
        <v>0</v>
      </c>
      <c r="N300" s="201">
        <f t="shared" si="174"/>
        <v>0</v>
      </c>
      <c r="O300" s="201">
        <f t="shared" si="174"/>
        <v>0</v>
      </c>
      <c r="P300" s="201">
        <f t="shared" si="174"/>
        <v>0</v>
      </c>
      <c r="Q300" s="201">
        <f t="shared" si="174"/>
        <v>0</v>
      </c>
      <c r="R300" s="201">
        <f t="shared" si="174"/>
        <v>0</v>
      </c>
      <c r="S300" s="201">
        <f t="shared" si="174"/>
        <v>0</v>
      </c>
      <c r="T300" s="201">
        <f t="shared" si="174"/>
        <v>0</v>
      </c>
      <c r="U300" s="201">
        <f t="shared" si="174"/>
        <v>0</v>
      </c>
      <c r="V300" s="201">
        <f t="shared" si="174"/>
        <v>0</v>
      </c>
      <c r="W300" s="201">
        <f t="shared" si="174"/>
        <v>0</v>
      </c>
      <c r="X300" s="201">
        <f t="shared" si="174"/>
        <v>0</v>
      </c>
      <c r="AH300" s="34" t="s">
        <v>8</v>
      </c>
      <c r="AI300" s="35" t="s">
        <v>15</v>
      </c>
      <c r="AJ300" s="214">
        <v>27.529667039611013</v>
      </c>
      <c r="AK300" s="214">
        <v>0.6506532440206394</v>
      </c>
      <c r="AL300" s="215">
        <v>86.069032370603324</v>
      </c>
      <c r="AM300" s="215">
        <v>7.9869377946489806</v>
      </c>
      <c r="AN300" s="215">
        <v>13.901351878443906</v>
      </c>
      <c r="AO300" s="215">
        <v>0.17382171575521557</v>
      </c>
      <c r="AP300" s="215">
        <v>1.4423953604197834</v>
      </c>
      <c r="AQ300" s="215">
        <v>1.8089423827636937</v>
      </c>
      <c r="AR300" s="215">
        <v>25.516844072621282</v>
      </c>
      <c r="AS300" s="215">
        <v>2.271360032429357</v>
      </c>
      <c r="AT300" s="215">
        <v>43.689774932184974</v>
      </c>
      <c r="AU300" s="215">
        <v>7.423442873947586</v>
      </c>
      <c r="AV300" s="215">
        <v>2.3965787426424572</v>
      </c>
      <c r="AW300" s="215">
        <v>2.5995544018910981E-3</v>
      </c>
      <c r="AX300" s="215">
        <v>0.14690919198330404</v>
      </c>
      <c r="AY300" s="215">
        <v>7.788306379018102E-2</v>
      </c>
      <c r="AZ300" s="215">
        <v>8.923013770269506</v>
      </c>
      <c r="BA300" s="215">
        <v>0.15588557207346782</v>
      </c>
      <c r="BB300" s="215">
        <v>1.222077328143669</v>
      </c>
      <c r="BC300" s="215">
        <v>0.873515664335069</v>
      </c>
    </row>
    <row r="301" spans="1:55" x14ac:dyDescent="0.25">
      <c r="A301" s="42" t="s">
        <v>8</v>
      </c>
      <c r="B301" s="43" t="s">
        <v>16</v>
      </c>
      <c r="C301" s="209"/>
      <c r="E301" s="201">
        <f t="shared" ref="E301:X301" si="175">IF(E33=1,$AB8,0)</f>
        <v>0</v>
      </c>
      <c r="F301" s="201">
        <f t="shared" si="175"/>
        <v>0</v>
      </c>
      <c r="G301" s="201">
        <f t="shared" si="175"/>
        <v>0</v>
      </c>
      <c r="H301" s="201">
        <f t="shared" si="175"/>
        <v>5.5162298797629097</v>
      </c>
      <c r="I301" s="201">
        <f t="shared" si="175"/>
        <v>0</v>
      </c>
      <c r="J301" s="201">
        <f t="shared" si="175"/>
        <v>0</v>
      </c>
      <c r="K301" s="201">
        <f t="shared" si="175"/>
        <v>0</v>
      </c>
      <c r="L301" s="201">
        <f t="shared" si="175"/>
        <v>0</v>
      </c>
      <c r="M301" s="201">
        <f t="shared" si="175"/>
        <v>0</v>
      </c>
      <c r="N301" s="201">
        <f t="shared" si="175"/>
        <v>0</v>
      </c>
      <c r="O301" s="201">
        <f t="shared" si="175"/>
        <v>0</v>
      </c>
      <c r="P301" s="201">
        <f t="shared" si="175"/>
        <v>0</v>
      </c>
      <c r="Q301" s="201">
        <f t="shared" si="175"/>
        <v>0</v>
      </c>
      <c r="R301" s="201">
        <f t="shared" si="175"/>
        <v>0</v>
      </c>
      <c r="S301" s="201">
        <f t="shared" si="175"/>
        <v>0</v>
      </c>
      <c r="T301" s="201">
        <f t="shared" si="175"/>
        <v>0</v>
      </c>
      <c r="U301" s="201">
        <f t="shared" si="175"/>
        <v>0</v>
      </c>
      <c r="V301" s="201">
        <f t="shared" si="175"/>
        <v>0</v>
      </c>
      <c r="W301" s="201">
        <f t="shared" si="175"/>
        <v>0</v>
      </c>
      <c r="X301" s="201">
        <f t="shared" si="175"/>
        <v>0</v>
      </c>
      <c r="AH301" s="42" t="s">
        <v>8</v>
      </c>
      <c r="AI301" s="43" t="s">
        <v>16</v>
      </c>
      <c r="AJ301" s="214">
        <v>336.35794465692669</v>
      </c>
      <c r="AK301" s="214">
        <v>8.3368190736562511</v>
      </c>
      <c r="AL301" s="215">
        <v>142.7200067922829</v>
      </c>
      <c r="AM301" s="215">
        <v>719.93841623757862</v>
      </c>
      <c r="AN301" s="215">
        <v>196.01148362204316</v>
      </c>
      <c r="AO301" s="215">
        <v>3.8797767591037737</v>
      </c>
      <c r="AP301" s="215">
        <v>30.374193070962964</v>
      </c>
      <c r="AQ301" s="215">
        <v>68.960267198797084</v>
      </c>
      <c r="AR301" s="215">
        <v>320.09210724544744</v>
      </c>
      <c r="AS301" s="215">
        <v>43.445568171916108</v>
      </c>
      <c r="AT301" s="215">
        <v>795.80994728841074</v>
      </c>
      <c r="AU301" s="215">
        <v>207.81151402340925</v>
      </c>
      <c r="AV301" s="215">
        <v>35.887194866700412</v>
      </c>
      <c r="AW301" s="215">
        <v>4.8644938541860722E-2</v>
      </c>
      <c r="AX301" s="215">
        <v>2.619955923563698</v>
      </c>
      <c r="AY301" s="215">
        <v>1.6405993611778669</v>
      </c>
      <c r="AZ301" s="215">
        <v>123.3230123139661</v>
      </c>
      <c r="BA301" s="215">
        <v>3.4965272552524556</v>
      </c>
      <c r="BB301" s="215">
        <v>23.488418407442975</v>
      </c>
      <c r="BC301" s="215">
        <v>25.866550898278039</v>
      </c>
    </row>
    <row r="302" spans="1:55" x14ac:dyDescent="0.25">
      <c r="A302" s="49" t="s">
        <v>9</v>
      </c>
      <c r="B302" s="25" t="s">
        <v>13</v>
      </c>
      <c r="C302" s="209"/>
      <c r="E302" s="201">
        <f t="shared" ref="E302:X302" si="176">IF(E34=1,$AB9,0)</f>
        <v>0</v>
      </c>
      <c r="F302" s="201">
        <f t="shared" si="176"/>
        <v>0</v>
      </c>
      <c r="G302" s="201">
        <f t="shared" si="176"/>
        <v>0</v>
      </c>
      <c r="H302" s="201">
        <f t="shared" si="176"/>
        <v>0</v>
      </c>
      <c r="I302" s="201">
        <f t="shared" si="176"/>
        <v>163.621371655377</v>
      </c>
      <c r="J302" s="201">
        <f t="shared" si="176"/>
        <v>0</v>
      </c>
      <c r="K302" s="201">
        <f t="shared" si="176"/>
        <v>0</v>
      </c>
      <c r="L302" s="201">
        <f t="shared" si="176"/>
        <v>0</v>
      </c>
      <c r="M302" s="201">
        <f t="shared" si="176"/>
        <v>0</v>
      </c>
      <c r="N302" s="201">
        <f t="shared" si="176"/>
        <v>0</v>
      </c>
      <c r="O302" s="201">
        <f t="shared" si="176"/>
        <v>0</v>
      </c>
      <c r="P302" s="201">
        <f t="shared" si="176"/>
        <v>0</v>
      </c>
      <c r="Q302" s="201">
        <f t="shared" si="176"/>
        <v>0</v>
      </c>
      <c r="R302" s="201">
        <f t="shared" si="176"/>
        <v>0</v>
      </c>
      <c r="S302" s="201">
        <f t="shared" si="176"/>
        <v>0</v>
      </c>
      <c r="T302" s="201">
        <f t="shared" si="176"/>
        <v>0</v>
      </c>
      <c r="U302" s="201">
        <f t="shared" si="176"/>
        <v>0</v>
      </c>
      <c r="V302" s="201">
        <f t="shared" si="176"/>
        <v>0</v>
      </c>
      <c r="W302" s="201">
        <f t="shared" si="176"/>
        <v>0</v>
      </c>
      <c r="X302" s="201">
        <f t="shared" si="176"/>
        <v>0</v>
      </c>
      <c r="AH302" s="49" t="s">
        <v>9</v>
      </c>
      <c r="AI302" s="25" t="s">
        <v>13</v>
      </c>
      <c r="AJ302" s="214">
        <v>431.55303750026292</v>
      </c>
      <c r="AK302" s="214">
        <v>4.9495432677280853</v>
      </c>
      <c r="AL302" s="215">
        <v>53.952326456100835</v>
      </c>
      <c r="AM302" s="215">
        <v>30.935186644259186</v>
      </c>
      <c r="AN302" s="215">
        <v>35567.79470401755</v>
      </c>
      <c r="AO302" s="215">
        <v>117.16421700179443</v>
      </c>
      <c r="AP302" s="215">
        <v>992.83796696721777</v>
      </c>
      <c r="AQ302" s="215">
        <v>882.55882012462189</v>
      </c>
      <c r="AR302" s="215">
        <v>10320.438905422365</v>
      </c>
      <c r="AS302" s="215">
        <v>801.49942778624506</v>
      </c>
      <c r="AT302" s="215">
        <v>14715.563165990712</v>
      </c>
      <c r="AU302" s="215">
        <v>2305.2296421116966</v>
      </c>
      <c r="AV302" s="215">
        <v>773.308505485301</v>
      </c>
      <c r="AW302" s="215">
        <v>0.80585051741347524</v>
      </c>
      <c r="AX302" s="215">
        <v>40.260621707565264</v>
      </c>
      <c r="AY302" s="215">
        <v>21.524429611698505</v>
      </c>
      <c r="AZ302" s="215">
        <v>2923.8375753787136</v>
      </c>
      <c r="BA302" s="215">
        <v>44.397741757193579</v>
      </c>
      <c r="BB302" s="215">
        <v>355.51465610877369</v>
      </c>
      <c r="BC302" s="215">
        <v>208.20439892569124</v>
      </c>
    </row>
    <row r="303" spans="1:55" x14ac:dyDescent="0.25">
      <c r="A303" s="50" t="s">
        <v>9</v>
      </c>
      <c r="B303" s="35" t="s">
        <v>14</v>
      </c>
      <c r="C303" s="209"/>
      <c r="E303" s="201">
        <f t="shared" ref="E303:X303" si="177">IF(E35=1,$AB10,0)</f>
        <v>0</v>
      </c>
      <c r="F303" s="201">
        <f t="shared" si="177"/>
        <v>0</v>
      </c>
      <c r="G303" s="201">
        <f t="shared" si="177"/>
        <v>0</v>
      </c>
      <c r="H303" s="201">
        <f t="shared" si="177"/>
        <v>0</v>
      </c>
      <c r="I303" s="201">
        <f t="shared" si="177"/>
        <v>0</v>
      </c>
      <c r="J303" s="201">
        <f t="shared" si="177"/>
        <v>5.7700832480948403</v>
      </c>
      <c r="K303" s="201">
        <f t="shared" si="177"/>
        <v>0</v>
      </c>
      <c r="L303" s="201">
        <f t="shared" si="177"/>
        <v>0</v>
      </c>
      <c r="M303" s="201">
        <f t="shared" si="177"/>
        <v>0</v>
      </c>
      <c r="N303" s="201">
        <f t="shared" si="177"/>
        <v>0</v>
      </c>
      <c r="O303" s="201">
        <f t="shared" si="177"/>
        <v>0</v>
      </c>
      <c r="P303" s="201">
        <f t="shared" si="177"/>
        <v>0</v>
      </c>
      <c r="Q303" s="201">
        <f t="shared" si="177"/>
        <v>0</v>
      </c>
      <c r="R303" s="201">
        <f t="shared" si="177"/>
        <v>0</v>
      </c>
      <c r="S303" s="201">
        <f t="shared" si="177"/>
        <v>0</v>
      </c>
      <c r="T303" s="201">
        <f t="shared" si="177"/>
        <v>0</v>
      </c>
      <c r="U303" s="201">
        <f t="shared" si="177"/>
        <v>0</v>
      </c>
      <c r="V303" s="201">
        <f t="shared" si="177"/>
        <v>0</v>
      </c>
      <c r="W303" s="201">
        <f t="shared" si="177"/>
        <v>0</v>
      </c>
      <c r="X303" s="201">
        <f t="shared" si="177"/>
        <v>0</v>
      </c>
      <c r="AH303" s="50" t="s">
        <v>9</v>
      </c>
      <c r="AI303" s="35" t="s">
        <v>14</v>
      </c>
      <c r="AJ303" s="214">
        <v>302.10325226322237</v>
      </c>
      <c r="AK303" s="214">
        <v>10.244635799277985</v>
      </c>
      <c r="AL303" s="215">
        <v>53.117378079658067</v>
      </c>
      <c r="AM303" s="215">
        <v>49.433168261463578</v>
      </c>
      <c r="AN303" s="215">
        <v>14137.971863066625</v>
      </c>
      <c r="AO303" s="215">
        <v>8536.254663616488</v>
      </c>
      <c r="AP303" s="215">
        <v>2550.8352891372742</v>
      </c>
      <c r="AQ303" s="215">
        <v>3025.9154747603075</v>
      </c>
      <c r="AR303" s="215">
        <v>7283.1367676471082</v>
      </c>
      <c r="AS303" s="215">
        <v>2648.4723443226831</v>
      </c>
      <c r="AT303" s="215">
        <v>18445.47035666891</v>
      </c>
      <c r="AU303" s="215">
        <v>3581.9047070850852</v>
      </c>
      <c r="AV303" s="215">
        <v>768.61136214849364</v>
      </c>
      <c r="AW303" s="215">
        <v>2.6950156157880918</v>
      </c>
      <c r="AX303" s="215">
        <v>40.163565021454971</v>
      </c>
      <c r="AY303" s="215">
        <v>24.877652305298785</v>
      </c>
      <c r="AZ303" s="215">
        <v>3035.5299506968227</v>
      </c>
      <c r="BA303" s="215">
        <v>165.31581580966423</v>
      </c>
      <c r="BB303" s="215">
        <v>476.79246319749137</v>
      </c>
      <c r="BC303" s="215">
        <v>511.75644797456511</v>
      </c>
    </row>
    <row r="304" spans="1:55" x14ac:dyDescent="0.25">
      <c r="A304" s="50" t="s">
        <v>9</v>
      </c>
      <c r="B304" s="35" t="s">
        <v>15</v>
      </c>
      <c r="C304" s="209"/>
      <c r="E304" s="201">
        <f t="shared" ref="E304:X304" si="178">IF(E36=1,$AB11,0)</f>
        <v>0</v>
      </c>
      <c r="F304" s="201">
        <f t="shared" si="178"/>
        <v>0</v>
      </c>
      <c r="G304" s="201">
        <f t="shared" si="178"/>
        <v>0</v>
      </c>
      <c r="H304" s="201">
        <f t="shared" si="178"/>
        <v>0</v>
      </c>
      <c r="I304" s="201">
        <f t="shared" si="178"/>
        <v>0</v>
      </c>
      <c r="J304" s="201">
        <f t="shared" si="178"/>
        <v>0</v>
      </c>
      <c r="K304" s="201">
        <f t="shared" si="178"/>
        <v>51.027128874682504</v>
      </c>
      <c r="L304" s="201">
        <f t="shared" si="178"/>
        <v>0</v>
      </c>
      <c r="M304" s="201">
        <f t="shared" si="178"/>
        <v>0</v>
      </c>
      <c r="N304" s="201">
        <f t="shared" si="178"/>
        <v>0</v>
      </c>
      <c r="O304" s="201">
        <f t="shared" si="178"/>
        <v>0</v>
      </c>
      <c r="P304" s="201">
        <f t="shared" si="178"/>
        <v>0</v>
      </c>
      <c r="Q304" s="201">
        <f t="shared" si="178"/>
        <v>0</v>
      </c>
      <c r="R304" s="201">
        <f t="shared" si="178"/>
        <v>0</v>
      </c>
      <c r="S304" s="201">
        <f t="shared" si="178"/>
        <v>0</v>
      </c>
      <c r="T304" s="201">
        <f t="shared" si="178"/>
        <v>0</v>
      </c>
      <c r="U304" s="201">
        <f t="shared" si="178"/>
        <v>0</v>
      </c>
      <c r="V304" s="201">
        <f t="shared" si="178"/>
        <v>0</v>
      </c>
      <c r="W304" s="201">
        <f t="shared" si="178"/>
        <v>0</v>
      </c>
      <c r="X304" s="201">
        <f t="shared" si="178"/>
        <v>0</v>
      </c>
      <c r="AH304" s="50" t="s">
        <v>9</v>
      </c>
      <c r="AI304" s="35" t="s">
        <v>15</v>
      </c>
      <c r="AJ304" s="214">
        <v>14.086733991365186</v>
      </c>
      <c r="AK304" s="214">
        <v>0.21837898282234858</v>
      </c>
      <c r="AL304" s="215">
        <v>2.505045544249747</v>
      </c>
      <c r="AM304" s="215">
        <v>1.9550314094280417</v>
      </c>
      <c r="AN304" s="215">
        <v>604.39393539931018</v>
      </c>
      <c r="AO304" s="215">
        <v>15.740201633959071</v>
      </c>
      <c r="AP304" s="215">
        <v>980.03853819769597</v>
      </c>
      <c r="AQ304" s="215">
        <v>156.57521333156987</v>
      </c>
      <c r="AR304" s="215">
        <v>318.86454231582451</v>
      </c>
      <c r="AS304" s="215">
        <v>39.286553493948269</v>
      </c>
      <c r="AT304" s="215">
        <v>607.53600080485921</v>
      </c>
      <c r="AU304" s="215">
        <v>121.16461273228425</v>
      </c>
      <c r="AV304" s="215">
        <v>25.525926920822403</v>
      </c>
      <c r="AW304" s="215">
        <v>3.3454970100869869E-2</v>
      </c>
      <c r="AX304" s="215">
        <v>1.5175845084875059</v>
      </c>
      <c r="AY304" s="215">
        <v>0.833016798114111</v>
      </c>
      <c r="AZ304" s="215">
        <v>102.51274688843441</v>
      </c>
      <c r="BA304" s="215">
        <v>2.1287640762586792</v>
      </c>
      <c r="BB304" s="215">
        <v>15.215655122753549</v>
      </c>
      <c r="BC304" s="215">
        <v>12.421767935034426</v>
      </c>
    </row>
    <row r="305" spans="1:55" x14ac:dyDescent="0.25">
      <c r="A305" s="51" t="s">
        <v>9</v>
      </c>
      <c r="B305" s="43" t="s">
        <v>16</v>
      </c>
      <c r="C305" s="209"/>
      <c r="E305" s="201">
        <f t="shared" ref="E305:X305" si="179">IF(E37=1,$AB12,0)</f>
        <v>0</v>
      </c>
      <c r="F305" s="201">
        <f t="shared" si="179"/>
        <v>0</v>
      </c>
      <c r="G305" s="201">
        <f t="shared" si="179"/>
        <v>0</v>
      </c>
      <c r="H305" s="201">
        <f t="shared" si="179"/>
        <v>0</v>
      </c>
      <c r="I305" s="201">
        <f t="shared" si="179"/>
        <v>0</v>
      </c>
      <c r="J305" s="201">
        <f t="shared" si="179"/>
        <v>0</v>
      </c>
      <c r="K305" s="201">
        <f t="shared" si="179"/>
        <v>0</v>
      </c>
      <c r="L305" s="201">
        <f t="shared" si="179"/>
        <v>57.681757477561398</v>
      </c>
      <c r="M305" s="201">
        <f t="shared" si="179"/>
        <v>0</v>
      </c>
      <c r="N305" s="201">
        <f t="shared" si="179"/>
        <v>0</v>
      </c>
      <c r="O305" s="201">
        <f t="shared" si="179"/>
        <v>0</v>
      </c>
      <c r="P305" s="201">
        <f t="shared" si="179"/>
        <v>0</v>
      </c>
      <c r="Q305" s="201">
        <f t="shared" si="179"/>
        <v>0</v>
      </c>
      <c r="R305" s="201">
        <f t="shared" si="179"/>
        <v>0</v>
      </c>
      <c r="S305" s="201">
        <f t="shared" si="179"/>
        <v>0</v>
      </c>
      <c r="T305" s="201">
        <f t="shared" si="179"/>
        <v>0</v>
      </c>
      <c r="U305" s="201">
        <f t="shared" si="179"/>
        <v>0</v>
      </c>
      <c r="V305" s="201">
        <f t="shared" si="179"/>
        <v>0</v>
      </c>
      <c r="W305" s="201">
        <f t="shared" si="179"/>
        <v>0</v>
      </c>
      <c r="X305" s="201">
        <f t="shared" si="179"/>
        <v>0</v>
      </c>
      <c r="AH305" s="51" t="s">
        <v>9</v>
      </c>
      <c r="AI305" s="43" t="s">
        <v>16</v>
      </c>
      <c r="AJ305" s="214">
        <v>108.98433789807042</v>
      </c>
      <c r="AK305" s="214">
        <v>2.1646785858763078</v>
      </c>
      <c r="AL305" s="215">
        <v>28.990420033587259</v>
      </c>
      <c r="AM305" s="215">
        <v>37.088429883192624</v>
      </c>
      <c r="AN305" s="215">
        <v>3987.427943570292</v>
      </c>
      <c r="AO305" s="215">
        <v>118.35865531490386</v>
      </c>
      <c r="AP305" s="215">
        <v>1000.9333815010655</v>
      </c>
      <c r="AQ305" s="215">
        <v>7364.5939544721377</v>
      </c>
      <c r="AR305" s="215">
        <v>2622.0204154225517</v>
      </c>
      <c r="AS305" s="215">
        <v>446.65901456176141</v>
      </c>
      <c r="AT305" s="215">
        <v>8405.4386308826106</v>
      </c>
      <c r="AU305" s="215">
        <v>2485.7042745049766</v>
      </c>
      <c r="AV305" s="215">
        <v>216.61316766937361</v>
      </c>
      <c r="AW305" s="215">
        <v>0.32758117927405606</v>
      </c>
      <c r="AX305" s="215">
        <v>15.34428812747479</v>
      </c>
      <c r="AY305" s="215">
        <v>9.6218180820648342</v>
      </c>
      <c r="AZ305" s="215">
        <v>893.87847319496439</v>
      </c>
      <c r="BA305" s="215">
        <v>27.410718364820177</v>
      </c>
      <c r="BB305" s="215">
        <v>186.08384374675558</v>
      </c>
      <c r="BC305" s="215">
        <v>231.95958093273728</v>
      </c>
    </row>
    <row r="306" spans="1:55" x14ac:dyDescent="0.25">
      <c r="A306" s="53" t="s">
        <v>10</v>
      </c>
      <c r="B306" s="35" t="s">
        <v>13</v>
      </c>
      <c r="C306" s="209"/>
      <c r="E306" s="201">
        <f t="shared" ref="E306:X306" si="180">IF(E38=1,$AB13,0)</f>
        <v>0</v>
      </c>
      <c r="F306" s="201">
        <f t="shared" si="180"/>
        <v>0</v>
      </c>
      <c r="G306" s="201">
        <f t="shared" si="180"/>
        <v>0</v>
      </c>
      <c r="H306" s="201">
        <f t="shared" si="180"/>
        <v>0</v>
      </c>
      <c r="I306" s="201">
        <f t="shared" si="180"/>
        <v>0</v>
      </c>
      <c r="J306" s="201">
        <f t="shared" si="180"/>
        <v>0</v>
      </c>
      <c r="K306" s="201">
        <f t="shared" si="180"/>
        <v>0</v>
      </c>
      <c r="L306" s="201">
        <f t="shared" si="180"/>
        <v>0</v>
      </c>
      <c r="M306" s="201">
        <f t="shared" si="180"/>
        <v>1972.6392818577499</v>
      </c>
      <c r="N306" s="201">
        <f t="shared" si="180"/>
        <v>0</v>
      </c>
      <c r="O306" s="201">
        <f t="shared" si="180"/>
        <v>0</v>
      </c>
      <c r="P306" s="201">
        <f t="shared" si="180"/>
        <v>0</v>
      </c>
      <c r="Q306" s="201">
        <f t="shared" si="180"/>
        <v>0</v>
      </c>
      <c r="R306" s="201">
        <f t="shared" si="180"/>
        <v>0</v>
      </c>
      <c r="S306" s="201">
        <f t="shared" si="180"/>
        <v>0</v>
      </c>
      <c r="T306" s="201">
        <f t="shared" si="180"/>
        <v>0</v>
      </c>
      <c r="U306" s="201">
        <f t="shared" si="180"/>
        <v>0</v>
      </c>
      <c r="V306" s="201">
        <f t="shared" si="180"/>
        <v>0</v>
      </c>
      <c r="W306" s="201">
        <f t="shared" si="180"/>
        <v>0</v>
      </c>
      <c r="X306" s="201">
        <f t="shared" si="180"/>
        <v>0</v>
      </c>
      <c r="AH306" s="53" t="s">
        <v>10</v>
      </c>
      <c r="AI306" s="35" t="s">
        <v>13</v>
      </c>
      <c r="AJ306" s="214">
        <v>74.96327618687242</v>
      </c>
      <c r="AK306" s="214">
        <v>0.84520914233022015</v>
      </c>
      <c r="AL306" s="215">
        <v>7.5169503875503034</v>
      </c>
      <c r="AM306" s="215">
        <v>4.681233975963206</v>
      </c>
      <c r="AN306" s="215">
        <v>562.4997287228947</v>
      </c>
      <c r="AO306" s="215">
        <v>8.2953712452251569</v>
      </c>
      <c r="AP306" s="215">
        <v>49.742263692563178</v>
      </c>
      <c r="AQ306" s="215">
        <v>57.985338199346437</v>
      </c>
      <c r="AR306" s="215">
        <v>549591.75889065058</v>
      </c>
      <c r="AS306" s="215">
        <v>7292.0391062044127</v>
      </c>
      <c r="AT306" s="215">
        <v>207930.24029651488</v>
      </c>
      <c r="AU306" s="215">
        <v>29388.036687688189</v>
      </c>
      <c r="AV306" s="215">
        <v>563.15420612799267</v>
      </c>
      <c r="AW306" s="215">
        <v>0.53651876165779167</v>
      </c>
      <c r="AX306" s="215">
        <v>26.847320433261572</v>
      </c>
      <c r="AY306" s="215">
        <v>14.401824199531793</v>
      </c>
      <c r="AZ306" s="215">
        <v>2783.049927003648</v>
      </c>
      <c r="BA306" s="215">
        <v>35.263895216615339</v>
      </c>
      <c r="BB306" s="215">
        <v>270.1694160732942</v>
      </c>
      <c r="BC306" s="215">
        <v>168.90945682906633</v>
      </c>
    </row>
    <row r="307" spans="1:55" x14ac:dyDescent="0.25">
      <c r="A307" s="53" t="s">
        <v>10</v>
      </c>
      <c r="B307" s="35" t="s">
        <v>14</v>
      </c>
      <c r="C307" s="209"/>
      <c r="E307" s="201">
        <f t="shared" ref="E307:X307" si="181">IF(E39=1,$AB14,0)</f>
        <v>0</v>
      </c>
      <c r="F307" s="201">
        <f t="shared" si="181"/>
        <v>0</v>
      </c>
      <c r="G307" s="201">
        <f t="shared" si="181"/>
        <v>0</v>
      </c>
      <c r="H307" s="201">
        <f t="shared" si="181"/>
        <v>0</v>
      </c>
      <c r="I307" s="201">
        <f t="shared" si="181"/>
        <v>0</v>
      </c>
      <c r="J307" s="201">
        <f t="shared" si="181"/>
        <v>0</v>
      </c>
      <c r="K307" s="201">
        <f t="shared" si="181"/>
        <v>0</v>
      </c>
      <c r="L307" s="201">
        <f t="shared" si="181"/>
        <v>0</v>
      </c>
      <c r="M307" s="201">
        <f t="shared" si="181"/>
        <v>0</v>
      </c>
      <c r="N307" s="201">
        <f t="shared" si="181"/>
        <v>503.68278213717201</v>
      </c>
      <c r="O307" s="201">
        <f t="shared" si="181"/>
        <v>0</v>
      </c>
      <c r="P307" s="201">
        <f t="shared" si="181"/>
        <v>0</v>
      </c>
      <c r="Q307" s="201">
        <f t="shared" si="181"/>
        <v>0</v>
      </c>
      <c r="R307" s="201">
        <f t="shared" si="181"/>
        <v>0</v>
      </c>
      <c r="S307" s="201">
        <f t="shared" si="181"/>
        <v>0</v>
      </c>
      <c r="T307" s="201">
        <f t="shared" si="181"/>
        <v>0</v>
      </c>
      <c r="U307" s="201">
        <f t="shared" si="181"/>
        <v>0</v>
      </c>
      <c r="V307" s="201">
        <f t="shared" si="181"/>
        <v>0</v>
      </c>
      <c r="W307" s="201">
        <f t="shared" si="181"/>
        <v>0</v>
      </c>
      <c r="X307" s="201">
        <f t="shared" si="181"/>
        <v>0</v>
      </c>
      <c r="AH307" s="53" t="s">
        <v>10</v>
      </c>
      <c r="AI307" s="35" t="s">
        <v>14</v>
      </c>
      <c r="AJ307" s="214">
        <v>97.990801802415277</v>
      </c>
      <c r="AK307" s="214">
        <v>14.262554654754055</v>
      </c>
      <c r="AL307" s="215">
        <v>18.278948726139639</v>
      </c>
      <c r="AM307" s="215">
        <v>17.911212967595606</v>
      </c>
      <c r="AN307" s="215">
        <v>1082.6470780202176</v>
      </c>
      <c r="AO307" s="215">
        <v>176.08790996080205</v>
      </c>
      <c r="AP307" s="215">
        <v>139.62333805506896</v>
      </c>
      <c r="AQ307" s="215">
        <v>221.76117110401299</v>
      </c>
      <c r="AR307" s="215">
        <v>178526.59571044543</v>
      </c>
      <c r="AS307" s="215">
        <v>1202584.4301462979</v>
      </c>
      <c r="AT307" s="215">
        <v>937702.49458830408</v>
      </c>
      <c r="AU307" s="215">
        <v>139987.37820726959</v>
      </c>
      <c r="AV307" s="215">
        <v>1284.6624560023713</v>
      </c>
      <c r="AW307" s="215">
        <v>6.9714274643775385</v>
      </c>
      <c r="AX307" s="215">
        <v>62.489779902039935</v>
      </c>
      <c r="AY307" s="215">
        <v>43.368557148553471</v>
      </c>
      <c r="AZ307" s="215">
        <v>5810.9789514593249</v>
      </c>
      <c r="BA307" s="215">
        <v>611.86457577023987</v>
      </c>
      <c r="BB307" s="215">
        <v>781.57841894772275</v>
      </c>
      <c r="BC307" s="215">
        <v>982.44955469248634</v>
      </c>
    </row>
    <row r="308" spans="1:55" x14ac:dyDescent="0.25">
      <c r="A308" s="53" t="s">
        <v>10</v>
      </c>
      <c r="B308" s="35" t="s">
        <v>15</v>
      </c>
      <c r="C308" s="209"/>
      <c r="E308" s="201">
        <f t="shared" ref="E308:X308" si="182">IF(E40=1,$AB15,0)</f>
        <v>0</v>
      </c>
      <c r="F308" s="201">
        <f t="shared" si="182"/>
        <v>0</v>
      </c>
      <c r="G308" s="201">
        <f t="shared" si="182"/>
        <v>0</v>
      </c>
      <c r="H308" s="201">
        <f t="shared" si="182"/>
        <v>0</v>
      </c>
      <c r="I308" s="201">
        <f t="shared" si="182"/>
        <v>0</v>
      </c>
      <c r="J308" s="201">
        <f t="shared" si="182"/>
        <v>0</v>
      </c>
      <c r="K308" s="201">
        <f t="shared" si="182"/>
        <v>0</v>
      </c>
      <c r="L308" s="201">
        <f t="shared" si="182"/>
        <v>0</v>
      </c>
      <c r="M308" s="201">
        <f t="shared" si="182"/>
        <v>0</v>
      </c>
      <c r="N308" s="201">
        <f t="shared" si="182"/>
        <v>0</v>
      </c>
      <c r="O308" s="201">
        <f t="shared" si="182"/>
        <v>11256.636905470799</v>
      </c>
      <c r="P308" s="201">
        <f t="shared" si="182"/>
        <v>0</v>
      </c>
      <c r="Q308" s="201">
        <f t="shared" si="182"/>
        <v>0</v>
      </c>
      <c r="R308" s="201">
        <f t="shared" si="182"/>
        <v>0</v>
      </c>
      <c r="S308" s="201">
        <f t="shared" si="182"/>
        <v>0</v>
      </c>
      <c r="T308" s="201">
        <f t="shared" si="182"/>
        <v>0</v>
      </c>
      <c r="U308" s="201">
        <f t="shared" si="182"/>
        <v>0</v>
      </c>
      <c r="V308" s="201">
        <f t="shared" si="182"/>
        <v>0</v>
      </c>
      <c r="W308" s="201">
        <f t="shared" si="182"/>
        <v>0</v>
      </c>
      <c r="X308" s="201">
        <f t="shared" si="182"/>
        <v>0</v>
      </c>
      <c r="AH308" s="53" t="s">
        <v>10</v>
      </c>
      <c r="AI308" s="35" t="s">
        <v>15</v>
      </c>
      <c r="AJ308" s="214">
        <v>1.9615688843076509</v>
      </c>
      <c r="AK308" s="214">
        <v>3.971183046764537E-2</v>
      </c>
      <c r="AL308" s="215">
        <v>0.30458165335412907</v>
      </c>
      <c r="AM308" s="215">
        <v>0.2863143945660751</v>
      </c>
      <c r="AN308" s="215">
        <v>20.084875897004185</v>
      </c>
      <c r="AO308" s="215">
        <v>0.49264535711653645</v>
      </c>
      <c r="AP308" s="215">
        <v>2.5461184739336842</v>
      </c>
      <c r="AQ308" s="215">
        <v>4.5285196642298136</v>
      </c>
      <c r="AR308" s="215">
        <v>5792.0451430208241</v>
      </c>
      <c r="AS308" s="215">
        <v>779.28441746986232</v>
      </c>
      <c r="AT308" s="215">
        <v>174133.03355949724</v>
      </c>
      <c r="AU308" s="215">
        <v>5254.0921581313296</v>
      </c>
      <c r="AV308" s="215">
        <v>16.452440256505039</v>
      </c>
      <c r="AW308" s="215">
        <v>2.15425144536203E-2</v>
      </c>
      <c r="AX308" s="215">
        <v>0.85898180967216609</v>
      </c>
      <c r="AY308" s="215">
        <v>0.47969018789702328</v>
      </c>
      <c r="AZ308" s="215">
        <v>83.997705423011013</v>
      </c>
      <c r="BA308" s="215">
        <v>1.7982569221896123</v>
      </c>
      <c r="BB308" s="215">
        <v>10.218108959946207</v>
      </c>
      <c r="BC308" s="215">
        <v>8.5987400106873988</v>
      </c>
    </row>
    <row r="309" spans="1:55" x14ac:dyDescent="0.25">
      <c r="A309" s="53" t="s">
        <v>10</v>
      </c>
      <c r="B309" s="35" t="s">
        <v>16</v>
      </c>
      <c r="C309" s="209"/>
      <c r="E309" s="201">
        <f t="shared" ref="E309:X309" si="183">IF(E41=1,$AB16,0)</f>
        <v>0</v>
      </c>
      <c r="F309" s="201">
        <f t="shared" si="183"/>
        <v>0</v>
      </c>
      <c r="G309" s="201">
        <f t="shared" si="183"/>
        <v>0</v>
      </c>
      <c r="H309" s="201">
        <f t="shared" si="183"/>
        <v>0</v>
      </c>
      <c r="I309" s="201">
        <f t="shared" si="183"/>
        <v>0</v>
      </c>
      <c r="J309" s="201">
        <f t="shared" si="183"/>
        <v>0</v>
      </c>
      <c r="K309" s="201">
        <f t="shared" si="183"/>
        <v>0</v>
      </c>
      <c r="L309" s="201">
        <f t="shared" si="183"/>
        <v>0</v>
      </c>
      <c r="M309" s="201">
        <f t="shared" si="183"/>
        <v>0</v>
      </c>
      <c r="N309" s="201">
        <f t="shared" si="183"/>
        <v>0</v>
      </c>
      <c r="O309" s="201">
        <f t="shared" si="183"/>
        <v>0</v>
      </c>
      <c r="P309" s="201">
        <f t="shared" si="183"/>
        <v>2667.2158737087198</v>
      </c>
      <c r="Q309" s="201">
        <f t="shared" si="183"/>
        <v>0</v>
      </c>
      <c r="R309" s="201">
        <f t="shared" si="183"/>
        <v>0</v>
      </c>
      <c r="S309" s="201">
        <f t="shared" si="183"/>
        <v>0</v>
      </c>
      <c r="T309" s="201">
        <f t="shared" si="183"/>
        <v>0</v>
      </c>
      <c r="U309" s="201">
        <f t="shared" si="183"/>
        <v>0</v>
      </c>
      <c r="V309" s="201">
        <f t="shared" si="183"/>
        <v>0</v>
      </c>
      <c r="W309" s="201">
        <f t="shared" si="183"/>
        <v>0</v>
      </c>
      <c r="X309" s="201">
        <f t="shared" si="183"/>
        <v>0</v>
      </c>
      <c r="AH309" s="53" t="s">
        <v>10</v>
      </c>
      <c r="AI309" s="35" t="s">
        <v>16</v>
      </c>
      <c r="AJ309" s="214">
        <v>12.585929350399457</v>
      </c>
      <c r="AK309" s="214">
        <v>0.35619356531743274</v>
      </c>
      <c r="AL309" s="215">
        <v>3.0999574067468219</v>
      </c>
      <c r="AM309" s="215">
        <v>4.7073746417889542</v>
      </c>
      <c r="AN309" s="215">
        <v>177.31025068817576</v>
      </c>
      <c r="AO309" s="215">
        <v>5.5551224191987751</v>
      </c>
      <c r="AP309" s="215">
        <v>30.700266939301478</v>
      </c>
      <c r="AQ309" s="215">
        <v>85.241992512131958</v>
      </c>
      <c r="AR309" s="215">
        <v>24384.789310296317</v>
      </c>
      <c r="AS309" s="215">
        <v>6427.0091095627185</v>
      </c>
      <c r="AT309" s="215">
        <v>159285.5281360934</v>
      </c>
      <c r="AU309" s="215">
        <v>193500.71827217945</v>
      </c>
      <c r="AV309" s="215">
        <v>82.607450657182369</v>
      </c>
      <c r="AW309" s="215">
        <v>0.15496029665951686</v>
      </c>
      <c r="AX309" s="215">
        <v>5.762541693277309</v>
      </c>
      <c r="AY309" s="215">
        <v>3.8507008575767157</v>
      </c>
      <c r="AZ309" s="215">
        <v>410.27961302360211</v>
      </c>
      <c r="BA309" s="215">
        <v>13.869999833178069</v>
      </c>
      <c r="BB309" s="215">
        <v>76.208108870001269</v>
      </c>
      <c r="BC309" s="215">
        <v>95.508333399057378</v>
      </c>
    </row>
    <row r="310" spans="1:55" x14ac:dyDescent="0.25">
      <c r="A310" s="54" t="s">
        <v>11</v>
      </c>
      <c r="B310" s="25" t="s">
        <v>13</v>
      </c>
      <c r="C310" s="209"/>
      <c r="E310" s="201">
        <f t="shared" ref="E310:X310" si="184">IF(E42=1,$AB17,0)</f>
        <v>0</v>
      </c>
      <c r="F310" s="201">
        <f t="shared" si="184"/>
        <v>0</v>
      </c>
      <c r="G310" s="201">
        <f t="shared" si="184"/>
        <v>0</v>
      </c>
      <c r="H310" s="201">
        <f t="shared" si="184"/>
        <v>0</v>
      </c>
      <c r="I310" s="201">
        <f t="shared" si="184"/>
        <v>0</v>
      </c>
      <c r="J310" s="201">
        <f t="shared" si="184"/>
        <v>0</v>
      </c>
      <c r="K310" s="201">
        <f t="shared" si="184"/>
        <v>0</v>
      </c>
      <c r="L310" s="201">
        <f t="shared" si="184"/>
        <v>0</v>
      </c>
      <c r="M310" s="201">
        <f t="shared" si="184"/>
        <v>0</v>
      </c>
      <c r="N310" s="201">
        <f t="shared" si="184"/>
        <v>0</v>
      </c>
      <c r="O310" s="201">
        <f t="shared" si="184"/>
        <v>0</v>
      </c>
      <c r="P310" s="201">
        <f t="shared" si="184"/>
        <v>0</v>
      </c>
      <c r="Q310" s="201">
        <f t="shared" si="184"/>
        <v>206.11791139966101</v>
      </c>
      <c r="R310" s="201">
        <f t="shared" si="184"/>
        <v>0</v>
      </c>
      <c r="S310" s="201">
        <f t="shared" si="184"/>
        <v>0</v>
      </c>
      <c r="T310" s="201">
        <f t="shared" si="184"/>
        <v>0</v>
      </c>
      <c r="U310" s="201">
        <f t="shared" si="184"/>
        <v>0</v>
      </c>
      <c r="V310" s="201">
        <f t="shared" si="184"/>
        <v>0</v>
      </c>
      <c r="W310" s="201">
        <f t="shared" si="184"/>
        <v>0</v>
      </c>
      <c r="X310" s="201">
        <f t="shared" si="184"/>
        <v>0</v>
      </c>
      <c r="AH310" s="54" t="s">
        <v>11</v>
      </c>
      <c r="AI310" s="25" t="s">
        <v>13</v>
      </c>
      <c r="AJ310" s="214">
        <v>273.36954147501882</v>
      </c>
      <c r="AK310" s="214">
        <v>3.872876760107546</v>
      </c>
      <c r="AL310" s="215">
        <v>41.249275140332941</v>
      </c>
      <c r="AM310" s="215">
        <v>27.763755692956504</v>
      </c>
      <c r="AN310" s="215">
        <v>2869.0109096019714</v>
      </c>
      <c r="AO310" s="215">
        <v>41.555208948201042</v>
      </c>
      <c r="AP310" s="215">
        <v>268.47743969381253</v>
      </c>
      <c r="AQ310" s="215">
        <v>277.01508351344472</v>
      </c>
      <c r="AR310" s="215">
        <v>41771.274111165381</v>
      </c>
      <c r="AS310" s="215">
        <v>2824.9220681237689</v>
      </c>
      <c r="AT310" s="215">
        <v>73137.153518583174</v>
      </c>
      <c r="AU310" s="215">
        <v>12530.73297238162</v>
      </c>
      <c r="AV310" s="215">
        <v>165854.321772934</v>
      </c>
      <c r="AW310" s="215">
        <v>64.629143037310698</v>
      </c>
      <c r="AX310" s="215">
        <v>4979.3900151239386</v>
      </c>
      <c r="AY310" s="215">
        <v>2103.8376316571453</v>
      </c>
      <c r="AZ310" s="215">
        <v>14615.447328154385</v>
      </c>
      <c r="BA310" s="215">
        <v>180.14389908273122</v>
      </c>
      <c r="BB310" s="215">
        <v>1647.8113098017711</v>
      </c>
      <c r="BC310" s="215">
        <v>932.86110062079126</v>
      </c>
    </row>
    <row r="311" spans="1:55" x14ac:dyDescent="0.25">
      <c r="A311" s="55" t="s">
        <v>11</v>
      </c>
      <c r="B311" s="35" t="s">
        <v>14</v>
      </c>
      <c r="C311" s="209"/>
      <c r="E311" s="201">
        <f t="shared" ref="E311:X311" si="185">IF(E43=1,$AB18,0)</f>
        <v>0</v>
      </c>
      <c r="F311" s="201">
        <f t="shared" si="185"/>
        <v>0</v>
      </c>
      <c r="G311" s="201">
        <f t="shared" si="185"/>
        <v>0</v>
      </c>
      <c r="H311" s="201">
        <f t="shared" si="185"/>
        <v>0</v>
      </c>
      <c r="I311" s="201">
        <f t="shared" si="185"/>
        <v>0</v>
      </c>
      <c r="J311" s="201">
        <f t="shared" si="185"/>
        <v>0</v>
      </c>
      <c r="K311" s="201">
        <f t="shared" si="185"/>
        <v>0</v>
      </c>
      <c r="L311" s="201">
        <f t="shared" si="185"/>
        <v>0</v>
      </c>
      <c r="M311" s="201">
        <f t="shared" si="185"/>
        <v>0</v>
      </c>
      <c r="N311" s="201">
        <f t="shared" si="185"/>
        <v>0</v>
      </c>
      <c r="O311" s="201">
        <f t="shared" si="185"/>
        <v>0</v>
      </c>
      <c r="P311" s="201">
        <f t="shared" si="185"/>
        <v>0</v>
      </c>
      <c r="Q311" s="201">
        <f t="shared" si="185"/>
        <v>0</v>
      </c>
      <c r="R311" s="201">
        <f t="shared" si="185"/>
        <v>0.37436050465706999</v>
      </c>
      <c r="S311" s="201">
        <f t="shared" si="185"/>
        <v>0</v>
      </c>
      <c r="T311" s="201">
        <f t="shared" si="185"/>
        <v>0</v>
      </c>
      <c r="U311" s="201">
        <f t="shared" si="185"/>
        <v>0</v>
      </c>
      <c r="V311" s="201">
        <f t="shared" si="185"/>
        <v>0</v>
      </c>
      <c r="W311" s="201">
        <f t="shared" si="185"/>
        <v>0</v>
      </c>
      <c r="X311" s="201">
        <f t="shared" si="185"/>
        <v>0</v>
      </c>
      <c r="AH311" s="55" t="s">
        <v>11</v>
      </c>
      <c r="AI311" s="35" t="s">
        <v>14</v>
      </c>
      <c r="AJ311" s="214">
        <v>171.02179278751905</v>
      </c>
      <c r="AK311" s="214">
        <v>3.1513469816027411</v>
      </c>
      <c r="AL311" s="215">
        <v>27.214001637594087</v>
      </c>
      <c r="AM311" s="215">
        <v>20.130900439878964</v>
      </c>
      <c r="AN311" s="215">
        <v>1809.6442167614603</v>
      </c>
      <c r="AO311" s="215">
        <v>35.060653235864756</v>
      </c>
      <c r="AP311" s="215">
        <v>179.25948118549374</v>
      </c>
      <c r="AQ311" s="215">
        <v>211.33877263363598</v>
      </c>
      <c r="AR311" s="215">
        <v>25429.812152783918</v>
      </c>
      <c r="AS311" s="215">
        <v>2173.9867005658029</v>
      </c>
      <c r="AT311" s="215">
        <v>46079.046291767205</v>
      </c>
      <c r="AU311" s="215">
        <v>8157.3325276047335</v>
      </c>
      <c r="AV311" s="215">
        <v>94719.568814711994</v>
      </c>
      <c r="AW311" s="215">
        <v>1228.5019358876743</v>
      </c>
      <c r="AX311" s="215">
        <v>4843.265451526071</v>
      </c>
      <c r="AY311" s="215">
        <v>3773.7305047160503</v>
      </c>
      <c r="AZ311" s="215">
        <v>10025.17964241926</v>
      </c>
      <c r="BA311" s="215">
        <v>223.52969909276447</v>
      </c>
      <c r="BB311" s="215">
        <v>1286.5104864848415</v>
      </c>
      <c r="BC311" s="215">
        <v>1004.8052242689444</v>
      </c>
    </row>
    <row r="312" spans="1:55" x14ac:dyDescent="0.25">
      <c r="A312" s="55" t="s">
        <v>11</v>
      </c>
      <c r="B312" s="35" t="s">
        <v>15</v>
      </c>
      <c r="C312" s="209"/>
      <c r="E312" s="201">
        <f t="shared" ref="E312:X312" si="186">IF(E44=1,$AB19,0)</f>
        <v>0</v>
      </c>
      <c r="F312" s="201">
        <f t="shared" si="186"/>
        <v>0</v>
      </c>
      <c r="G312" s="201">
        <f t="shared" si="186"/>
        <v>0</v>
      </c>
      <c r="H312" s="201">
        <f t="shared" si="186"/>
        <v>0</v>
      </c>
      <c r="I312" s="201">
        <f t="shared" si="186"/>
        <v>0</v>
      </c>
      <c r="J312" s="201">
        <f t="shared" si="186"/>
        <v>0</v>
      </c>
      <c r="K312" s="201">
        <f t="shared" si="186"/>
        <v>0</v>
      </c>
      <c r="L312" s="201">
        <f t="shared" si="186"/>
        <v>0</v>
      </c>
      <c r="M312" s="201">
        <f t="shared" si="186"/>
        <v>0</v>
      </c>
      <c r="N312" s="201">
        <f t="shared" si="186"/>
        <v>0</v>
      </c>
      <c r="O312" s="201">
        <f t="shared" si="186"/>
        <v>0</v>
      </c>
      <c r="P312" s="201">
        <f t="shared" si="186"/>
        <v>0</v>
      </c>
      <c r="Q312" s="201">
        <f t="shared" si="186"/>
        <v>0</v>
      </c>
      <c r="R312" s="201">
        <f t="shared" si="186"/>
        <v>0</v>
      </c>
      <c r="S312" s="201">
        <f t="shared" si="186"/>
        <v>21.5141018780694</v>
      </c>
      <c r="T312" s="201">
        <f t="shared" si="186"/>
        <v>0</v>
      </c>
      <c r="U312" s="201">
        <f t="shared" si="186"/>
        <v>0</v>
      </c>
      <c r="V312" s="201">
        <f t="shared" si="186"/>
        <v>0</v>
      </c>
      <c r="W312" s="201">
        <f t="shared" si="186"/>
        <v>0</v>
      </c>
      <c r="X312" s="201">
        <f t="shared" si="186"/>
        <v>0</v>
      </c>
      <c r="AH312" s="55" t="s">
        <v>11</v>
      </c>
      <c r="AI312" s="35" t="s">
        <v>15</v>
      </c>
      <c r="AJ312" s="214">
        <v>3.5758006456507032</v>
      </c>
      <c r="AK312" s="214">
        <v>5.2976472824541931E-2</v>
      </c>
      <c r="AL312" s="215">
        <v>0.59409101298987965</v>
      </c>
      <c r="AM312" s="215">
        <v>0.42747264024530862</v>
      </c>
      <c r="AN312" s="215">
        <v>37.560551643958988</v>
      </c>
      <c r="AO312" s="215">
        <v>0.56922266344917527</v>
      </c>
      <c r="AP312" s="215">
        <v>3.8018115239503834</v>
      </c>
      <c r="AQ312" s="215">
        <v>4.2941379151886068</v>
      </c>
      <c r="AR312" s="215">
        <v>529.187502535053</v>
      </c>
      <c r="AS312" s="215">
        <v>36.667105663985254</v>
      </c>
      <c r="AT312" s="215">
        <v>963.0238841905408</v>
      </c>
      <c r="AU312" s="215">
        <v>167.54250297300649</v>
      </c>
      <c r="AV312" s="215">
        <v>1457.7810317542583</v>
      </c>
      <c r="AW312" s="215">
        <v>1.599617932005944</v>
      </c>
      <c r="AX312" s="215">
        <v>1113.0409729320224</v>
      </c>
      <c r="AY312" s="215">
        <v>78.364056443745142</v>
      </c>
      <c r="AZ312" s="215">
        <v>188.40456484381781</v>
      </c>
      <c r="BA312" s="215">
        <v>2.5135951766533857</v>
      </c>
      <c r="BB312" s="215">
        <v>22.430363577240644</v>
      </c>
      <c r="BC312" s="215">
        <v>14.42962789814953</v>
      </c>
    </row>
    <row r="313" spans="1:55" x14ac:dyDescent="0.25">
      <c r="A313" s="56" t="s">
        <v>11</v>
      </c>
      <c r="B313" s="43" t="s">
        <v>16</v>
      </c>
      <c r="C313" s="209"/>
      <c r="E313" s="201">
        <f t="shared" ref="E313:X313" si="187">IF(E45=1,$AB20,0)</f>
        <v>0</v>
      </c>
      <c r="F313" s="201">
        <f t="shared" si="187"/>
        <v>0</v>
      </c>
      <c r="G313" s="201">
        <f t="shared" si="187"/>
        <v>0</v>
      </c>
      <c r="H313" s="201">
        <f t="shared" si="187"/>
        <v>0</v>
      </c>
      <c r="I313" s="201">
        <f t="shared" si="187"/>
        <v>0</v>
      </c>
      <c r="J313" s="201">
        <f t="shared" si="187"/>
        <v>0</v>
      </c>
      <c r="K313" s="201">
        <f t="shared" si="187"/>
        <v>0</v>
      </c>
      <c r="L313" s="201">
        <f t="shared" si="187"/>
        <v>0</v>
      </c>
      <c r="M313" s="201">
        <f t="shared" si="187"/>
        <v>0</v>
      </c>
      <c r="N313" s="201">
        <f t="shared" si="187"/>
        <v>0</v>
      </c>
      <c r="O313" s="201">
        <f t="shared" si="187"/>
        <v>0</v>
      </c>
      <c r="P313" s="201">
        <f t="shared" si="187"/>
        <v>0</v>
      </c>
      <c r="Q313" s="201">
        <f t="shared" si="187"/>
        <v>0</v>
      </c>
      <c r="R313" s="201">
        <f t="shared" si="187"/>
        <v>0</v>
      </c>
      <c r="S313" s="201">
        <f t="shared" si="187"/>
        <v>0</v>
      </c>
      <c r="T313" s="201">
        <f t="shared" si="187"/>
        <v>13.1396041947502</v>
      </c>
      <c r="U313" s="201">
        <f t="shared" si="187"/>
        <v>0</v>
      </c>
      <c r="V313" s="201">
        <f t="shared" si="187"/>
        <v>0</v>
      </c>
      <c r="W313" s="201">
        <f t="shared" si="187"/>
        <v>0</v>
      </c>
      <c r="X313" s="201">
        <f t="shared" si="187"/>
        <v>0</v>
      </c>
      <c r="AH313" s="56" t="s">
        <v>11</v>
      </c>
      <c r="AI313" s="43" t="s">
        <v>16</v>
      </c>
      <c r="AJ313" s="214">
        <v>12.195467988805216</v>
      </c>
      <c r="AK313" s="214">
        <v>0.22458520526626086</v>
      </c>
      <c r="AL313" s="215">
        <v>2.5763037026941156</v>
      </c>
      <c r="AM313" s="215">
        <v>2.7527967863494598</v>
      </c>
      <c r="AN313" s="215">
        <v>132.13335949735497</v>
      </c>
      <c r="AO313" s="215">
        <v>2.5819901264245284</v>
      </c>
      <c r="AP313" s="215">
        <v>16.871188726570903</v>
      </c>
      <c r="AQ313" s="215">
        <v>30.931139306814416</v>
      </c>
      <c r="AR313" s="215">
        <v>1611.1631466315262</v>
      </c>
      <c r="AS313" s="215">
        <v>144.31811102862295</v>
      </c>
      <c r="AT313" s="215">
        <v>3376.054247552755</v>
      </c>
      <c r="AU313" s="215">
        <v>733.1040041202956</v>
      </c>
      <c r="AV313" s="215">
        <v>4773.9263364080443</v>
      </c>
      <c r="AW313" s="215">
        <v>8.026672052551131</v>
      </c>
      <c r="AX313" s="215">
        <v>492.11254014295423</v>
      </c>
      <c r="AY313" s="215">
        <v>1807.8606881635476</v>
      </c>
      <c r="AZ313" s="215">
        <v>615.57521105989179</v>
      </c>
      <c r="BA313" s="215">
        <v>11.027788272453732</v>
      </c>
      <c r="BB313" s="215">
        <v>91.153307777121256</v>
      </c>
      <c r="BC313" s="215">
        <v>89.868905927539558</v>
      </c>
    </row>
    <row r="314" spans="1:55" x14ac:dyDescent="0.25">
      <c r="A314" s="57" t="s">
        <v>12</v>
      </c>
      <c r="B314" s="35" t="s">
        <v>13</v>
      </c>
      <c r="C314" s="209"/>
      <c r="E314" s="201">
        <f t="shared" ref="E314:X314" si="188">IF(E46=1,$AB21,0)</f>
        <v>0</v>
      </c>
      <c r="F314" s="201">
        <f t="shared" si="188"/>
        <v>0</v>
      </c>
      <c r="G314" s="201">
        <f t="shared" si="188"/>
        <v>0</v>
      </c>
      <c r="H314" s="201">
        <f t="shared" si="188"/>
        <v>0</v>
      </c>
      <c r="I314" s="201">
        <f t="shared" si="188"/>
        <v>0</v>
      </c>
      <c r="J314" s="201">
        <f t="shared" si="188"/>
        <v>0</v>
      </c>
      <c r="K314" s="201">
        <f t="shared" si="188"/>
        <v>0</v>
      </c>
      <c r="L314" s="201">
        <f t="shared" si="188"/>
        <v>0</v>
      </c>
      <c r="M314" s="201">
        <f t="shared" si="188"/>
        <v>0</v>
      </c>
      <c r="N314" s="201">
        <f t="shared" si="188"/>
        <v>0</v>
      </c>
      <c r="O314" s="201">
        <f t="shared" si="188"/>
        <v>0</v>
      </c>
      <c r="P314" s="201">
        <f t="shared" si="188"/>
        <v>0</v>
      </c>
      <c r="Q314" s="201">
        <f t="shared" si="188"/>
        <v>0</v>
      </c>
      <c r="R314" s="201">
        <f t="shared" si="188"/>
        <v>0</v>
      </c>
      <c r="S314" s="201">
        <f t="shared" si="188"/>
        <v>0</v>
      </c>
      <c r="T314" s="201">
        <f t="shared" si="188"/>
        <v>0</v>
      </c>
      <c r="U314" s="201">
        <f t="shared" si="188"/>
        <v>451.97884963420802</v>
      </c>
      <c r="V314" s="201">
        <f t="shared" si="188"/>
        <v>0</v>
      </c>
      <c r="W314" s="201">
        <f t="shared" si="188"/>
        <v>0</v>
      </c>
      <c r="X314" s="201">
        <f t="shared" si="188"/>
        <v>0</v>
      </c>
      <c r="AH314" s="57" t="s">
        <v>12</v>
      </c>
      <c r="AI314" s="35" t="s">
        <v>13</v>
      </c>
      <c r="AJ314" s="214">
        <v>608.25348102573571</v>
      </c>
      <c r="AK314" s="214">
        <v>12.418760089729075</v>
      </c>
      <c r="AL314" s="215">
        <v>80.722070688112268</v>
      </c>
      <c r="AM314" s="215">
        <v>51.388807427923354</v>
      </c>
      <c r="AN314" s="215">
        <v>7153.7213104465081</v>
      </c>
      <c r="AO314" s="215">
        <v>139.43017971907813</v>
      </c>
      <c r="AP314" s="215">
        <v>588.79484113946955</v>
      </c>
      <c r="AQ314" s="215">
        <v>598.66881629653051</v>
      </c>
      <c r="AR314" s="215">
        <v>119230.59332423453</v>
      </c>
      <c r="AS314" s="215">
        <v>9486.6015169759467</v>
      </c>
      <c r="AT314" s="215">
        <v>153747.84240500946</v>
      </c>
      <c r="AU314" s="215">
        <v>24463.13631852097</v>
      </c>
      <c r="AV314" s="215">
        <v>12580.767394077087</v>
      </c>
      <c r="AW314" s="215">
        <v>12.632902497888502</v>
      </c>
      <c r="AX314" s="215">
        <v>554.83723744699353</v>
      </c>
      <c r="AY314" s="215">
        <v>290.91724092889166</v>
      </c>
      <c r="AZ314" s="215">
        <v>355155.67394255818</v>
      </c>
      <c r="BA314" s="215">
        <v>1184.4917635743273</v>
      </c>
      <c r="BB314" s="215">
        <v>12626.657517099717</v>
      </c>
      <c r="BC314" s="215">
        <v>5925.7391746748872</v>
      </c>
    </row>
    <row r="315" spans="1:55" x14ac:dyDescent="0.25">
      <c r="A315" s="57" t="s">
        <v>12</v>
      </c>
      <c r="B315" s="35" t="s">
        <v>14</v>
      </c>
      <c r="C315" s="209"/>
      <c r="E315" s="201">
        <f t="shared" ref="E315:X315" si="189">IF(E47=1,$AB22,0)</f>
        <v>0</v>
      </c>
      <c r="F315" s="201">
        <f t="shared" si="189"/>
        <v>0</v>
      </c>
      <c r="G315" s="201">
        <f t="shared" si="189"/>
        <v>0</v>
      </c>
      <c r="H315" s="201">
        <f t="shared" si="189"/>
        <v>0</v>
      </c>
      <c r="I315" s="201">
        <f t="shared" si="189"/>
        <v>0</v>
      </c>
      <c r="J315" s="201">
        <f t="shared" si="189"/>
        <v>0</v>
      </c>
      <c r="K315" s="201">
        <f t="shared" si="189"/>
        <v>0</v>
      </c>
      <c r="L315" s="201">
        <f t="shared" si="189"/>
        <v>0</v>
      </c>
      <c r="M315" s="201">
        <f t="shared" si="189"/>
        <v>0</v>
      </c>
      <c r="N315" s="201">
        <f t="shared" si="189"/>
        <v>0</v>
      </c>
      <c r="O315" s="201">
        <f t="shared" si="189"/>
        <v>0</v>
      </c>
      <c r="P315" s="201">
        <f t="shared" si="189"/>
        <v>0</v>
      </c>
      <c r="Q315" s="201">
        <f t="shared" si="189"/>
        <v>0</v>
      </c>
      <c r="R315" s="201">
        <f t="shared" si="189"/>
        <v>0</v>
      </c>
      <c r="S315" s="201">
        <f t="shared" si="189"/>
        <v>0</v>
      </c>
      <c r="T315" s="201">
        <f t="shared" si="189"/>
        <v>0</v>
      </c>
      <c r="U315" s="201">
        <f t="shared" si="189"/>
        <v>0</v>
      </c>
      <c r="V315" s="201">
        <f t="shared" si="189"/>
        <v>19.877045033022899</v>
      </c>
      <c r="W315" s="201">
        <f t="shared" si="189"/>
        <v>0</v>
      </c>
      <c r="X315" s="201">
        <f t="shared" si="189"/>
        <v>0</v>
      </c>
      <c r="AH315" s="57" t="s">
        <v>12</v>
      </c>
      <c r="AI315" s="35" t="s">
        <v>14</v>
      </c>
      <c r="AJ315" s="214">
        <v>1177.6214905397558</v>
      </c>
      <c r="AK315" s="214">
        <v>306.61234890248801</v>
      </c>
      <c r="AL315" s="215">
        <v>215.97977034313473</v>
      </c>
      <c r="AM315" s="215">
        <v>198.2297451377417</v>
      </c>
      <c r="AN315" s="215">
        <v>15488.214942947152</v>
      </c>
      <c r="AO315" s="215">
        <v>3457.8938981950441</v>
      </c>
      <c r="AP315" s="215">
        <v>2050.0646508953737</v>
      </c>
      <c r="AQ315" s="215">
        <v>2674.790659783212</v>
      </c>
      <c r="AR315" s="215">
        <v>108480.1928712095</v>
      </c>
      <c r="AS315" s="215">
        <v>185877.99608111422</v>
      </c>
      <c r="AT315" s="215">
        <v>318761.74571276002</v>
      </c>
      <c r="AU315" s="215">
        <v>50388.843773408131</v>
      </c>
      <c r="AV315" s="215">
        <v>30609.208124508732</v>
      </c>
      <c r="AW315" s="215">
        <v>187.00699428732054</v>
      </c>
      <c r="AX315" s="215">
        <v>1398.1219270463127</v>
      </c>
      <c r="AY315" s="215">
        <v>951.27102469730858</v>
      </c>
      <c r="AZ315" s="215">
        <v>152373.19194210009</v>
      </c>
      <c r="BA315" s="215">
        <v>61485.228738103848</v>
      </c>
      <c r="BB315" s="215">
        <v>22704.9778599567</v>
      </c>
      <c r="BC315" s="215">
        <v>21608.247474332889</v>
      </c>
    </row>
    <row r="316" spans="1:55" x14ac:dyDescent="0.25">
      <c r="A316" s="57" t="s">
        <v>12</v>
      </c>
      <c r="B316" s="35" t="s">
        <v>15</v>
      </c>
      <c r="C316" s="209"/>
      <c r="E316" s="201">
        <f t="shared" ref="E316:X316" si="190">IF(E48=1,$AB23,0)</f>
        <v>0</v>
      </c>
      <c r="F316" s="201">
        <f t="shared" si="190"/>
        <v>0</v>
      </c>
      <c r="G316" s="201">
        <f t="shared" si="190"/>
        <v>0</v>
      </c>
      <c r="H316" s="201">
        <f t="shared" si="190"/>
        <v>0</v>
      </c>
      <c r="I316" s="201">
        <f t="shared" si="190"/>
        <v>0</v>
      </c>
      <c r="J316" s="201">
        <f t="shared" si="190"/>
        <v>0</v>
      </c>
      <c r="K316" s="201">
        <f t="shared" si="190"/>
        <v>0</v>
      </c>
      <c r="L316" s="201">
        <f t="shared" si="190"/>
        <v>0</v>
      </c>
      <c r="M316" s="201">
        <f t="shared" si="190"/>
        <v>0</v>
      </c>
      <c r="N316" s="201">
        <f t="shared" si="190"/>
        <v>0</v>
      </c>
      <c r="O316" s="201">
        <f t="shared" si="190"/>
        <v>0</v>
      </c>
      <c r="P316" s="201">
        <f t="shared" si="190"/>
        <v>0</v>
      </c>
      <c r="Q316" s="201">
        <f t="shared" si="190"/>
        <v>0</v>
      </c>
      <c r="R316" s="201">
        <f t="shared" si="190"/>
        <v>0</v>
      </c>
      <c r="S316" s="201">
        <f t="shared" si="190"/>
        <v>0</v>
      </c>
      <c r="T316" s="201">
        <f t="shared" si="190"/>
        <v>0</v>
      </c>
      <c r="U316" s="201">
        <f t="shared" si="190"/>
        <v>0</v>
      </c>
      <c r="V316" s="201">
        <f t="shared" si="190"/>
        <v>0</v>
      </c>
      <c r="W316" s="201">
        <f t="shared" si="190"/>
        <v>126.923978211685</v>
      </c>
      <c r="X316" s="201">
        <f t="shared" si="190"/>
        <v>0</v>
      </c>
      <c r="AH316" s="57" t="s">
        <v>12</v>
      </c>
      <c r="AI316" s="35" t="s">
        <v>15</v>
      </c>
      <c r="AJ316" s="214">
        <v>12.700844439825932</v>
      </c>
      <c r="AK316" s="214">
        <v>0.77456369801551628</v>
      </c>
      <c r="AL316" s="215">
        <v>2.57708685003549</v>
      </c>
      <c r="AM316" s="215">
        <v>2.0467310396091967</v>
      </c>
      <c r="AN316" s="215">
        <v>151.4819900472983</v>
      </c>
      <c r="AO316" s="215">
        <v>8.9804447227096009</v>
      </c>
      <c r="AP316" s="215">
        <v>18.283053466911607</v>
      </c>
      <c r="AQ316" s="215">
        <v>24.402570821054368</v>
      </c>
      <c r="AR316" s="215">
        <v>1773.0376547849371</v>
      </c>
      <c r="AS316" s="215">
        <v>389.44229409058363</v>
      </c>
      <c r="AT316" s="215">
        <v>2941.639649002123</v>
      </c>
      <c r="AU316" s="215">
        <v>515.70931517180225</v>
      </c>
      <c r="AV316" s="215">
        <v>216.30198901241957</v>
      </c>
      <c r="AW316" s="215">
        <v>0.47062760784192559</v>
      </c>
      <c r="AX316" s="215">
        <v>10.396592874387681</v>
      </c>
      <c r="AY316" s="215">
        <v>5.96215918785059</v>
      </c>
      <c r="AZ316" s="215">
        <v>2808.7565170113244</v>
      </c>
      <c r="BA316" s="215">
        <v>78.303922006673019</v>
      </c>
      <c r="BB316" s="215">
        <v>5064.7176920927541</v>
      </c>
      <c r="BC316" s="215">
        <v>465.98336102586671</v>
      </c>
    </row>
    <row r="317" spans="1:55" x14ac:dyDescent="0.25">
      <c r="A317" s="58" t="s">
        <v>12</v>
      </c>
      <c r="B317" s="43" t="s">
        <v>16</v>
      </c>
      <c r="C317" s="209"/>
      <c r="E317" s="201">
        <f t="shared" ref="E317:X317" si="191">IF(E49=1,$AB24,0)</f>
        <v>0</v>
      </c>
      <c r="F317" s="201">
        <f t="shared" si="191"/>
        <v>0</v>
      </c>
      <c r="G317" s="201">
        <f t="shared" si="191"/>
        <v>0</v>
      </c>
      <c r="H317" s="201">
        <f t="shared" si="191"/>
        <v>0</v>
      </c>
      <c r="I317" s="201">
        <f t="shared" si="191"/>
        <v>0</v>
      </c>
      <c r="J317" s="201">
        <f t="shared" si="191"/>
        <v>0</v>
      </c>
      <c r="K317" s="201">
        <f t="shared" si="191"/>
        <v>0</v>
      </c>
      <c r="L317" s="201">
        <f t="shared" si="191"/>
        <v>0</v>
      </c>
      <c r="M317" s="201">
        <f t="shared" si="191"/>
        <v>0</v>
      </c>
      <c r="N317" s="201">
        <f t="shared" si="191"/>
        <v>0</v>
      </c>
      <c r="O317" s="201">
        <f t="shared" si="191"/>
        <v>0</v>
      </c>
      <c r="P317" s="201">
        <f t="shared" si="191"/>
        <v>0</v>
      </c>
      <c r="Q317" s="201">
        <f t="shared" si="191"/>
        <v>0</v>
      </c>
      <c r="R317" s="201">
        <f t="shared" si="191"/>
        <v>0</v>
      </c>
      <c r="S317" s="201">
        <f t="shared" si="191"/>
        <v>0</v>
      </c>
      <c r="T317" s="201">
        <f t="shared" si="191"/>
        <v>0</v>
      </c>
      <c r="U317" s="201">
        <f t="shared" si="191"/>
        <v>0</v>
      </c>
      <c r="V317" s="201">
        <f t="shared" si="191"/>
        <v>0</v>
      </c>
      <c r="W317" s="201">
        <f t="shared" si="191"/>
        <v>0</v>
      </c>
      <c r="X317" s="201">
        <f t="shared" si="191"/>
        <v>97.573413112616393</v>
      </c>
      <c r="AH317" s="58" t="s">
        <v>12</v>
      </c>
      <c r="AI317" s="43" t="s">
        <v>16</v>
      </c>
      <c r="AJ317" s="214">
        <v>61.060548500390254</v>
      </c>
      <c r="AK317" s="214">
        <v>3.5667994525937101</v>
      </c>
      <c r="AL317" s="215">
        <v>16.326064702830323</v>
      </c>
      <c r="AM317" s="215">
        <v>21.922498660254266</v>
      </c>
      <c r="AN317" s="215">
        <v>802.00494899179478</v>
      </c>
      <c r="AO317" s="215">
        <v>44.587100041924209</v>
      </c>
      <c r="AP317" s="215">
        <v>137.2744684697702</v>
      </c>
      <c r="AQ317" s="215">
        <v>336.05544179819231</v>
      </c>
      <c r="AR317" s="215">
        <v>7146.0418195816483</v>
      </c>
      <c r="AS317" s="215">
        <v>2573.018400006144</v>
      </c>
      <c r="AT317" s="215">
        <v>19049.838782008483</v>
      </c>
      <c r="AU317" s="215">
        <v>5222.6478225280653</v>
      </c>
      <c r="AV317" s="215">
        <v>928.6549128680964</v>
      </c>
      <c r="AW317" s="215">
        <v>2.2344382422956448</v>
      </c>
      <c r="AX317" s="215">
        <v>55.580376410809876</v>
      </c>
      <c r="AY317" s="215">
        <v>37.768415597743328</v>
      </c>
      <c r="AZ317" s="215">
        <v>11052.73863362508</v>
      </c>
      <c r="BA317" s="215">
        <v>440.99400248760946</v>
      </c>
      <c r="BB317" s="215">
        <v>3091.3918672440263</v>
      </c>
      <c r="BC317" s="215">
        <v>18102.780987756487</v>
      </c>
    </row>
    <row r="318" spans="1:55" x14ac:dyDescent="0.25">
      <c r="AJ318" s="216">
        <f t="shared" ref="AJ318:BC318" si="192">SUM(AJ298:AJ317)</f>
        <v>7183.2477406929656</v>
      </c>
      <c r="AK318" s="216">
        <f t="shared" si="192"/>
        <v>639.1285431971246</v>
      </c>
      <c r="AL318" s="216">
        <f t="shared" si="192"/>
        <v>946.91414494874823</v>
      </c>
      <c r="AM318" s="216">
        <f t="shared" si="192"/>
        <v>1305.1884177824886</v>
      </c>
      <c r="AN318" s="216">
        <f t="shared" si="192"/>
        <v>85570.541891899134</v>
      </c>
      <c r="AO318" s="216">
        <f t="shared" si="192"/>
        <v>12723.664953268</v>
      </c>
      <c r="AP318" s="216">
        <f t="shared" si="192"/>
        <v>9105.3492765598585</v>
      </c>
      <c r="AQ318" s="216">
        <f t="shared" si="192"/>
        <v>16095.856432671706</v>
      </c>
      <c r="AR318" s="216">
        <f t="shared" si="192"/>
        <v>1086742.1851400449</v>
      </c>
      <c r="AS318" s="216">
        <f t="shared" si="192"/>
        <v>1424717.4381894313</v>
      </c>
      <c r="AT318" s="216">
        <f t="shared" si="192"/>
        <v>2142636.9004396112</v>
      </c>
      <c r="AU318" s="216">
        <f t="shared" si="192"/>
        <v>479402.46686732722</v>
      </c>
      <c r="AV318" s="216">
        <f t="shared" si="192"/>
        <v>315043.86972347356</v>
      </c>
      <c r="AW318" s="216">
        <f t="shared" si="192"/>
        <v>1516.8529997232256</v>
      </c>
      <c r="AX318" s="216">
        <f t="shared" si="192"/>
        <v>13650.266626349763</v>
      </c>
      <c r="AY318" s="216">
        <f t="shared" si="192"/>
        <v>9174.5274193727964</v>
      </c>
      <c r="AZ318" s="216">
        <f t="shared" si="192"/>
        <v>563524.99559387658</v>
      </c>
      <c r="BA318" s="216">
        <f t="shared" si="192"/>
        <v>64521.982845556624</v>
      </c>
      <c r="BB318" s="216">
        <f t="shared" si="192"/>
        <v>48794.666285674553</v>
      </c>
      <c r="BC318" s="216">
        <f t="shared" si="192"/>
        <v>50434.813329630764</v>
      </c>
    </row>
    <row r="320" spans="1:55" ht="17.25" x14ac:dyDescent="0.3">
      <c r="A320" s="17"/>
      <c r="B320" s="17"/>
      <c r="C320" s="197" t="s">
        <v>88</v>
      </c>
      <c r="AJ320" s="18" t="s">
        <v>13</v>
      </c>
      <c r="AK320" s="18" t="s">
        <v>14</v>
      </c>
      <c r="AL320" s="18" t="s">
        <v>15</v>
      </c>
      <c r="AM320" s="18" t="s">
        <v>16</v>
      </c>
      <c r="AN320" s="18" t="s">
        <v>13</v>
      </c>
      <c r="AO320" s="18" t="s">
        <v>14</v>
      </c>
      <c r="AP320" s="18" t="s">
        <v>15</v>
      </c>
      <c r="AQ320" s="18" t="s">
        <v>16</v>
      </c>
      <c r="AR320" s="18" t="s">
        <v>13</v>
      </c>
      <c r="AS320" s="18" t="s">
        <v>14</v>
      </c>
      <c r="AT320" s="18" t="s">
        <v>15</v>
      </c>
      <c r="AU320" s="18" t="s">
        <v>16</v>
      </c>
      <c r="AV320" s="18" t="s">
        <v>13</v>
      </c>
      <c r="AW320" s="18" t="s">
        <v>14</v>
      </c>
      <c r="AX320" s="18" t="s">
        <v>15</v>
      </c>
      <c r="AY320" s="18" t="s">
        <v>16</v>
      </c>
      <c r="AZ320" s="18" t="s">
        <v>13</v>
      </c>
      <c r="BA320" s="18" t="s">
        <v>14</v>
      </c>
      <c r="BB320" s="18" t="s">
        <v>15</v>
      </c>
      <c r="BC320" s="18" t="s">
        <v>16</v>
      </c>
    </row>
    <row r="321" spans="1:55" x14ac:dyDescent="0.25">
      <c r="A321" s="24" t="s">
        <v>8</v>
      </c>
      <c r="B321" s="25" t="s">
        <v>13</v>
      </c>
      <c r="C321" s="209"/>
      <c r="E321" s="201">
        <f t="shared" ref="E321:X321" si="193">IF(E30=1,$AC5,0)</f>
        <v>11.674315475021199</v>
      </c>
      <c r="F321" s="201">
        <f t="shared" si="193"/>
        <v>0</v>
      </c>
      <c r="G321" s="201">
        <f t="shared" si="193"/>
        <v>0</v>
      </c>
      <c r="H321" s="201">
        <f t="shared" si="193"/>
        <v>0</v>
      </c>
      <c r="I321" s="201">
        <f t="shared" si="193"/>
        <v>0</v>
      </c>
      <c r="J321" s="201">
        <f t="shared" si="193"/>
        <v>0</v>
      </c>
      <c r="K321" s="201">
        <f t="shared" si="193"/>
        <v>0</v>
      </c>
      <c r="L321" s="201">
        <f t="shared" si="193"/>
        <v>0</v>
      </c>
      <c r="M321" s="201">
        <f t="shared" si="193"/>
        <v>0</v>
      </c>
      <c r="N321" s="201">
        <f t="shared" si="193"/>
        <v>0</v>
      </c>
      <c r="O321" s="201">
        <f t="shared" si="193"/>
        <v>0</v>
      </c>
      <c r="P321" s="201">
        <f t="shared" si="193"/>
        <v>0</v>
      </c>
      <c r="Q321" s="201">
        <f t="shared" si="193"/>
        <v>0</v>
      </c>
      <c r="R321" s="201">
        <f t="shared" si="193"/>
        <v>0</v>
      </c>
      <c r="S321" s="201">
        <f t="shared" si="193"/>
        <v>0</v>
      </c>
      <c r="T321" s="201">
        <f t="shared" si="193"/>
        <v>0</v>
      </c>
      <c r="U321" s="201">
        <f t="shared" si="193"/>
        <v>0</v>
      </c>
      <c r="V321" s="201">
        <f t="shared" si="193"/>
        <v>0</v>
      </c>
      <c r="W321" s="201">
        <f t="shared" si="193"/>
        <v>0</v>
      </c>
      <c r="X321" s="201">
        <f t="shared" si="193"/>
        <v>0</v>
      </c>
      <c r="AH321" s="24" t="s">
        <v>8</v>
      </c>
      <c r="AI321" s="25" t="s">
        <v>13</v>
      </c>
      <c r="AJ321" s="214">
        <f t="array" ref="AJ321:BC340">MMULT(MMULT(E96:X115,E140:X159),E321:X340)</f>
        <v>2456.9393795255619</v>
      </c>
      <c r="AK321" s="214">
        <v>0.5173119258830482</v>
      </c>
      <c r="AL321" s="215">
        <v>42.741355314973205</v>
      </c>
      <c r="AM321" s="215">
        <v>20.051415198450542</v>
      </c>
      <c r="AN321" s="215">
        <v>230.66592337098047</v>
      </c>
      <c r="AO321" s="215">
        <v>0.61338814398081509</v>
      </c>
      <c r="AP321" s="215">
        <v>22.885888434825272</v>
      </c>
      <c r="AQ321" s="215">
        <v>16.123923675297206</v>
      </c>
      <c r="AR321" s="215">
        <v>20.098737477179128</v>
      </c>
      <c r="AS321" s="215">
        <v>0.18363351182276882</v>
      </c>
      <c r="AT321" s="215">
        <v>6.3708794469628396</v>
      </c>
      <c r="AU321" s="215">
        <v>1.7517577626525329</v>
      </c>
      <c r="AV321" s="215">
        <v>1721.4106003576878</v>
      </c>
      <c r="AW321" s="215">
        <v>101.35624034816421</v>
      </c>
      <c r="AX321" s="215">
        <v>1790.995298999549</v>
      </c>
      <c r="AY321" s="215">
        <v>298.11662585687276</v>
      </c>
      <c r="AZ321" s="215">
        <v>154.12023516533731</v>
      </c>
      <c r="BA321" s="215">
        <v>2.0619330871953312</v>
      </c>
      <c r="BB321" s="215">
        <v>44.746422775726288</v>
      </c>
      <c r="BC321" s="215">
        <v>25.527403746332784</v>
      </c>
    </row>
    <row r="322" spans="1:55" x14ac:dyDescent="0.25">
      <c r="A322" s="34" t="s">
        <v>8</v>
      </c>
      <c r="B322" s="35" t="s">
        <v>14</v>
      </c>
      <c r="C322" s="209"/>
      <c r="E322" s="201">
        <f t="shared" ref="E322:X322" si="194">IF(E31=1,$AC6,0)</f>
        <v>0</v>
      </c>
      <c r="F322" s="201">
        <f t="shared" si="194"/>
        <v>5.5865117696867105E-2</v>
      </c>
      <c r="G322" s="201">
        <f t="shared" si="194"/>
        <v>0</v>
      </c>
      <c r="H322" s="201">
        <f t="shared" si="194"/>
        <v>0</v>
      </c>
      <c r="I322" s="201">
        <f t="shared" si="194"/>
        <v>0</v>
      </c>
      <c r="J322" s="201">
        <f t="shared" si="194"/>
        <v>0</v>
      </c>
      <c r="K322" s="201">
        <f t="shared" si="194"/>
        <v>0</v>
      </c>
      <c r="L322" s="201">
        <f t="shared" si="194"/>
        <v>0</v>
      </c>
      <c r="M322" s="201">
        <f t="shared" si="194"/>
        <v>0</v>
      </c>
      <c r="N322" s="201">
        <f t="shared" si="194"/>
        <v>0</v>
      </c>
      <c r="O322" s="201">
        <f t="shared" si="194"/>
        <v>0</v>
      </c>
      <c r="P322" s="201">
        <f t="shared" si="194"/>
        <v>0</v>
      </c>
      <c r="Q322" s="201">
        <f t="shared" si="194"/>
        <v>0</v>
      </c>
      <c r="R322" s="201">
        <f t="shared" si="194"/>
        <v>0</v>
      </c>
      <c r="S322" s="201">
        <f t="shared" si="194"/>
        <v>0</v>
      </c>
      <c r="T322" s="201">
        <f t="shared" si="194"/>
        <v>0</v>
      </c>
      <c r="U322" s="201">
        <f t="shared" si="194"/>
        <v>0</v>
      </c>
      <c r="V322" s="201">
        <f t="shared" si="194"/>
        <v>0</v>
      </c>
      <c r="W322" s="201">
        <f t="shared" si="194"/>
        <v>0</v>
      </c>
      <c r="X322" s="201">
        <f t="shared" si="194"/>
        <v>0</v>
      </c>
      <c r="AH322" s="34" t="s">
        <v>8</v>
      </c>
      <c r="AI322" s="35" t="s">
        <v>14</v>
      </c>
      <c r="AJ322" s="214">
        <v>270.70554758105226</v>
      </c>
      <c r="AK322" s="214">
        <v>29.498330844532656</v>
      </c>
      <c r="AL322" s="215">
        <v>41.691304825143625</v>
      </c>
      <c r="AM322" s="215">
        <v>37.109485849708875</v>
      </c>
      <c r="AN322" s="215">
        <v>44.277803084968276</v>
      </c>
      <c r="AO322" s="215">
        <v>0.47752431063946665</v>
      </c>
      <c r="AP322" s="215">
        <v>6.8987274103845042</v>
      </c>
      <c r="AQ322" s="215">
        <v>8.2952597960554524</v>
      </c>
      <c r="AR322" s="215">
        <v>3.4844990435158567</v>
      </c>
      <c r="AS322" s="215">
        <v>9.6458662492877198E-2</v>
      </c>
      <c r="AT322" s="215">
        <v>1.8232024771995878</v>
      </c>
      <c r="AU322" s="215">
        <v>0.63880071215390433</v>
      </c>
      <c r="AV322" s="215">
        <v>329.40258170517342</v>
      </c>
      <c r="AW322" s="215">
        <v>36.014944283242428</v>
      </c>
      <c r="AX322" s="215">
        <v>356.14226909689802</v>
      </c>
      <c r="AY322" s="215">
        <v>69.234956240640528</v>
      </c>
      <c r="AZ322" s="215">
        <v>33.967226516407393</v>
      </c>
      <c r="BA322" s="215">
        <v>1.3956058480808577</v>
      </c>
      <c r="BB322" s="215">
        <v>12.985072735071597</v>
      </c>
      <c r="BC322" s="215">
        <v>11.57513692573087</v>
      </c>
    </row>
    <row r="323" spans="1:55" x14ac:dyDescent="0.25">
      <c r="A323" s="34" t="s">
        <v>8</v>
      </c>
      <c r="B323" s="35" t="s">
        <v>15</v>
      </c>
      <c r="C323" s="209"/>
      <c r="E323" s="201">
        <f t="shared" ref="E323:X323" si="195">IF(E32=1,$AC7,0)</f>
        <v>0</v>
      </c>
      <c r="F323" s="201">
        <f t="shared" si="195"/>
        <v>0</v>
      </c>
      <c r="G323" s="201">
        <f t="shared" si="195"/>
        <v>3.9468777756138902</v>
      </c>
      <c r="H323" s="201">
        <f t="shared" si="195"/>
        <v>0</v>
      </c>
      <c r="I323" s="201">
        <f t="shared" si="195"/>
        <v>0</v>
      </c>
      <c r="J323" s="201">
        <f t="shared" si="195"/>
        <v>0</v>
      </c>
      <c r="K323" s="201">
        <f t="shared" si="195"/>
        <v>0</v>
      </c>
      <c r="L323" s="201">
        <f t="shared" si="195"/>
        <v>0</v>
      </c>
      <c r="M323" s="201">
        <f t="shared" si="195"/>
        <v>0</v>
      </c>
      <c r="N323" s="201">
        <f t="shared" si="195"/>
        <v>0</v>
      </c>
      <c r="O323" s="201">
        <f t="shared" si="195"/>
        <v>0</v>
      </c>
      <c r="P323" s="201">
        <f t="shared" si="195"/>
        <v>0</v>
      </c>
      <c r="Q323" s="201">
        <f t="shared" si="195"/>
        <v>0</v>
      </c>
      <c r="R323" s="201">
        <f t="shared" si="195"/>
        <v>0</v>
      </c>
      <c r="S323" s="201">
        <f t="shared" si="195"/>
        <v>0</v>
      </c>
      <c r="T323" s="201">
        <f t="shared" si="195"/>
        <v>0</v>
      </c>
      <c r="U323" s="201">
        <f t="shared" si="195"/>
        <v>0</v>
      </c>
      <c r="V323" s="201">
        <f t="shared" si="195"/>
        <v>0</v>
      </c>
      <c r="W323" s="201">
        <f t="shared" si="195"/>
        <v>0</v>
      </c>
      <c r="X323" s="201">
        <f t="shared" si="195"/>
        <v>0</v>
      </c>
      <c r="AH323" s="34" t="s">
        <v>8</v>
      </c>
      <c r="AI323" s="35" t="s">
        <v>15</v>
      </c>
      <c r="AJ323" s="214">
        <v>21.731964333303821</v>
      </c>
      <c r="AK323" s="214">
        <v>7.3313845781415227E-2</v>
      </c>
      <c r="AL323" s="215">
        <v>44.550025930724495</v>
      </c>
      <c r="AM323" s="215">
        <v>4.3232023586443091</v>
      </c>
      <c r="AN323" s="215">
        <v>4.9207665100215294</v>
      </c>
      <c r="AO323" s="215">
        <v>1.7232506783264261E-2</v>
      </c>
      <c r="AP323" s="215">
        <v>0.67710238579543547</v>
      </c>
      <c r="AQ323" s="215">
        <v>0.64551834725409307</v>
      </c>
      <c r="AR323" s="215">
        <v>0.3795160764265596</v>
      </c>
      <c r="AS323" s="215">
        <v>4.354816328215114E-3</v>
      </c>
      <c r="AT323" s="215">
        <v>0.14230244768414413</v>
      </c>
      <c r="AU323" s="215">
        <v>4.6219518736911568E-2</v>
      </c>
      <c r="AV323" s="215">
        <v>36.645788398644783</v>
      </c>
      <c r="AW323" s="215">
        <v>2.3329087921448033</v>
      </c>
      <c r="AX323" s="215">
        <v>42.002095223121273</v>
      </c>
      <c r="AY323" s="215">
        <v>6.911531460495576</v>
      </c>
      <c r="AZ323" s="215">
        <v>3.2669884852475093</v>
      </c>
      <c r="BA323" s="215">
        <v>5.3644534535594354E-2</v>
      </c>
      <c r="BB323" s="215">
        <v>1.1283914196357645</v>
      </c>
      <c r="BC323" s="215">
        <v>0.7442089782797322</v>
      </c>
    </row>
    <row r="324" spans="1:55" x14ac:dyDescent="0.25">
      <c r="A324" s="42" t="s">
        <v>8</v>
      </c>
      <c r="B324" s="43" t="s">
        <v>16</v>
      </c>
      <c r="C324" s="209"/>
      <c r="E324" s="201">
        <f t="shared" ref="E324:X324" si="196">IF(E33=1,$AC8,0)</f>
        <v>0</v>
      </c>
      <c r="F324" s="201">
        <f t="shared" si="196"/>
        <v>0</v>
      </c>
      <c r="G324" s="201">
        <f t="shared" si="196"/>
        <v>0</v>
      </c>
      <c r="H324" s="201">
        <f t="shared" si="196"/>
        <v>2.9858474724809496</v>
      </c>
      <c r="I324" s="201">
        <f t="shared" si="196"/>
        <v>0</v>
      </c>
      <c r="J324" s="201">
        <f t="shared" si="196"/>
        <v>0</v>
      </c>
      <c r="K324" s="201">
        <f t="shared" si="196"/>
        <v>0</v>
      </c>
      <c r="L324" s="201">
        <f t="shared" si="196"/>
        <v>0</v>
      </c>
      <c r="M324" s="201">
        <f t="shared" si="196"/>
        <v>0</v>
      </c>
      <c r="N324" s="201">
        <f t="shared" si="196"/>
        <v>0</v>
      </c>
      <c r="O324" s="201">
        <f t="shared" si="196"/>
        <v>0</v>
      </c>
      <c r="P324" s="201">
        <f t="shared" si="196"/>
        <v>0</v>
      </c>
      <c r="Q324" s="201">
        <f t="shared" si="196"/>
        <v>0</v>
      </c>
      <c r="R324" s="201">
        <f t="shared" si="196"/>
        <v>0</v>
      </c>
      <c r="S324" s="201">
        <f t="shared" si="196"/>
        <v>0</v>
      </c>
      <c r="T324" s="201">
        <f t="shared" si="196"/>
        <v>0</v>
      </c>
      <c r="U324" s="201">
        <f t="shared" si="196"/>
        <v>0</v>
      </c>
      <c r="V324" s="201">
        <f t="shared" si="196"/>
        <v>0</v>
      </c>
      <c r="W324" s="201">
        <f t="shared" si="196"/>
        <v>0</v>
      </c>
      <c r="X324" s="201">
        <f t="shared" si="196"/>
        <v>0</v>
      </c>
      <c r="AH324" s="42" t="s">
        <v>8</v>
      </c>
      <c r="AI324" s="43" t="s">
        <v>16</v>
      </c>
      <c r="AJ324" s="214">
        <v>265.52151342731952</v>
      </c>
      <c r="AK324" s="214">
        <v>0.9393701998574947</v>
      </c>
      <c r="AL324" s="215">
        <v>73.873027595474639</v>
      </c>
      <c r="AM324" s="215">
        <v>389.69121072186067</v>
      </c>
      <c r="AN324" s="215">
        <v>69.38366517307027</v>
      </c>
      <c r="AO324" s="215">
        <v>0.38463709225468684</v>
      </c>
      <c r="AP324" s="215">
        <v>14.258530746365347</v>
      </c>
      <c r="AQ324" s="215">
        <v>24.608366818382656</v>
      </c>
      <c r="AR324" s="215">
        <v>4.7607807725425504</v>
      </c>
      <c r="AS324" s="215">
        <v>8.3296996936802217E-2</v>
      </c>
      <c r="AT324" s="215">
        <v>2.5920413544429999</v>
      </c>
      <c r="AU324" s="215">
        <v>1.2938670545791207</v>
      </c>
      <c r="AV324" s="215">
        <v>548.74664700396818</v>
      </c>
      <c r="AW324" s="215">
        <v>43.655252890685475</v>
      </c>
      <c r="AX324" s="215">
        <v>749.05890296101643</v>
      </c>
      <c r="AY324" s="215">
        <v>145.59075551261665</v>
      </c>
      <c r="AZ324" s="215">
        <v>45.152329870672737</v>
      </c>
      <c r="BA324" s="215">
        <v>1.2032516839379916</v>
      </c>
      <c r="BB324" s="215">
        <v>21.687768180785316</v>
      </c>
      <c r="BC324" s="215">
        <v>22.037520563848869</v>
      </c>
    </row>
    <row r="325" spans="1:55" x14ac:dyDescent="0.25">
      <c r="A325" s="49" t="s">
        <v>9</v>
      </c>
      <c r="B325" s="25" t="s">
        <v>13</v>
      </c>
      <c r="C325" s="209"/>
      <c r="E325" s="201">
        <f t="shared" ref="E325:X325" si="197">IF(E34=1,$AC9,0)</f>
        <v>0</v>
      </c>
      <c r="F325" s="201">
        <f t="shared" si="197"/>
        <v>0</v>
      </c>
      <c r="G325" s="201">
        <f t="shared" si="197"/>
        <v>0</v>
      </c>
      <c r="H325" s="201">
        <f t="shared" si="197"/>
        <v>0</v>
      </c>
      <c r="I325" s="201">
        <f t="shared" si="197"/>
        <v>57.918292624047396</v>
      </c>
      <c r="J325" s="201">
        <f t="shared" si="197"/>
        <v>0</v>
      </c>
      <c r="K325" s="201">
        <f t="shared" si="197"/>
        <v>0</v>
      </c>
      <c r="L325" s="201">
        <f t="shared" si="197"/>
        <v>0</v>
      </c>
      <c r="M325" s="201">
        <f t="shared" si="197"/>
        <v>0</v>
      </c>
      <c r="N325" s="201">
        <f t="shared" si="197"/>
        <v>0</v>
      </c>
      <c r="O325" s="201">
        <f t="shared" si="197"/>
        <v>0</v>
      </c>
      <c r="P325" s="201">
        <f t="shared" si="197"/>
        <v>0</v>
      </c>
      <c r="Q325" s="201">
        <f t="shared" si="197"/>
        <v>0</v>
      </c>
      <c r="R325" s="201">
        <f t="shared" si="197"/>
        <v>0</v>
      </c>
      <c r="S325" s="201">
        <f t="shared" si="197"/>
        <v>0</v>
      </c>
      <c r="T325" s="201">
        <f t="shared" si="197"/>
        <v>0</v>
      </c>
      <c r="U325" s="201">
        <f t="shared" si="197"/>
        <v>0</v>
      </c>
      <c r="V325" s="201">
        <f t="shared" si="197"/>
        <v>0</v>
      </c>
      <c r="W325" s="201">
        <f t="shared" si="197"/>
        <v>0</v>
      </c>
      <c r="X325" s="201">
        <f t="shared" si="197"/>
        <v>0</v>
      </c>
      <c r="AH325" s="49" t="s">
        <v>9</v>
      </c>
      <c r="AI325" s="25" t="s">
        <v>13</v>
      </c>
      <c r="AJ325" s="214">
        <v>340.66867591934221</v>
      </c>
      <c r="AK325" s="214">
        <v>0.55770113367351193</v>
      </c>
      <c r="AL325" s="215">
        <v>27.926159693450227</v>
      </c>
      <c r="AM325" s="215">
        <v>16.744724361715278</v>
      </c>
      <c r="AN325" s="215">
        <v>12590.200906017364</v>
      </c>
      <c r="AO325" s="215">
        <v>11.615540414309175</v>
      </c>
      <c r="AP325" s="215">
        <v>466.06705386666363</v>
      </c>
      <c r="AQ325" s="215">
        <v>314.93977715916589</v>
      </c>
      <c r="AR325" s="215">
        <v>153.49752772085475</v>
      </c>
      <c r="AS325" s="215">
        <v>1.536692882389691</v>
      </c>
      <c r="AT325" s="215">
        <v>47.930223051537823</v>
      </c>
      <c r="AU325" s="215">
        <v>14.352721027919346</v>
      </c>
      <c r="AV325" s="215">
        <v>11824.564473788443</v>
      </c>
      <c r="AW325" s="215">
        <v>723.19154231229368</v>
      </c>
      <c r="AX325" s="215">
        <v>11510.719267283166</v>
      </c>
      <c r="AY325" s="215">
        <v>1910.1299459823294</v>
      </c>
      <c r="AZ325" s="215">
        <v>1070.5064384550137</v>
      </c>
      <c r="BA325" s="215">
        <v>15.278490236887949</v>
      </c>
      <c r="BB325" s="215">
        <v>328.26047768782348</v>
      </c>
      <c r="BC325" s="215">
        <v>177.38386307678005</v>
      </c>
    </row>
    <row r="326" spans="1:55" x14ac:dyDescent="0.25">
      <c r="A326" s="50" t="s">
        <v>9</v>
      </c>
      <c r="B326" s="35" t="s">
        <v>14</v>
      </c>
      <c r="C326" s="209"/>
      <c r="E326" s="201">
        <f t="shared" ref="E326:X326" si="198">IF(E35=1,$AC10,0)</f>
        <v>0</v>
      </c>
      <c r="F326" s="201">
        <f t="shared" si="198"/>
        <v>0</v>
      </c>
      <c r="G326" s="201">
        <f t="shared" si="198"/>
        <v>0</v>
      </c>
      <c r="H326" s="201">
        <f t="shared" si="198"/>
        <v>0</v>
      </c>
      <c r="I326" s="201">
        <f t="shared" si="198"/>
        <v>0</v>
      </c>
      <c r="J326" s="201">
        <f t="shared" si="198"/>
        <v>0.572040140558849</v>
      </c>
      <c r="K326" s="201">
        <f t="shared" si="198"/>
        <v>0</v>
      </c>
      <c r="L326" s="201">
        <f t="shared" si="198"/>
        <v>0</v>
      </c>
      <c r="M326" s="201">
        <f t="shared" si="198"/>
        <v>0</v>
      </c>
      <c r="N326" s="201">
        <f t="shared" si="198"/>
        <v>0</v>
      </c>
      <c r="O326" s="201">
        <f t="shared" si="198"/>
        <v>0</v>
      </c>
      <c r="P326" s="201">
        <f t="shared" si="198"/>
        <v>0</v>
      </c>
      <c r="Q326" s="201">
        <f t="shared" si="198"/>
        <v>0</v>
      </c>
      <c r="R326" s="201">
        <f t="shared" si="198"/>
        <v>0</v>
      </c>
      <c r="S326" s="201">
        <f t="shared" si="198"/>
        <v>0</v>
      </c>
      <c r="T326" s="201">
        <f t="shared" si="198"/>
        <v>0</v>
      </c>
      <c r="U326" s="201">
        <f t="shared" si="198"/>
        <v>0</v>
      </c>
      <c r="V326" s="201">
        <f t="shared" si="198"/>
        <v>0</v>
      </c>
      <c r="W326" s="201">
        <f t="shared" si="198"/>
        <v>0</v>
      </c>
      <c r="X326" s="201">
        <f t="shared" si="198"/>
        <v>0</v>
      </c>
      <c r="AH326" s="50" t="s">
        <v>9</v>
      </c>
      <c r="AI326" s="35" t="s">
        <v>14</v>
      </c>
      <c r="AJ326" s="214">
        <v>238.48080304469246</v>
      </c>
      <c r="AK326" s="214">
        <v>1.1543378227607928</v>
      </c>
      <c r="AL326" s="215">
        <v>27.493983673843367</v>
      </c>
      <c r="AM326" s="215">
        <v>26.757387514198456</v>
      </c>
      <c r="AN326" s="215">
        <v>5004.5246729768014</v>
      </c>
      <c r="AO326" s="215">
        <v>846.27554017242244</v>
      </c>
      <c r="AP326" s="215">
        <v>1197.4363669218776</v>
      </c>
      <c r="AQ326" s="215">
        <v>1079.7933504181817</v>
      </c>
      <c r="AR326" s="215">
        <v>108.32325040937165</v>
      </c>
      <c r="AS326" s="215">
        <v>5.0778434264983918</v>
      </c>
      <c r="AT326" s="215">
        <v>60.078944890733908</v>
      </c>
      <c r="AU326" s="215">
        <v>22.301500063260239</v>
      </c>
      <c r="AV326" s="215">
        <v>11752.741037430596</v>
      </c>
      <c r="AW326" s="215">
        <v>2418.5782072749898</v>
      </c>
      <c r="AX326" s="215">
        <v>11482.970260451051</v>
      </c>
      <c r="AY326" s="215">
        <v>2207.7030384238715</v>
      </c>
      <c r="AZ326" s="215">
        <v>1111.400436094018</v>
      </c>
      <c r="BA326" s="215">
        <v>56.889742087881771</v>
      </c>
      <c r="BB326" s="215">
        <v>440.24098314325431</v>
      </c>
      <c r="BC326" s="215">
        <v>436.00104591727802</v>
      </c>
    </row>
    <row r="327" spans="1:55" x14ac:dyDescent="0.25">
      <c r="A327" s="50" t="s">
        <v>9</v>
      </c>
      <c r="B327" s="35" t="s">
        <v>15</v>
      </c>
      <c r="C327" s="209"/>
      <c r="E327" s="201">
        <f t="shared" ref="E327:X327" si="199">IF(E36=1,$AC11,0)</f>
        <v>0</v>
      </c>
      <c r="F327" s="201">
        <f t="shared" si="199"/>
        <v>0</v>
      </c>
      <c r="G327" s="201">
        <f t="shared" si="199"/>
        <v>0</v>
      </c>
      <c r="H327" s="201">
        <f t="shared" si="199"/>
        <v>0</v>
      </c>
      <c r="I327" s="201">
        <f t="shared" si="199"/>
        <v>0</v>
      </c>
      <c r="J327" s="201">
        <f t="shared" si="199"/>
        <v>0</v>
      </c>
      <c r="K327" s="201">
        <f t="shared" si="199"/>
        <v>23.953620241320898</v>
      </c>
      <c r="L327" s="201">
        <f t="shared" si="199"/>
        <v>0</v>
      </c>
      <c r="M327" s="201">
        <f t="shared" si="199"/>
        <v>0</v>
      </c>
      <c r="N327" s="201">
        <f t="shared" si="199"/>
        <v>0</v>
      </c>
      <c r="O327" s="201">
        <f t="shared" si="199"/>
        <v>0</v>
      </c>
      <c r="P327" s="201">
        <f t="shared" si="199"/>
        <v>0</v>
      </c>
      <c r="Q327" s="201">
        <f t="shared" si="199"/>
        <v>0</v>
      </c>
      <c r="R327" s="201">
        <f t="shared" si="199"/>
        <v>0</v>
      </c>
      <c r="S327" s="201">
        <f t="shared" si="199"/>
        <v>0</v>
      </c>
      <c r="T327" s="201">
        <f t="shared" si="199"/>
        <v>0</v>
      </c>
      <c r="U327" s="201">
        <f t="shared" si="199"/>
        <v>0</v>
      </c>
      <c r="V327" s="201">
        <f t="shared" si="199"/>
        <v>0</v>
      </c>
      <c r="W327" s="201">
        <f t="shared" si="199"/>
        <v>0</v>
      </c>
      <c r="X327" s="201">
        <f t="shared" si="199"/>
        <v>0</v>
      </c>
      <c r="AH327" s="50" t="s">
        <v>9</v>
      </c>
      <c r="AI327" s="35" t="s">
        <v>15</v>
      </c>
      <c r="AJ327" s="214">
        <v>11.120090927093624</v>
      </c>
      <c r="AK327" s="214">
        <v>2.4606352486013467E-2</v>
      </c>
      <c r="AL327" s="215">
        <v>1.2966317952017403</v>
      </c>
      <c r="AM327" s="215">
        <v>1.0582273980054802</v>
      </c>
      <c r="AN327" s="215">
        <v>213.941885809307</v>
      </c>
      <c r="AO327" s="215">
        <v>1.5604674608615936</v>
      </c>
      <c r="AP327" s="215">
        <v>460.05862927346487</v>
      </c>
      <c r="AQ327" s="215">
        <v>55.873627537176958</v>
      </c>
      <c r="AR327" s="215">
        <v>4.7425230042886302</v>
      </c>
      <c r="AS327" s="215">
        <v>7.532303210062033E-2</v>
      </c>
      <c r="AT327" s="215">
        <v>1.9788122073176349</v>
      </c>
      <c r="AU327" s="215">
        <v>0.75438986781781858</v>
      </c>
      <c r="AV327" s="215">
        <v>390.31378355143909</v>
      </c>
      <c r="AW327" s="215">
        <v>30.023373941504623</v>
      </c>
      <c r="AX327" s="215">
        <v>433.88523327982114</v>
      </c>
      <c r="AY327" s="215">
        <v>73.923925525035997</v>
      </c>
      <c r="AZ327" s="215">
        <v>37.533054671672019</v>
      </c>
      <c r="BA327" s="215">
        <v>0.73256656461555836</v>
      </c>
      <c r="BB327" s="215">
        <v>14.049204816467748</v>
      </c>
      <c r="BC327" s="215">
        <v>10.582971320150113</v>
      </c>
    </row>
    <row r="328" spans="1:55" x14ac:dyDescent="0.25">
      <c r="A328" s="51" t="s">
        <v>9</v>
      </c>
      <c r="B328" s="43" t="s">
        <v>16</v>
      </c>
      <c r="C328" s="209"/>
      <c r="E328" s="201">
        <f t="shared" ref="E328:X328" si="200">IF(E37=1,$AC12,0)</f>
        <v>0</v>
      </c>
      <c r="F328" s="201">
        <f t="shared" si="200"/>
        <v>0</v>
      </c>
      <c r="G328" s="201">
        <f t="shared" si="200"/>
        <v>0</v>
      </c>
      <c r="H328" s="201">
        <f t="shared" si="200"/>
        <v>0</v>
      </c>
      <c r="I328" s="201">
        <f t="shared" si="200"/>
        <v>0</v>
      </c>
      <c r="J328" s="201">
        <f t="shared" si="200"/>
        <v>0</v>
      </c>
      <c r="K328" s="201">
        <f t="shared" si="200"/>
        <v>0</v>
      </c>
      <c r="L328" s="201">
        <f t="shared" si="200"/>
        <v>20.583647720575797</v>
      </c>
      <c r="M328" s="201">
        <f t="shared" si="200"/>
        <v>0</v>
      </c>
      <c r="N328" s="201">
        <f t="shared" si="200"/>
        <v>0</v>
      </c>
      <c r="O328" s="201">
        <f t="shared" si="200"/>
        <v>0</v>
      </c>
      <c r="P328" s="201">
        <f t="shared" si="200"/>
        <v>0</v>
      </c>
      <c r="Q328" s="201">
        <f t="shared" si="200"/>
        <v>0</v>
      </c>
      <c r="R328" s="201">
        <f t="shared" si="200"/>
        <v>0</v>
      </c>
      <c r="S328" s="201">
        <f t="shared" si="200"/>
        <v>0</v>
      </c>
      <c r="T328" s="201">
        <f t="shared" si="200"/>
        <v>0</v>
      </c>
      <c r="U328" s="201">
        <f t="shared" si="200"/>
        <v>0</v>
      </c>
      <c r="V328" s="201">
        <f t="shared" si="200"/>
        <v>0</v>
      </c>
      <c r="W328" s="201">
        <f t="shared" si="200"/>
        <v>0</v>
      </c>
      <c r="X328" s="201">
        <f t="shared" si="200"/>
        <v>0</v>
      </c>
      <c r="AH328" s="51" t="s">
        <v>9</v>
      </c>
      <c r="AI328" s="43" t="s">
        <v>16</v>
      </c>
      <c r="AJ328" s="214">
        <v>86.032415164403091</v>
      </c>
      <c r="AK328" s="214">
        <v>0.24391012181940872</v>
      </c>
      <c r="AL328" s="215">
        <v>15.005675428971413</v>
      </c>
      <c r="AM328" s="215">
        <v>20.075377030838549</v>
      </c>
      <c r="AN328" s="215">
        <v>1411.4599829869981</v>
      </c>
      <c r="AO328" s="215">
        <v>11.733955804718939</v>
      </c>
      <c r="AP328" s="215">
        <v>469.86727719328059</v>
      </c>
      <c r="AQ328" s="215">
        <v>2628.0441892379295</v>
      </c>
      <c r="AR328" s="215">
        <v>38.997726268163873</v>
      </c>
      <c r="AS328" s="215">
        <v>0.85636708491238611</v>
      </c>
      <c r="AT328" s="215">
        <v>27.377446848606088</v>
      </c>
      <c r="AU328" s="215">
        <v>15.476384373226759</v>
      </c>
      <c r="AV328" s="215">
        <v>3312.2050886672173</v>
      </c>
      <c r="AW328" s="215">
        <v>293.98000392438928</v>
      </c>
      <c r="AX328" s="215">
        <v>4387.0110669075812</v>
      </c>
      <c r="AY328" s="215">
        <v>853.86340938657804</v>
      </c>
      <c r="AZ328" s="215">
        <v>327.2762717086303</v>
      </c>
      <c r="BA328" s="215">
        <v>9.4327859108990548</v>
      </c>
      <c r="BB328" s="215">
        <v>171.81843389209519</v>
      </c>
      <c r="BC328" s="215">
        <v>197.6225610785728</v>
      </c>
    </row>
    <row r="329" spans="1:55" x14ac:dyDescent="0.25">
      <c r="A329" s="53" t="s">
        <v>10</v>
      </c>
      <c r="B329" s="35" t="s">
        <v>13</v>
      </c>
      <c r="C329" s="209"/>
      <c r="E329" s="201">
        <f t="shared" ref="E329:X329" si="201">IF(E38=1,$AC13,0)</f>
        <v>0</v>
      </c>
      <c r="F329" s="201">
        <f t="shared" si="201"/>
        <v>0</v>
      </c>
      <c r="G329" s="201">
        <f t="shared" si="201"/>
        <v>0</v>
      </c>
      <c r="H329" s="201">
        <f t="shared" si="201"/>
        <v>0</v>
      </c>
      <c r="I329" s="201">
        <f t="shared" si="201"/>
        <v>0</v>
      </c>
      <c r="J329" s="201">
        <f t="shared" si="201"/>
        <v>0</v>
      </c>
      <c r="K329" s="201">
        <f t="shared" si="201"/>
        <v>0</v>
      </c>
      <c r="L329" s="201">
        <f t="shared" si="201"/>
        <v>0</v>
      </c>
      <c r="M329" s="201">
        <f t="shared" si="201"/>
        <v>29.339377484335298</v>
      </c>
      <c r="N329" s="201">
        <f t="shared" si="201"/>
        <v>0</v>
      </c>
      <c r="O329" s="201">
        <f t="shared" si="201"/>
        <v>0</v>
      </c>
      <c r="P329" s="201">
        <f t="shared" si="201"/>
        <v>0</v>
      </c>
      <c r="Q329" s="201">
        <f t="shared" si="201"/>
        <v>0</v>
      </c>
      <c r="R329" s="201">
        <f t="shared" si="201"/>
        <v>0</v>
      </c>
      <c r="S329" s="201">
        <f t="shared" si="201"/>
        <v>0</v>
      </c>
      <c r="T329" s="201">
        <f t="shared" si="201"/>
        <v>0</v>
      </c>
      <c r="U329" s="201">
        <f t="shared" si="201"/>
        <v>0</v>
      </c>
      <c r="V329" s="201">
        <f t="shared" si="201"/>
        <v>0</v>
      </c>
      <c r="W329" s="201">
        <f t="shared" si="201"/>
        <v>0</v>
      </c>
      <c r="X329" s="201">
        <f t="shared" si="201"/>
        <v>0</v>
      </c>
      <c r="AH329" s="53" t="s">
        <v>10</v>
      </c>
      <c r="AI329" s="35" t="s">
        <v>13</v>
      </c>
      <c r="AJ329" s="214">
        <v>59.176133225900941</v>
      </c>
      <c r="AK329" s="214">
        <v>9.5235877609601796E-2</v>
      </c>
      <c r="AL329" s="215">
        <v>3.8908341997314375</v>
      </c>
      <c r="AM329" s="215">
        <v>2.533877474269155</v>
      </c>
      <c r="AN329" s="215">
        <v>199.11227707917374</v>
      </c>
      <c r="AO329" s="215">
        <v>0.82239460490855598</v>
      </c>
      <c r="AP329" s="215">
        <v>23.350467108614417</v>
      </c>
      <c r="AQ329" s="215">
        <v>20.691980040970371</v>
      </c>
      <c r="AR329" s="215">
        <v>8174.1655581283121</v>
      </c>
      <c r="AS329" s="215">
        <v>13.980826690746031</v>
      </c>
      <c r="AT329" s="215">
        <v>677.25187844694051</v>
      </c>
      <c r="AU329" s="215">
        <v>182.97452211757121</v>
      </c>
      <c r="AV329" s="215">
        <v>8611.1211396370327</v>
      </c>
      <c r="AW329" s="215">
        <v>481.48610981619265</v>
      </c>
      <c r="AX329" s="215">
        <v>7675.787294859374</v>
      </c>
      <c r="AY329" s="215">
        <v>1278.0527138961843</v>
      </c>
      <c r="AZ329" s="215">
        <v>1018.9597707093108</v>
      </c>
      <c r="BA329" s="215">
        <v>12.135281152996953</v>
      </c>
      <c r="BB329" s="215">
        <v>249.45790575150136</v>
      </c>
      <c r="BC329" s="215">
        <v>143.90575855812659</v>
      </c>
    </row>
    <row r="330" spans="1:55" x14ac:dyDescent="0.25">
      <c r="A330" s="53" t="s">
        <v>10</v>
      </c>
      <c r="B330" s="35" t="s">
        <v>14</v>
      </c>
      <c r="C330" s="209"/>
      <c r="E330" s="201">
        <f t="shared" ref="E330:X330" si="202">IF(E39=1,$AC14,0)</f>
        <v>0</v>
      </c>
      <c r="F330" s="201">
        <f t="shared" si="202"/>
        <v>0</v>
      </c>
      <c r="G330" s="201">
        <f t="shared" si="202"/>
        <v>0</v>
      </c>
      <c r="H330" s="201">
        <f t="shared" si="202"/>
        <v>0</v>
      </c>
      <c r="I330" s="201">
        <f t="shared" si="202"/>
        <v>0</v>
      </c>
      <c r="J330" s="201">
        <f t="shared" si="202"/>
        <v>0</v>
      </c>
      <c r="K330" s="201">
        <f t="shared" si="202"/>
        <v>0</v>
      </c>
      <c r="L330" s="201">
        <f t="shared" si="202"/>
        <v>0</v>
      </c>
      <c r="M330" s="201">
        <f t="shared" si="202"/>
        <v>0</v>
      </c>
      <c r="N330" s="201">
        <f t="shared" si="202"/>
        <v>0.96569719136325105</v>
      </c>
      <c r="O330" s="201">
        <f t="shared" si="202"/>
        <v>0</v>
      </c>
      <c r="P330" s="201">
        <f t="shared" si="202"/>
        <v>0</v>
      </c>
      <c r="Q330" s="201">
        <f t="shared" si="202"/>
        <v>0</v>
      </c>
      <c r="R330" s="201">
        <f t="shared" si="202"/>
        <v>0</v>
      </c>
      <c r="S330" s="201">
        <f t="shared" si="202"/>
        <v>0</v>
      </c>
      <c r="T330" s="201">
        <f t="shared" si="202"/>
        <v>0</v>
      </c>
      <c r="U330" s="201">
        <f t="shared" si="202"/>
        <v>0</v>
      </c>
      <c r="V330" s="201">
        <f t="shared" si="202"/>
        <v>0</v>
      </c>
      <c r="W330" s="201">
        <f t="shared" si="202"/>
        <v>0</v>
      </c>
      <c r="X330" s="201">
        <f t="shared" si="202"/>
        <v>0</v>
      </c>
      <c r="AH330" s="53" t="s">
        <v>10</v>
      </c>
      <c r="AI330" s="35" t="s">
        <v>14</v>
      </c>
      <c r="AJ330" s="214">
        <v>77.354099731677053</v>
      </c>
      <c r="AK330" s="214">
        <v>1.6070660401940235</v>
      </c>
      <c r="AL330" s="215">
        <v>9.4613314139457678</v>
      </c>
      <c r="AM330" s="215">
        <v>9.6950546177495323</v>
      </c>
      <c r="AN330" s="215">
        <v>383.23276255998911</v>
      </c>
      <c r="AO330" s="215">
        <v>17.457174954616097</v>
      </c>
      <c r="AP330" s="215">
        <v>65.543260817405738</v>
      </c>
      <c r="AQ330" s="215">
        <v>79.135137757947447</v>
      </c>
      <c r="AR330" s="215">
        <v>2655.2544252334237</v>
      </c>
      <c r="AS330" s="215">
        <v>2305.6821629713377</v>
      </c>
      <c r="AT330" s="215">
        <v>3054.2011348551077</v>
      </c>
      <c r="AU330" s="215">
        <v>871.58335557331134</v>
      </c>
      <c r="AV330" s="215">
        <v>19643.614327663941</v>
      </c>
      <c r="AW330" s="215">
        <v>6256.3431692811482</v>
      </c>
      <c r="AX330" s="215">
        <v>17866.150174018134</v>
      </c>
      <c r="AY330" s="215">
        <v>3848.6306591127873</v>
      </c>
      <c r="AZ330" s="215">
        <v>2127.5772750331489</v>
      </c>
      <c r="BA330" s="215">
        <v>210.55951445297373</v>
      </c>
      <c r="BB330" s="215">
        <v>721.66168326904494</v>
      </c>
      <c r="BC330" s="215">
        <v>837.01736461203802</v>
      </c>
    </row>
    <row r="331" spans="1:55" x14ac:dyDescent="0.25">
      <c r="A331" s="53" t="s">
        <v>10</v>
      </c>
      <c r="B331" s="35" t="s">
        <v>15</v>
      </c>
      <c r="C331" s="209"/>
      <c r="E331" s="201">
        <f t="shared" ref="E331:X331" si="203">IF(E40=1,$AC15,0)</f>
        <v>0</v>
      </c>
      <c r="F331" s="201">
        <f t="shared" si="203"/>
        <v>0</v>
      </c>
      <c r="G331" s="201">
        <f t="shared" si="203"/>
        <v>0</v>
      </c>
      <c r="H331" s="201">
        <f t="shared" si="203"/>
        <v>0</v>
      </c>
      <c r="I331" s="201">
        <f t="shared" si="203"/>
        <v>0</v>
      </c>
      <c r="J331" s="201">
        <f t="shared" si="203"/>
        <v>0</v>
      </c>
      <c r="K331" s="201">
        <f t="shared" si="203"/>
        <v>0</v>
      </c>
      <c r="L331" s="201">
        <f t="shared" si="203"/>
        <v>0</v>
      </c>
      <c r="M331" s="201">
        <f t="shared" si="203"/>
        <v>0</v>
      </c>
      <c r="N331" s="201">
        <f t="shared" si="203"/>
        <v>0</v>
      </c>
      <c r="O331" s="201">
        <f t="shared" si="203"/>
        <v>36.664116187976305</v>
      </c>
      <c r="P331" s="201">
        <f t="shared" si="203"/>
        <v>0</v>
      </c>
      <c r="Q331" s="201">
        <f t="shared" si="203"/>
        <v>0</v>
      </c>
      <c r="R331" s="201">
        <f t="shared" si="203"/>
        <v>0</v>
      </c>
      <c r="S331" s="201">
        <f t="shared" si="203"/>
        <v>0</v>
      </c>
      <c r="T331" s="201">
        <f t="shared" si="203"/>
        <v>0</v>
      </c>
      <c r="U331" s="201">
        <f t="shared" si="203"/>
        <v>0</v>
      </c>
      <c r="V331" s="201">
        <f t="shared" si="203"/>
        <v>0</v>
      </c>
      <c r="W331" s="201">
        <f t="shared" si="203"/>
        <v>0</v>
      </c>
      <c r="X331" s="201">
        <f t="shared" si="203"/>
        <v>0</v>
      </c>
      <c r="AH331" s="53" t="s">
        <v>10</v>
      </c>
      <c r="AI331" s="35" t="s">
        <v>15</v>
      </c>
      <c r="AJ331" s="214">
        <v>1.5484656959256407</v>
      </c>
      <c r="AK331" s="214">
        <v>4.4746215305280267E-3</v>
      </c>
      <c r="AL331" s="215">
        <v>0.15765392245287854</v>
      </c>
      <c r="AM331" s="215">
        <v>0.15497742660912681</v>
      </c>
      <c r="AN331" s="215">
        <v>7.1095952060009306</v>
      </c>
      <c r="AO331" s="215">
        <v>4.8840355886313525E-2</v>
      </c>
      <c r="AP331" s="215">
        <v>1.1952221565081826</v>
      </c>
      <c r="AQ331" s="215">
        <v>1.6159953777494964</v>
      </c>
      <c r="AR331" s="215">
        <v>86.146007747225354</v>
      </c>
      <c r="AS331" s="215">
        <v>1.4941006520624809</v>
      </c>
      <c r="AT331" s="215">
        <v>567.17062371331417</v>
      </c>
      <c r="AU331" s="215">
        <v>32.712801199084943</v>
      </c>
      <c r="AV331" s="215">
        <v>251.57222400147799</v>
      </c>
      <c r="AW331" s="215">
        <v>19.332821554800717</v>
      </c>
      <c r="AX331" s="215">
        <v>245.58732695827274</v>
      </c>
      <c r="AY331" s="215">
        <v>42.568867525205057</v>
      </c>
      <c r="AZ331" s="215">
        <v>30.754131223973307</v>
      </c>
      <c r="BA331" s="215">
        <v>0.61882991660580489</v>
      </c>
      <c r="BB331" s="215">
        <v>9.4347765151823033</v>
      </c>
      <c r="BC331" s="215">
        <v>7.3258669296078605</v>
      </c>
    </row>
    <row r="332" spans="1:55" x14ac:dyDescent="0.25">
      <c r="A332" s="53" t="s">
        <v>10</v>
      </c>
      <c r="B332" s="35" t="s">
        <v>16</v>
      </c>
      <c r="C332" s="209"/>
      <c r="E332" s="201">
        <f t="shared" ref="E332:X332" si="204">IF(E41=1,$AC16,0)</f>
        <v>0</v>
      </c>
      <c r="F332" s="201">
        <f t="shared" si="204"/>
        <v>0</v>
      </c>
      <c r="G332" s="201">
        <f t="shared" si="204"/>
        <v>0</v>
      </c>
      <c r="H332" s="201">
        <f t="shared" si="204"/>
        <v>0</v>
      </c>
      <c r="I332" s="201">
        <f t="shared" si="204"/>
        <v>0</v>
      </c>
      <c r="J332" s="201">
        <f t="shared" si="204"/>
        <v>0</v>
      </c>
      <c r="K332" s="201">
        <f t="shared" si="204"/>
        <v>0</v>
      </c>
      <c r="L332" s="201">
        <f t="shared" si="204"/>
        <v>0</v>
      </c>
      <c r="M332" s="201">
        <f t="shared" si="204"/>
        <v>0</v>
      </c>
      <c r="N332" s="201">
        <f t="shared" si="204"/>
        <v>0</v>
      </c>
      <c r="O332" s="201">
        <f t="shared" si="204"/>
        <v>0</v>
      </c>
      <c r="P332" s="201">
        <f t="shared" si="204"/>
        <v>16.606504036409799</v>
      </c>
      <c r="Q332" s="201">
        <f t="shared" si="204"/>
        <v>0</v>
      </c>
      <c r="R332" s="201">
        <f t="shared" si="204"/>
        <v>0</v>
      </c>
      <c r="S332" s="201">
        <f t="shared" si="204"/>
        <v>0</v>
      </c>
      <c r="T332" s="201">
        <f t="shared" si="204"/>
        <v>0</v>
      </c>
      <c r="U332" s="201">
        <f t="shared" si="204"/>
        <v>0</v>
      </c>
      <c r="V332" s="201">
        <f t="shared" si="204"/>
        <v>0</v>
      </c>
      <c r="W332" s="201">
        <f t="shared" si="204"/>
        <v>0</v>
      </c>
      <c r="X332" s="201">
        <f t="shared" si="204"/>
        <v>0</v>
      </c>
      <c r="AH332" s="53" t="s">
        <v>10</v>
      </c>
      <c r="AI332" s="35" t="s">
        <v>16</v>
      </c>
      <c r="AJ332" s="214">
        <v>9.9353532809101299</v>
      </c>
      <c r="AK332" s="214">
        <v>4.0134926485030101E-2</v>
      </c>
      <c r="AL332" s="215">
        <v>1.6045629775417483</v>
      </c>
      <c r="AM332" s="215">
        <v>2.548027000791087</v>
      </c>
      <c r="AN332" s="215">
        <v>62.763848516261255</v>
      </c>
      <c r="AO332" s="215">
        <v>0.55072914425442776</v>
      </c>
      <c r="AP332" s="215">
        <v>14.411599315674458</v>
      </c>
      <c r="AQ332" s="215">
        <v>30.418475816244545</v>
      </c>
      <c r="AR332" s="215">
        <v>362.67884606708287</v>
      </c>
      <c r="AS332" s="215">
        <v>12.322328390174091</v>
      </c>
      <c r="AT332" s="215">
        <v>518.81065008027304</v>
      </c>
      <c r="AU332" s="215">
        <v>1204.7657974406866</v>
      </c>
      <c r="AV332" s="215">
        <v>1263.1402853873269</v>
      </c>
      <c r="AW332" s="215">
        <v>139.06546377616388</v>
      </c>
      <c r="AX332" s="215">
        <v>1647.5403728021815</v>
      </c>
      <c r="AY332" s="215">
        <v>341.72050798872289</v>
      </c>
      <c r="AZ332" s="215">
        <v>150.21592546970012</v>
      </c>
      <c r="BA332" s="215">
        <v>4.7730503545828045</v>
      </c>
      <c r="BB332" s="215">
        <v>70.365904165982727</v>
      </c>
      <c r="BC332" s="215">
        <v>81.370217064416465</v>
      </c>
    </row>
    <row r="333" spans="1:55" x14ac:dyDescent="0.25">
      <c r="A333" s="54" t="s">
        <v>11</v>
      </c>
      <c r="B333" s="25" t="s">
        <v>13</v>
      </c>
      <c r="C333" s="209"/>
      <c r="E333" s="201">
        <f t="shared" ref="E333:X333" si="205">IF(E42=1,$AC17,0)</f>
        <v>0</v>
      </c>
      <c r="F333" s="201">
        <f t="shared" si="205"/>
        <v>0</v>
      </c>
      <c r="G333" s="201">
        <f t="shared" si="205"/>
        <v>0</v>
      </c>
      <c r="H333" s="201">
        <f t="shared" si="205"/>
        <v>0</v>
      </c>
      <c r="I333" s="201">
        <f t="shared" si="205"/>
        <v>0</v>
      </c>
      <c r="J333" s="201">
        <f t="shared" si="205"/>
        <v>0</v>
      </c>
      <c r="K333" s="201">
        <f t="shared" si="205"/>
        <v>0</v>
      </c>
      <c r="L333" s="201">
        <f t="shared" si="205"/>
        <v>0</v>
      </c>
      <c r="M333" s="201">
        <f t="shared" si="205"/>
        <v>0</v>
      </c>
      <c r="N333" s="201">
        <f t="shared" si="205"/>
        <v>0</v>
      </c>
      <c r="O333" s="201">
        <f t="shared" si="205"/>
        <v>0</v>
      </c>
      <c r="P333" s="201">
        <f t="shared" si="205"/>
        <v>0</v>
      </c>
      <c r="Q333" s="201">
        <f t="shared" si="205"/>
        <v>3151.7234263683304</v>
      </c>
      <c r="R333" s="201">
        <f t="shared" si="205"/>
        <v>0</v>
      </c>
      <c r="S333" s="201">
        <f t="shared" si="205"/>
        <v>0</v>
      </c>
      <c r="T333" s="201">
        <f t="shared" si="205"/>
        <v>0</v>
      </c>
      <c r="U333" s="201">
        <f t="shared" si="205"/>
        <v>0</v>
      </c>
      <c r="V333" s="201">
        <f t="shared" si="205"/>
        <v>0</v>
      </c>
      <c r="W333" s="201">
        <f t="shared" si="205"/>
        <v>0</v>
      </c>
      <c r="X333" s="201">
        <f t="shared" si="205"/>
        <v>0</v>
      </c>
      <c r="AH333" s="54" t="s">
        <v>11</v>
      </c>
      <c r="AI333" s="25" t="s">
        <v>13</v>
      </c>
      <c r="AJ333" s="214">
        <v>215.79836460058661</v>
      </c>
      <c r="AK333" s="214">
        <v>0.43638526685336088</v>
      </c>
      <c r="AL333" s="215">
        <v>21.350957789471664</v>
      </c>
      <c r="AM333" s="215">
        <v>15.028079244216663</v>
      </c>
      <c r="AN333" s="215">
        <v>1015.5654589786632</v>
      </c>
      <c r="AO333" s="215">
        <v>4.1197408331205665</v>
      </c>
      <c r="AP333" s="215">
        <v>126.03112845289853</v>
      </c>
      <c r="AQ333" s="215">
        <v>98.852412646142767</v>
      </c>
      <c r="AR333" s="215">
        <v>621.27079716011622</v>
      </c>
      <c r="AS333" s="215">
        <v>5.4161456451458507</v>
      </c>
      <c r="AT333" s="215">
        <v>238.21582918428879</v>
      </c>
      <c r="AU333" s="215">
        <v>78.018307305467815</v>
      </c>
      <c r="AV333" s="215">
        <v>2536057.8697240129</v>
      </c>
      <c r="AW333" s="215">
        <v>57999.900256306522</v>
      </c>
      <c r="AX333" s="215">
        <v>1423633.2713072428</v>
      </c>
      <c r="AY333" s="215">
        <v>186699.64009307581</v>
      </c>
      <c r="AZ333" s="215">
        <v>5351.1626628790555</v>
      </c>
      <c r="BA333" s="215">
        <v>61.992495438678233</v>
      </c>
      <c r="BB333" s="215">
        <v>1521.4881254555919</v>
      </c>
      <c r="BC333" s="215">
        <v>794.76949860810146</v>
      </c>
    </row>
    <row r="334" spans="1:55" x14ac:dyDescent="0.25">
      <c r="A334" s="55" t="s">
        <v>11</v>
      </c>
      <c r="B334" s="35" t="s">
        <v>14</v>
      </c>
      <c r="C334" s="209"/>
      <c r="E334" s="201">
        <f t="shared" ref="E334:X334" si="206">IF(E43=1,$AC18,0)</f>
        <v>0</v>
      </c>
      <c r="F334" s="201">
        <f t="shared" si="206"/>
        <v>0</v>
      </c>
      <c r="G334" s="201">
        <f t="shared" si="206"/>
        <v>0</v>
      </c>
      <c r="H334" s="201">
        <f t="shared" si="206"/>
        <v>0</v>
      </c>
      <c r="I334" s="201">
        <f t="shared" si="206"/>
        <v>0</v>
      </c>
      <c r="J334" s="201">
        <f t="shared" si="206"/>
        <v>0</v>
      </c>
      <c r="K334" s="201">
        <f t="shared" si="206"/>
        <v>0</v>
      </c>
      <c r="L334" s="201">
        <f t="shared" si="206"/>
        <v>0</v>
      </c>
      <c r="M334" s="201">
        <f t="shared" si="206"/>
        <v>0</v>
      </c>
      <c r="N334" s="201">
        <f t="shared" si="206"/>
        <v>0</v>
      </c>
      <c r="O334" s="201">
        <f t="shared" si="206"/>
        <v>0</v>
      </c>
      <c r="P334" s="201">
        <f t="shared" si="206"/>
        <v>0</v>
      </c>
      <c r="Q334" s="201">
        <f t="shared" si="206"/>
        <v>0</v>
      </c>
      <c r="R334" s="201">
        <f t="shared" si="206"/>
        <v>335.96100628281101</v>
      </c>
      <c r="S334" s="201">
        <f t="shared" si="206"/>
        <v>0</v>
      </c>
      <c r="T334" s="201">
        <f t="shared" si="206"/>
        <v>0</v>
      </c>
      <c r="U334" s="201">
        <f t="shared" si="206"/>
        <v>0</v>
      </c>
      <c r="V334" s="201">
        <f t="shared" si="206"/>
        <v>0</v>
      </c>
      <c r="W334" s="201">
        <f t="shared" si="206"/>
        <v>0</v>
      </c>
      <c r="X334" s="201">
        <f t="shared" si="206"/>
        <v>0</v>
      </c>
      <c r="AH334" s="55" t="s">
        <v>11</v>
      </c>
      <c r="AI334" s="35" t="s">
        <v>14</v>
      </c>
      <c r="AJ334" s="214">
        <v>135.00488384869894</v>
      </c>
      <c r="AK334" s="214">
        <v>0.35508524507659717</v>
      </c>
      <c r="AL334" s="215">
        <v>14.086186927409708</v>
      </c>
      <c r="AM334" s="215">
        <v>10.896536131986165</v>
      </c>
      <c r="AN334" s="215">
        <v>640.57343017855669</v>
      </c>
      <c r="AO334" s="215">
        <v>3.4758772348304059</v>
      </c>
      <c r="AP334" s="215">
        <v>84.149620636484272</v>
      </c>
      <c r="AQ334" s="215">
        <v>75.415920662297012</v>
      </c>
      <c r="AR334" s="215">
        <v>378.2216368537604</v>
      </c>
      <c r="AS334" s="215">
        <v>4.1681251082069091</v>
      </c>
      <c r="AT334" s="215">
        <v>150.08456977513498</v>
      </c>
      <c r="AU334" s="215">
        <v>50.788830735940174</v>
      </c>
      <c r="AV334" s="215">
        <v>1448345.1823358904</v>
      </c>
      <c r="AW334" s="215">
        <v>1102490.0903456185</v>
      </c>
      <c r="AX334" s="215">
        <v>1384714.5569282731</v>
      </c>
      <c r="AY334" s="215">
        <v>334889.97270373319</v>
      </c>
      <c r="AZ334" s="215">
        <v>3670.525149635876</v>
      </c>
      <c r="BA334" s="215">
        <v>76.922748547001333</v>
      </c>
      <c r="BB334" s="215">
        <v>1187.8850550529698</v>
      </c>
      <c r="BC334" s="215">
        <v>856.06372026831548</v>
      </c>
    </row>
    <row r="335" spans="1:55" x14ac:dyDescent="0.25">
      <c r="A335" s="55" t="s">
        <v>11</v>
      </c>
      <c r="B335" s="35" t="s">
        <v>15</v>
      </c>
      <c r="C335" s="209"/>
      <c r="E335" s="201">
        <f t="shared" ref="E335:X335" si="207">IF(E44=1,$AC19,0)</f>
        <v>0</v>
      </c>
      <c r="F335" s="201">
        <f t="shared" si="207"/>
        <v>0</v>
      </c>
      <c r="G335" s="201">
        <f t="shared" si="207"/>
        <v>0</v>
      </c>
      <c r="H335" s="201">
        <f t="shared" si="207"/>
        <v>0</v>
      </c>
      <c r="I335" s="201">
        <f t="shared" si="207"/>
        <v>0</v>
      </c>
      <c r="J335" s="201">
        <f t="shared" si="207"/>
        <v>0</v>
      </c>
      <c r="K335" s="201">
        <f t="shared" si="207"/>
        <v>0</v>
      </c>
      <c r="L335" s="201">
        <f t="shared" si="207"/>
        <v>0</v>
      </c>
      <c r="M335" s="201">
        <f t="shared" si="207"/>
        <v>0</v>
      </c>
      <c r="N335" s="201">
        <f t="shared" si="207"/>
        <v>0</v>
      </c>
      <c r="O335" s="201">
        <f t="shared" si="207"/>
        <v>0</v>
      </c>
      <c r="P335" s="201">
        <f t="shared" si="207"/>
        <v>0</v>
      </c>
      <c r="Q335" s="201">
        <f t="shared" si="207"/>
        <v>0</v>
      </c>
      <c r="R335" s="201">
        <f t="shared" si="207"/>
        <v>0</v>
      </c>
      <c r="S335" s="201">
        <f t="shared" si="207"/>
        <v>6150.9926201574899</v>
      </c>
      <c r="T335" s="201">
        <f t="shared" si="207"/>
        <v>0</v>
      </c>
      <c r="U335" s="201">
        <f t="shared" si="207"/>
        <v>0</v>
      </c>
      <c r="V335" s="201">
        <f t="shared" si="207"/>
        <v>0</v>
      </c>
      <c r="W335" s="201">
        <f t="shared" si="207"/>
        <v>0</v>
      </c>
      <c r="X335" s="201">
        <f t="shared" si="207"/>
        <v>0</v>
      </c>
      <c r="AH335" s="55" t="s">
        <v>11</v>
      </c>
      <c r="AI335" s="35" t="s">
        <v>15</v>
      </c>
      <c r="AJ335" s="214">
        <v>2.8227428970526289</v>
      </c>
      <c r="AK335" s="214">
        <v>5.9692455150175206E-3</v>
      </c>
      <c r="AL335" s="215">
        <v>0.30750630400893392</v>
      </c>
      <c r="AM335" s="215">
        <v>0.23138413921322509</v>
      </c>
      <c r="AN335" s="215">
        <v>13.295592129721465</v>
      </c>
      <c r="AO335" s="215">
        <v>5.6432151566662557E-2</v>
      </c>
      <c r="AP335" s="215">
        <v>1.7846810408917326</v>
      </c>
      <c r="AQ335" s="215">
        <v>1.5323566058852145</v>
      </c>
      <c r="AR335" s="215">
        <v>7.8706898111887895</v>
      </c>
      <c r="AS335" s="215">
        <v>7.0300836579890891E-2</v>
      </c>
      <c r="AT335" s="215">
        <v>3.1366757121390405</v>
      </c>
      <c r="AU335" s="215">
        <v>1.0431458808104264</v>
      </c>
      <c r="AV335" s="215">
        <v>22290.749004275262</v>
      </c>
      <c r="AW335" s="215">
        <v>1435.5393889562031</v>
      </c>
      <c r="AX335" s="215">
        <v>318224.1512678077</v>
      </c>
      <c r="AY335" s="215">
        <v>6954.2159119744192</v>
      </c>
      <c r="AZ335" s="215">
        <v>68.98067847476041</v>
      </c>
      <c r="BA335" s="215">
        <v>0.8649975842468377</v>
      </c>
      <c r="BB335" s="215">
        <v>20.710825098371689</v>
      </c>
      <c r="BC335" s="215">
        <v>12.293607399946264</v>
      </c>
    </row>
    <row r="336" spans="1:55" x14ac:dyDescent="0.25">
      <c r="A336" s="56" t="s">
        <v>11</v>
      </c>
      <c r="B336" s="43" t="s">
        <v>16</v>
      </c>
      <c r="C336" s="209"/>
      <c r="E336" s="201">
        <f t="shared" ref="E336:X336" si="208">IF(E45=1,$AC20,0)</f>
        <v>0</v>
      </c>
      <c r="F336" s="201">
        <f t="shared" si="208"/>
        <v>0</v>
      </c>
      <c r="G336" s="201">
        <f t="shared" si="208"/>
        <v>0</v>
      </c>
      <c r="H336" s="201">
        <f t="shared" si="208"/>
        <v>0</v>
      </c>
      <c r="I336" s="201">
        <f t="shared" si="208"/>
        <v>0</v>
      </c>
      <c r="J336" s="201">
        <f t="shared" si="208"/>
        <v>0</v>
      </c>
      <c r="K336" s="201">
        <f t="shared" si="208"/>
        <v>0</v>
      </c>
      <c r="L336" s="201">
        <f t="shared" si="208"/>
        <v>0</v>
      </c>
      <c r="M336" s="201">
        <f t="shared" si="208"/>
        <v>0</v>
      </c>
      <c r="N336" s="201">
        <f t="shared" si="208"/>
        <v>0</v>
      </c>
      <c r="O336" s="201">
        <f t="shared" si="208"/>
        <v>0</v>
      </c>
      <c r="P336" s="201">
        <f t="shared" si="208"/>
        <v>0</v>
      </c>
      <c r="Q336" s="201">
        <f t="shared" si="208"/>
        <v>0</v>
      </c>
      <c r="R336" s="201">
        <f t="shared" si="208"/>
        <v>0</v>
      </c>
      <c r="S336" s="201">
        <f t="shared" si="208"/>
        <v>0</v>
      </c>
      <c r="T336" s="201">
        <f t="shared" si="208"/>
        <v>1166.0402576756999</v>
      </c>
      <c r="U336" s="201">
        <f t="shared" si="208"/>
        <v>0</v>
      </c>
      <c r="V336" s="201">
        <f t="shared" si="208"/>
        <v>0</v>
      </c>
      <c r="W336" s="201">
        <f t="shared" si="208"/>
        <v>0</v>
      </c>
      <c r="X336" s="201">
        <f t="shared" si="208"/>
        <v>0</v>
      </c>
      <c r="AH336" s="56" t="s">
        <v>11</v>
      </c>
      <c r="AI336" s="43" t="s">
        <v>16</v>
      </c>
      <c r="AJ336" s="214">
        <v>9.6271224413765477</v>
      </c>
      <c r="AK336" s="214">
        <v>2.5305652826585825E-2</v>
      </c>
      <c r="AL336" s="215">
        <v>1.3335155932303162</v>
      </c>
      <c r="AM336" s="215">
        <v>1.49004510434371</v>
      </c>
      <c r="AN336" s="215">
        <v>46.772243157116705</v>
      </c>
      <c r="AO336" s="215">
        <v>0.25597585534474265</v>
      </c>
      <c r="AP336" s="215">
        <v>7.9198272896840161</v>
      </c>
      <c r="AQ336" s="215">
        <v>11.037730175527232</v>
      </c>
      <c r="AR336" s="215">
        <v>23.963085487861921</v>
      </c>
      <c r="AS336" s="215">
        <v>0.27669715826267</v>
      </c>
      <c r="AT336" s="215">
        <v>10.996183516324242</v>
      </c>
      <c r="AU336" s="215">
        <v>4.5644204218849822</v>
      </c>
      <c r="AV336" s="215">
        <v>72997.515684309983</v>
      </c>
      <c r="AW336" s="215">
        <v>7203.3475388848465</v>
      </c>
      <c r="AX336" s="215">
        <v>140697.51179303695</v>
      </c>
      <c r="AY336" s="215">
        <v>160433.93023286326</v>
      </c>
      <c r="AZ336" s="215">
        <v>225.38092825062736</v>
      </c>
      <c r="BA336" s="215">
        <v>3.7949667885496083</v>
      </c>
      <c r="BB336" s="215">
        <v>84.165386263535737</v>
      </c>
      <c r="BC336" s="215">
        <v>76.565595089084539</v>
      </c>
    </row>
    <row r="337" spans="1:55" x14ac:dyDescent="0.25">
      <c r="A337" s="57" t="s">
        <v>12</v>
      </c>
      <c r="B337" s="35" t="s">
        <v>13</v>
      </c>
      <c r="C337" s="209"/>
      <c r="E337" s="201">
        <f t="shared" ref="E337:X337" si="209">IF(E46=1,$AC21,0)</f>
        <v>0</v>
      </c>
      <c r="F337" s="201">
        <f t="shared" si="209"/>
        <v>0</v>
      </c>
      <c r="G337" s="201">
        <f t="shared" si="209"/>
        <v>0</v>
      </c>
      <c r="H337" s="201">
        <f t="shared" si="209"/>
        <v>0</v>
      </c>
      <c r="I337" s="201">
        <f t="shared" si="209"/>
        <v>0</v>
      </c>
      <c r="J337" s="201">
        <f t="shared" si="209"/>
        <v>0</v>
      </c>
      <c r="K337" s="201">
        <f t="shared" si="209"/>
        <v>0</v>
      </c>
      <c r="L337" s="201">
        <f t="shared" si="209"/>
        <v>0</v>
      </c>
      <c r="M337" s="201">
        <f t="shared" si="209"/>
        <v>0</v>
      </c>
      <c r="N337" s="201">
        <f t="shared" si="209"/>
        <v>0</v>
      </c>
      <c r="O337" s="201">
        <f t="shared" si="209"/>
        <v>0</v>
      </c>
      <c r="P337" s="201">
        <f t="shared" si="209"/>
        <v>0</v>
      </c>
      <c r="Q337" s="201">
        <f t="shared" si="209"/>
        <v>0</v>
      </c>
      <c r="R337" s="201">
        <f t="shared" si="209"/>
        <v>0</v>
      </c>
      <c r="S337" s="201">
        <f t="shared" si="209"/>
        <v>0</v>
      </c>
      <c r="T337" s="201">
        <f t="shared" si="209"/>
        <v>0</v>
      </c>
      <c r="U337" s="201">
        <f t="shared" si="209"/>
        <v>165.48329245554601</v>
      </c>
      <c r="V337" s="201">
        <f t="shared" si="209"/>
        <v>0</v>
      </c>
      <c r="W337" s="201">
        <f t="shared" si="209"/>
        <v>0</v>
      </c>
      <c r="X337" s="201">
        <f t="shared" si="209"/>
        <v>0</v>
      </c>
      <c r="AH337" s="57" t="s">
        <v>12</v>
      </c>
      <c r="AI337" s="35" t="s">
        <v>13</v>
      </c>
      <c r="AJ337" s="214">
        <v>480.15629597843321</v>
      </c>
      <c r="AK337" s="214">
        <v>1.3993122609958288</v>
      </c>
      <c r="AL337" s="215">
        <v>41.782395401547937</v>
      </c>
      <c r="AM337" s="215">
        <v>27.815943881415993</v>
      </c>
      <c r="AN337" s="215">
        <v>2532.2567584997305</v>
      </c>
      <c r="AO337" s="215">
        <v>13.822965141964286</v>
      </c>
      <c r="AP337" s="215">
        <v>276.39744456994936</v>
      </c>
      <c r="AQ337" s="215">
        <v>213.63405961989875</v>
      </c>
      <c r="AR337" s="215">
        <v>1773.3355598224584</v>
      </c>
      <c r="AS337" s="215">
        <v>18.188401044114091</v>
      </c>
      <c r="AT337" s="215">
        <v>500.77379282335238</v>
      </c>
      <c r="AU337" s="215">
        <v>152.31132058759144</v>
      </c>
      <c r="AV337" s="215">
        <v>192370.95431614594</v>
      </c>
      <c r="AW337" s="215">
        <v>11337.100422361835</v>
      </c>
      <c r="AX337" s="215">
        <v>158630.82606315511</v>
      </c>
      <c r="AY337" s="215">
        <v>25816.699616458842</v>
      </c>
      <c r="AZ337" s="215">
        <v>130033.36396348647</v>
      </c>
      <c r="BA337" s="215">
        <v>407.61635905754883</v>
      </c>
      <c r="BB337" s="215">
        <v>11658.682861433263</v>
      </c>
      <c r="BC337" s="215">
        <v>5048.5509038855289</v>
      </c>
    </row>
    <row r="338" spans="1:55" x14ac:dyDescent="0.25">
      <c r="A338" s="57" t="s">
        <v>12</v>
      </c>
      <c r="B338" s="35" t="s">
        <v>14</v>
      </c>
      <c r="C338" s="209"/>
      <c r="E338" s="201">
        <f t="shared" ref="E338:X338" si="210">IF(E47=1,$AC22,0)</f>
        <v>0</v>
      </c>
      <c r="F338" s="201">
        <f t="shared" si="210"/>
        <v>0</v>
      </c>
      <c r="G338" s="201">
        <f t="shared" si="210"/>
        <v>0</v>
      </c>
      <c r="H338" s="201">
        <f t="shared" si="210"/>
        <v>0</v>
      </c>
      <c r="I338" s="201">
        <f t="shared" si="210"/>
        <v>0</v>
      </c>
      <c r="J338" s="201">
        <f t="shared" si="210"/>
        <v>0</v>
      </c>
      <c r="K338" s="201">
        <f t="shared" si="210"/>
        <v>0</v>
      </c>
      <c r="L338" s="201">
        <f t="shared" si="210"/>
        <v>0</v>
      </c>
      <c r="M338" s="201">
        <f t="shared" si="210"/>
        <v>0</v>
      </c>
      <c r="N338" s="201">
        <f t="shared" si="210"/>
        <v>0</v>
      </c>
      <c r="O338" s="201">
        <f t="shared" si="210"/>
        <v>0</v>
      </c>
      <c r="P338" s="201">
        <f t="shared" si="210"/>
        <v>0</v>
      </c>
      <c r="Q338" s="201">
        <f t="shared" si="210"/>
        <v>0</v>
      </c>
      <c r="R338" s="201">
        <f t="shared" si="210"/>
        <v>0</v>
      </c>
      <c r="S338" s="201">
        <f t="shared" si="210"/>
        <v>0</v>
      </c>
      <c r="T338" s="201">
        <f t="shared" si="210"/>
        <v>0</v>
      </c>
      <c r="U338" s="201">
        <f t="shared" si="210"/>
        <v>0</v>
      </c>
      <c r="V338" s="201">
        <f t="shared" si="210"/>
        <v>6.8402406621507197</v>
      </c>
      <c r="W338" s="201">
        <f t="shared" si="210"/>
        <v>0</v>
      </c>
      <c r="X338" s="201">
        <f t="shared" si="210"/>
        <v>0</v>
      </c>
      <c r="AH338" s="57" t="s">
        <v>12</v>
      </c>
      <c r="AI338" s="35" t="s">
        <v>14</v>
      </c>
      <c r="AJ338" s="214">
        <v>929.61633694003683</v>
      </c>
      <c r="AK338" s="214">
        <v>34.548249269009141</v>
      </c>
      <c r="AL338" s="215">
        <v>111.7928725847383</v>
      </c>
      <c r="AM338" s="215">
        <v>107.29860727187612</v>
      </c>
      <c r="AN338" s="215">
        <v>5482.4804132503268</v>
      </c>
      <c r="AO338" s="215">
        <v>342.81205773143586</v>
      </c>
      <c r="AP338" s="215">
        <v>962.36004652161478</v>
      </c>
      <c r="AQ338" s="215">
        <v>954.49499243641594</v>
      </c>
      <c r="AR338" s="215">
        <v>1613.4431456847703</v>
      </c>
      <c r="AS338" s="215">
        <v>356.3787866444801</v>
      </c>
      <c r="AT338" s="215">
        <v>1038.2423968401056</v>
      </c>
      <c r="AU338" s="215">
        <v>313.72883828469145</v>
      </c>
      <c r="AV338" s="215">
        <v>468041.606153965</v>
      </c>
      <c r="AW338" s="215">
        <v>167825.01679829802</v>
      </c>
      <c r="AX338" s="215">
        <v>399730.26548268617</v>
      </c>
      <c r="AY338" s="215">
        <v>84418.091619582789</v>
      </c>
      <c r="AZ338" s="215">
        <v>55788.489892716396</v>
      </c>
      <c r="BA338" s="215">
        <v>21158.766860833293</v>
      </c>
      <c r="BB338" s="215">
        <v>20964.387121976957</v>
      </c>
      <c r="BC338" s="215">
        <v>18409.574586770552</v>
      </c>
    </row>
    <row r="339" spans="1:55" x14ac:dyDescent="0.25">
      <c r="A339" s="57" t="s">
        <v>12</v>
      </c>
      <c r="B339" s="35" t="s">
        <v>15</v>
      </c>
      <c r="C339" s="209"/>
      <c r="E339" s="201">
        <f t="shared" ref="E339:X339" si="211">IF(E48=1,$AC23,0)</f>
        <v>0</v>
      </c>
      <c r="F339" s="201">
        <f t="shared" si="211"/>
        <v>0</v>
      </c>
      <c r="G339" s="201">
        <f t="shared" si="211"/>
        <v>0</v>
      </c>
      <c r="H339" s="201">
        <f t="shared" si="211"/>
        <v>0</v>
      </c>
      <c r="I339" s="201">
        <f t="shared" si="211"/>
        <v>0</v>
      </c>
      <c r="J339" s="201">
        <f t="shared" si="211"/>
        <v>0</v>
      </c>
      <c r="K339" s="201">
        <f t="shared" si="211"/>
        <v>0</v>
      </c>
      <c r="L339" s="201">
        <f t="shared" si="211"/>
        <v>0</v>
      </c>
      <c r="M339" s="201">
        <f t="shared" si="211"/>
        <v>0</v>
      </c>
      <c r="N339" s="201">
        <f t="shared" si="211"/>
        <v>0</v>
      </c>
      <c r="O339" s="201">
        <f t="shared" si="211"/>
        <v>0</v>
      </c>
      <c r="P339" s="201">
        <f t="shared" si="211"/>
        <v>0</v>
      </c>
      <c r="Q339" s="201">
        <f t="shared" si="211"/>
        <v>0</v>
      </c>
      <c r="R339" s="201">
        <f t="shared" si="211"/>
        <v>0</v>
      </c>
      <c r="S339" s="201">
        <f t="shared" si="211"/>
        <v>0</v>
      </c>
      <c r="T339" s="201">
        <f t="shared" si="211"/>
        <v>0</v>
      </c>
      <c r="U339" s="201">
        <f t="shared" si="211"/>
        <v>0</v>
      </c>
      <c r="V339" s="201">
        <f t="shared" si="211"/>
        <v>0</v>
      </c>
      <c r="W339" s="201">
        <f t="shared" si="211"/>
        <v>117.193834352244</v>
      </c>
      <c r="X339" s="201">
        <f t="shared" si="211"/>
        <v>0</v>
      </c>
      <c r="AH339" s="57" t="s">
        <v>12</v>
      </c>
      <c r="AI339" s="35" t="s">
        <v>15</v>
      </c>
      <c r="AJ339" s="214">
        <v>10.026067441062569</v>
      </c>
      <c r="AK339" s="214">
        <v>8.727574022883211E-2</v>
      </c>
      <c r="AL339" s="215">
        <v>1.3339209566160177</v>
      </c>
      <c r="AM339" s="215">
        <v>1.1078629489110576</v>
      </c>
      <c r="AN339" s="215">
        <v>53.621224037355979</v>
      </c>
      <c r="AO339" s="215">
        <v>0.89031208746528234</v>
      </c>
      <c r="AP339" s="215">
        <v>8.5825977133402063</v>
      </c>
      <c r="AQ339" s="215">
        <v>8.7080204075331977</v>
      </c>
      <c r="AR339" s="215">
        <v>26.370670768902936</v>
      </c>
      <c r="AS339" s="215">
        <v>0.74666703516364386</v>
      </c>
      <c r="AT339" s="215">
        <v>9.5812469372406071</v>
      </c>
      <c r="AU339" s="215">
        <v>3.2108870183448581</v>
      </c>
      <c r="AV339" s="215">
        <v>3307.4468944072032</v>
      </c>
      <c r="AW339" s="215">
        <v>422.35364774893446</v>
      </c>
      <c r="AX339" s="215">
        <v>2972.4394914355198</v>
      </c>
      <c r="AY339" s="215">
        <v>529.09642730962116</v>
      </c>
      <c r="AZ339" s="215">
        <v>1028.3717402200919</v>
      </c>
      <c r="BA339" s="215">
        <v>26.946544138028077</v>
      </c>
      <c r="BB339" s="215">
        <v>4676.4503808576137</v>
      </c>
      <c r="BC339" s="215">
        <v>397.00375753238035</v>
      </c>
    </row>
    <row r="340" spans="1:55" x14ac:dyDescent="0.25">
      <c r="A340" s="58" t="s">
        <v>12</v>
      </c>
      <c r="B340" s="43" t="s">
        <v>16</v>
      </c>
      <c r="C340" s="209"/>
      <c r="E340" s="201">
        <f t="shared" ref="E340:X340" si="212">IF(E49=1,$AC24,0)</f>
        <v>0</v>
      </c>
      <c r="F340" s="201">
        <f t="shared" si="212"/>
        <v>0</v>
      </c>
      <c r="G340" s="201">
        <f t="shared" si="212"/>
        <v>0</v>
      </c>
      <c r="H340" s="201">
        <f t="shared" si="212"/>
        <v>0</v>
      </c>
      <c r="I340" s="201">
        <f t="shared" si="212"/>
        <v>0</v>
      </c>
      <c r="J340" s="201">
        <f t="shared" si="212"/>
        <v>0</v>
      </c>
      <c r="K340" s="201">
        <f t="shared" si="212"/>
        <v>0</v>
      </c>
      <c r="L340" s="201">
        <f t="shared" si="212"/>
        <v>0</v>
      </c>
      <c r="M340" s="201">
        <f t="shared" si="212"/>
        <v>0</v>
      </c>
      <c r="N340" s="201">
        <f t="shared" si="212"/>
        <v>0</v>
      </c>
      <c r="O340" s="201">
        <f t="shared" si="212"/>
        <v>0</v>
      </c>
      <c r="P340" s="201">
        <f t="shared" si="212"/>
        <v>0</v>
      </c>
      <c r="Q340" s="201">
        <f t="shared" si="212"/>
        <v>0</v>
      </c>
      <c r="R340" s="201">
        <f t="shared" si="212"/>
        <v>0</v>
      </c>
      <c r="S340" s="201">
        <f t="shared" si="212"/>
        <v>0</v>
      </c>
      <c r="T340" s="201">
        <f t="shared" si="212"/>
        <v>0</v>
      </c>
      <c r="U340" s="201">
        <f t="shared" si="212"/>
        <v>0</v>
      </c>
      <c r="V340" s="201">
        <f t="shared" si="212"/>
        <v>0</v>
      </c>
      <c r="W340" s="201">
        <f t="shared" si="212"/>
        <v>0</v>
      </c>
      <c r="X340" s="201">
        <f t="shared" si="212"/>
        <v>83.1296026443692</v>
      </c>
      <c r="AH340" s="58" t="s">
        <v>12</v>
      </c>
      <c r="AI340" s="43" t="s">
        <v>16</v>
      </c>
      <c r="AJ340" s="214">
        <v>48.201297177809927</v>
      </c>
      <c r="AK340" s="214">
        <v>0.40189730459930911</v>
      </c>
      <c r="AL340" s="215">
        <v>8.4505028792004122</v>
      </c>
      <c r="AM340" s="215">
        <v>11.86629974492662</v>
      </c>
      <c r="AN340" s="215">
        <v>283.89174868596382</v>
      </c>
      <c r="AO340" s="215">
        <v>4.4203194093456455</v>
      </c>
      <c r="AP340" s="215">
        <v>64.44063303325558</v>
      </c>
      <c r="AQ340" s="215">
        <v>119.92087500536562</v>
      </c>
      <c r="AR340" s="215">
        <v>106.28421546290144</v>
      </c>
      <c r="AS340" s="215">
        <v>4.933177647385226</v>
      </c>
      <c r="AT340" s="215">
        <v>62.047439953075767</v>
      </c>
      <c r="AU340" s="215">
        <v>32.517023837655344</v>
      </c>
      <c r="AV340" s="215">
        <v>14199.947127463633</v>
      </c>
      <c r="AW340" s="215">
        <v>2005.2439053262271</v>
      </c>
      <c r="AX340" s="215">
        <v>15890.716101747194</v>
      </c>
      <c r="AY340" s="215">
        <v>3351.660552544733</v>
      </c>
      <c r="AZ340" s="215">
        <v>4046.7459511062484</v>
      </c>
      <c r="BA340" s="215">
        <v>151.75822676704939</v>
      </c>
      <c r="BB340" s="215">
        <v>2854.4020721083657</v>
      </c>
      <c r="BC340" s="215">
        <v>15423.022955375693</v>
      </c>
    </row>
    <row r="341" spans="1:55" x14ac:dyDescent="0.25">
      <c r="AJ341" s="216">
        <f t="shared" ref="AJ341:BC341" si="213">SUM(AJ321:AJ340)</f>
        <v>5670.4675531822404</v>
      </c>
      <c r="AK341" s="216">
        <f t="shared" si="213"/>
        <v>72.015273697718186</v>
      </c>
      <c r="AL341" s="216">
        <f t="shared" si="213"/>
        <v>490.13040520767777</v>
      </c>
      <c r="AM341" s="216">
        <f t="shared" si="213"/>
        <v>706.47772541973063</v>
      </c>
      <c r="AN341" s="216">
        <f t="shared" si="213"/>
        <v>30290.050958208376</v>
      </c>
      <c r="AO341" s="216">
        <f t="shared" si="213"/>
        <v>1261.4111054107091</v>
      </c>
      <c r="AP341" s="216">
        <f t="shared" si="213"/>
        <v>4274.3161048889788</v>
      </c>
      <c r="AQ341" s="216">
        <f t="shared" si="213"/>
        <v>5743.7819695414209</v>
      </c>
      <c r="AR341" s="216">
        <f t="shared" si="213"/>
        <v>16163.289199000348</v>
      </c>
      <c r="AS341" s="216">
        <f t="shared" si="213"/>
        <v>2731.5716902371396</v>
      </c>
      <c r="AT341" s="216">
        <f t="shared" si="213"/>
        <v>6978.8062745617808</v>
      </c>
      <c r="AU341" s="216">
        <f t="shared" si="213"/>
        <v>2984.834890783387</v>
      </c>
      <c r="AV341" s="216">
        <f t="shared" si="213"/>
        <v>4817296.7492180625</v>
      </c>
      <c r="AW341" s="216">
        <f t="shared" si="213"/>
        <v>1361263.9523416969</v>
      </c>
      <c r="AX341" s="216">
        <f t="shared" si="213"/>
        <v>3902681.5879982244</v>
      </c>
      <c r="AY341" s="216">
        <f t="shared" si="213"/>
        <v>814169.75409445411</v>
      </c>
      <c r="AZ341" s="216">
        <f t="shared" si="213"/>
        <v>206323.75105017266</v>
      </c>
      <c r="BA341" s="216">
        <f t="shared" si="213"/>
        <v>22203.797894985586</v>
      </c>
      <c r="BB341" s="216">
        <f t="shared" si="213"/>
        <v>45054.008852599232</v>
      </c>
      <c r="BC341" s="216">
        <f t="shared" si="213"/>
        <v>42968.938543700766</v>
      </c>
    </row>
    <row r="343" spans="1:55" ht="17.25" x14ac:dyDescent="0.3">
      <c r="A343" s="17"/>
      <c r="B343" s="17"/>
      <c r="C343" s="197" t="s">
        <v>89</v>
      </c>
      <c r="AJ343" s="18" t="s">
        <v>13</v>
      </c>
      <c r="AK343" s="18" t="s">
        <v>14</v>
      </c>
      <c r="AL343" s="18" t="s">
        <v>15</v>
      </c>
      <c r="AM343" s="18" t="s">
        <v>16</v>
      </c>
      <c r="AN343" s="18" t="s">
        <v>13</v>
      </c>
      <c r="AO343" s="18" t="s">
        <v>14</v>
      </c>
      <c r="AP343" s="18" t="s">
        <v>15</v>
      </c>
      <c r="AQ343" s="18" t="s">
        <v>16</v>
      </c>
      <c r="AR343" s="18" t="s">
        <v>13</v>
      </c>
      <c r="AS343" s="18" t="s">
        <v>14</v>
      </c>
      <c r="AT343" s="18" t="s">
        <v>15</v>
      </c>
      <c r="AU343" s="18" t="s">
        <v>16</v>
      </c>
      <c r="AV343" s="18" t="s">
        <v>13</v>
      </c>
      <c r="AW343" s="18" t="s">
        <v>14</v>
      </c>
      <c r="AX343" s="18" t="s">
        <v>15</v>
      </c>
      <c r="AY343" s="18" t="s">
        <v>16</v>
      </c>
      <c r="AZ343" s="18" t="s">
        <v>13</v>
      </c>
      <c r="BA343" s="18" t="s">
        <v>14</v>
      </c>
      <c r="BB343" s="18" t="s">
        <v>15</v>
      </c>
      <c r="BC343" s="18" t="s">
        <v>16</v>
      </c>
    </row>
    <row r="344" spans="1:55" x14ac:dyDescent="0.25">
      <c r="A344" s="24" t="s">
        <v>8</v>
      </c>
      <c r="B344" s="25" t="s">
        <v>13</v>
      </c>
      <c r="C344" s="209"/>
      <c r="E344" s="201">
        <f t="shared" ref="E344:X344" si="214">IF(E30=1,$AD5,0)</f>
        <v>56.712890292125302</v>
      </c>
      <c r="F344" s="201">
        <f t="shared" si="214"/>
        <v>0</v>
      </c>
      <c r="G344" s="201">
        <f t="shared" si="214"/>
        <v>0</v>
      </c>
      <c r="H344" s="201">
        <f t="shared" si="214"/>
        <v>0</v>
      </c>
      <c r="I344" s="201">
        <f t="shared" si="214"/>
        <v>0</v>
      </c>
      <c r="J344" s="201">
        <f t="shared" si="214"/>
        <v>0</v>
      </c>
      <c r="K344" s="201">
        <f t="shared" si="214"/>
        <v>0</v>
      </c>
      <c r="L344" s="201">
        <f t="shared" si="214"/>
        <v>0</v>
      </c>
      <c r="M344" s="201">
        <f t="shared" si="214"/>
        <v>0</v>
      </c>
      <c r="N344" s="201">
        <f t="shared" si="214"/>
        <v>0</v>
      </c>
      <c r="O344" s="201">
        <f t="shared" si="214"/>
        <v>0</v>
      </c>
      <c r="P344" s="201">
        <f t="shared" si="214"/>
        <v>0</v>
      </c>
      <c r="Q344" s="201">
        <f t="shared" si="214"/>
        <v>0</v>
      </c>
      <c r="R344" s="201">
        <f t="shared" si="214"/>
        <v>0</v>
      </c>
      <c r="S344" s="201">
        <f t="shared" si="214"/>
        <v>0</v>
      </c>
      <c r="T344" s="201">
        <f t="shared" si="214"/>
        <v>0</v>
      </c>
      <c r="U344" s="201">
        <f t="shared" si="214"/>
        <v>0</v>
      </c>
      <c r="V344" s="201">
        <f t="shared" si="214"/>
        <v>0</v>
      </c>
      <c r="W344" s="201">
        <f t="shared" si="214"/>
        <v>0</v>
      </c>
      <c r="X344" s="201">
        <f t="shared" si="214"/>
        <v>0</v>
      </c>
      <c r="AH344" s="24" t="s">
        <v>8</v>
      </c>
      <c r="AI344" s="25" t="s">
        <v>13</v>
      </c>
      <c r="AJ344" s="214">
        <f t="array" ref="AJ344:BC363">MMULT(MMULT(E96:X115,E140:X159),E344:X363)</f>
        <v>11935.61487896853</v>
      </c>
      <c r="AK344" s="214">
        <v>14.465788463621204</v>
      </c>
      <c r="AL344" s="215">
        <v>241.99673389019881</v>
      </c>
      <c r="AM344" s="215">
        <v>144.8286883095374</v>
      </c>
      <c r="AN344" s="215">
        <v>1658.3748882450957</v>
      </c>
      <c r="AO344" s="215">
        <v>23.96745446664956</v>
      </c>
      <c r="AP344" s="215">
        <v>123.19878458917765</v>
      </c>
      <c r="AQ344" s="215">
        <v>137.05040617515121</v>
      </c>
      <c r="AR344" s="215">
        <v>173.68781038944789</v>
      </c>
      <c r="AS344" s="215">
        <v>5.8169150625891257</v>
      </c>
      <c r="AT344" s="215">
        <v>26.269203528104207</v>
      </c>
      <c r="AU344" s="215">
        <v>11.891080118875184</v>
      </c>
      <c r="AV344" s="215">
        <v>260.97114007728931</v>
      </c>
      <c r="AW344" s="215">
        <v>2.1328146945676614</v>
      </c>
      <c r="AX344" s="215">
        <v>14.810843539484994</v>
      </c>
      <c r="AY344" s="215">
        <v>13.733493180074539</v>
      </c>
      <c r="AZ344" s="215">
        <v>5400.3276387054257</v>
      </c>
      <c r="BA344" s="215">
        <v>292.83411856692049</v>
      </c>
      <c r="BB344" s="215">
        <v>5530.9317932039821</v>
      </c>
      <c r="BC344" s="215">
        <v>1004.5459730113594</v>
      </c>
    </row>
    <row r="345" spans="1:55" x14ac:dyDescent="0.25">
      <c r="A345" s="34" t="s">
        <v>8</v>
      </c>
      <c r="B345" s="35" t="s">
        <v>14</v>
      </c>
      <c r="C345" s="209"/>
      <c r="E345" s="201">
        <f t="shared" ref="E345:X345" si="215">IF(E31=1,$AD6,0)</f>
        <v>0</v>
      </c>
      <c r="F345" s="201">
        <f t="shared" si="215"/>
        <v>1.5621773530906</v>
      </c>
      <c r="G345" s="201">
        <f t="shared" si="215"/>
        <v>0</v>
      </c>
      <c r="H345" s="201">
        <f t="shared" si="215"/>
        <v>0</v>
      </c>
      <c r="I345" s="201">
        <f t="shared" si="215"/>
        <v>0</v>
      </c>
      <c r="J345" s="201">
        <f t="shared" si="215"/>
        <v>0</v>
      </c>
      <c r="K345" s="201">
        <f t="shared" si="215"/>
        <v>0</v>
      </c>
      <c r="L345" s="201">
        <f t="shared" si="215"/>
        <v>0</v>
      </c>
      <c r="M345" s="201">
        <f t="shared" si="215"/>
        <v>0</v>
      </c>
      <c r="N345" s="201">
        <f t="shared" si="215"/>
        <v>0</v>
      </c>
      <c r="O345" s="201">
        <f t="shared" si="215"/>
        <v>0</v>
      </c>
      <c r="P345" s="201">
        <f t="shared" si="215"/>
        <v>0</v>
      </c>
      <c r="Q345" s="201">
        <f t="shared" si="215"/>
        <v>0</v>
      </c>
      <c r="R345" s="201">
        <f t="shared" si="215"/>
        <v>0</v>
      </c>
      <c r="S345" s="201">
        <f t="shared" si="215"/>
        <v>0</v>
      </c>
      <c r="T345" s="201">
        <f t="shared" si="215"/>
        <v>0</v>
      </c>
      <c r="U345" s="201">
        <f t="shared" si="215"/>
        <v>0</v>
      </c>
      <c r="V345" s="201">
        <f t="shared" si="215"/>
        <v>0</v>
      </c>
      <c r="W345" s="201">
        <f t="shared" si="215"/>
        <v>0</v>
      </c>
      <c r="X345" s="201">
        <f t="shared" si="215"/>
        <v>0</v>
      </c>
      <c r="AH345" s="34" t="s">
        <v>8</v>
      </c>
      <c r="AI345" s="35" t="s">
        <v>14</v>
      </c>
      <c r="AJ345" s="214">
        <v>1315.065885814264</v>
      </c>
      <c r="AK345" s="214">
        <v>824.87294933036662</v>
      </c>
      <c r="AL345" s="215">
        <v>236.05146643000805</v>
      </c>
      <c r="AM345" s="215">
        <v>268.03684958206776</v>
      </c>
      <c r="AN345" s="215">
        <v>318.33569375861515</v>
      </c>
      <c r="AO345" s="215">
        <v>18.658727404955517</v>
      </c>
      <c r="AP345" s="215">
        <v>37.137069622261521</v>
      </c>
      <c r="AQ345" s="215">
        <v>70.508193121724531</v>
      </c>
      <c r="AR345" s="215">
        <v>30.11209086439279</v>
      </c>
      <c r="AS345" s="215">
        <v>3.0554981016403349</v>
      </c>
      <c r="AT345" s="215">
        <v>7.5176555050546554</v>
      </c>
      <c r="AU345" s="215">
        <v>4.3362333595226081</v>
      </c>
      <c r="AV345" s="215">
        <v>49.938444246909583</v>
      </c>
      <c r="AW345" s="215">
        <v>0.75785370617021219</v>
      </c>
      <c r="AX345" s="215">
        <v>2.9451598384081783</v>
      </c>
      <c r="AY345" s="215">
        <v>3.1894826282184532</v>
      </c>
      <c r="AZ345" s="215">
        <v>1190.2016109042263</v>
      </c>
      <c r="BA345" s="215">
        <v>198.2028470892287</v>
      </c>
      <c r="BB345" s="215">
        <v>1605.0344848221885</v>
      </c>
      <c r="BC345" s="215">
        <v>455.50097069579402</v>
      </c>
    </row>
    <row r="346" spans="1:55" x14ac:dyDescent="0.25">
      <c r="A346" s="34" t="s">
        <v>8</v>
      </c>
      <c r="B346" s="35" t="s">
        <v>15</v>
      </c>
      <c r="C346" s="209"/>
      <c r="E346" s="201">
        <f t="shared" ref="E346:X346" si="216">IF(E32=1,$AD7,0)</f>
        <v>0</v>
      </c>
      <c r="F346" s="201">
        <f t="shared" si="216"/>
        <v>0</v>
      </c>
      <c r="G346" s="201">
        <f t="shared" si="216"/>
        <v>22.346776879762899</v>
      </c>
      <c r="H346" s="201">
        <f t="shared" si="216"/>
        <v>0</v>
      </c>
      <c r="I346" s="201">
        <f t="shared" si="216"/>
        <v>0</v>
      </c>
      <c r="J346" s="201">
        <f t="shared" si="216"/>
        <v>0</v>
      </c>
      <c r="K346" s="201">
        <f t="shared" si="216"/>
        <v>0</v>
      </c>
      <c r="L346" s="201">
        <f t="shared" si="216"/>
        <v>0</v>
      </c>
      <c r="M346" s="201">
        <f t="shared" si="216"/>
        <v>0</v>
      </c>
      <c r="N346" s="201">
        <f t="shared" si="216"/>
        <v>0</v>
      </c>
      <c r="O346" s="201">
        <f t="shared" si="216"/>
        <v>0</v>
      </c>
      <c r="P346" s="201">
        <f t="shared" si="216"/>
        <v>0</v>
      </c>
      <c r="Q346" s="201">
        <f t="shared" si="216"/>
        <v>0</v>
      </c>
      <c r="R346" s="201">
        <f t="shared" si="216"/>
        <v>0</v>
      </c>
      <c r="S346" s="201">
        <f t="shared" si="216"/>
        <v>0</v>
      </c>
      <c r="T346" s="201">
        <f t="shared" si="216"/>
        <v>0</v>
      </c>
      <c r="U346" s="201">
        <f t="shared" si="216"/>
        <v>0</v>
      </c>
      <c r="V346" s="201">
        <f t="shared" si="216"/>
        <v>0</v>
      </c>
      <c r="W346" s="201">
        <f t="shared" si="216"/>
        <v>0</v>
      </c>
      <c r="X346" s="201">
        <f t="shared" si="216"/>
        <v>0</v>
      </c>
      <c r="AH346" s="34" t="s">
        <v>8</v>
      </c>
      <c r="AI346" s="35" t="s">
        <v>15</v>
      </c>
      <c r="AJ346" s="214">
        <v>105.57214354058746</v>
      </c>
      <c r="AK346" s="214">
        <v>2.0501027164957795</v>
      </c>
      <c r="AL346" s="215">
        <v>252.23722295446706</v>
      </c>
      <c r="AM346" s="215">
        <v>31.22591202178771</v>
      </c>
      <c r="AN346" s="215">
        <v>35.377898442383511</v>
      </c>
      <c r="AO346" s="215">
        <v>0.67334089471255543</v>
      </c>
      <c r="AP346" s="215">
        <v>3.644961881641148</v>
      </c>
      <c r="AQ346" s="215">
        <v>5.4867880465239827</v>
      </c>
      <c r="AR346" s="215">
        <v>3.2796744769152055</v>
      </c>
      <c r="AS346" s="215">
        <v>0.13794648069929624</v>
      </c>
      <c r="AT346" s="215">
        <v>0.58675917381300713</v>
      </c>
      <c r="AU346" s="215">
        <v>0.31374200935422553</v>
      </c>
      <c r="AV346" s="215">
        <v>5.5556142011895675</v>
      </c>
      <c r="AW346" s="215">
        <v>4.9090831860779963E-2</v>
      </c>
      <c r="AX346" s="215">
        <v>0.34734120241839667</v>
      </c>
      <c r="AY346" s="215">
        <v>0.31839710349518685</v>
      </c>
      <c r="AZ346" s="215">
        <v>114.47431411772517</v>
      </c>
      <c r="BA346" s="215">
        <v>7.6185546874515797</v>
      </c>
      <c r="BB346" s="215">
        <v>139.47608749246496</v>
      </c>
      <c r="BC346" s="215">
        <v>29.285866265079967</v>
      </c>
    </row>
    <row r="347" spans="1:55" x14ac:dyDescent="0.25">
      <c r="A347" s="42" t="s">
        <v>8</v>
      </c>
      <c r="B347" s="43" t="s">
        <v>16</v>
      </c>
      <c r="C347" s="209"/>
      <c r="E347" s="201">
        <f t="shared" ref="E347:X347" si="217">IF(E33=1,$AD8,0)</f>
        <v>0</v>
      </c>
      <c r="F347" s="201">
        <f t="shared" si="217"/>
        <v>0</v>
      </c>
      <c r="G347" s="201">
        <f t="shared" si="217"/>
        <v>0</v>
      </c>
      <c r="H347" s="201">
        <f t="shared" si="217"/>
        <v>21.566376669771401</v>
      </c>
      <c r="I347" s="201">
        <f t="shared" si="217"/>
        <v>0</v>
      </c>
      <c r="J347" s="201">
        <f t="shared" si="217"/>
        <v>0</v>
      </c>
      <c r="K347" s="201">
        <f t="shared" si="217"/>
        <v>0</v>
      </c>
      <c r="L347" s="201">
        <f t="shared" si="217"/>
        <v>0</v>
      </c>
      <c r="M347" s="201">
        <f t="shared" si="217"/>
        <v>0</v>
      </c>
      <c r="N347" s="201">
        <f t="shared" si="217"/>
        <v>0</v>
      </c>
      <c r="O347" s="201">
        <f t="shared" si="217"/>
        <v>0</v>
      </c>
      <c r="P347" s="201">
        <f t="shared" si="217"/>
        <v>0</v>
      </c>
      <c r="Q347" s="201">
        <f t="shared" si="217"/>
        <v>0</v>
      </c>
      <c r="R347" s="201">
        <f t="shared" si="217"/>
        <v>0</v>
      </c>
      <c r="S347" s="201">
        <f t="shared" si="217"/>
        <v>0</v>
      </c>
      <c r="T347" s="201">
        <f t="shared" si="217"/>
        <v>0</v>
      </c>
      <c r="U347" s="201">
        <f t="shared" si="217"/>
        <v>0</v>
      </c>
      <c r="V347" s="201">
        <f t="shared" si="217"/>
        <v>0</v>
      </c>
      <c r="W347" s="201">
        <f t="shared" si="217"/>
        <v>0</v>
      </c>
      <c r="X347" s="201">
        <f t="shared" si="217"/>
        <v>0</v>
      </c>
      <c r="AH347" s="42" t="s">
        <v>8</v>
      </c>
      <c r="AI347" s="43" t="s">
        <v>16</v>
      </c>
      <c r="AJ347" s="214">
        <v>1289.8822627692698</v>
      </c>
      <c r="AK347" s="214">
        <v>26.267963138433768</v>
      </c>
      <c r="AL347" s="215">
        <v>418.26075165245601</v>
      </c>
      <c r="AM347" s="215">
        <v>2814.6874590160523</v>
      </c>
      <c r="AN347" s="215">
        <v>498.83453219211623</v>
      </c>
      <c r="AO347" s="215">
        <v>15.02926342033606</v>
      </c>
      <c r="AP347" s="215">
        <v>76.756192488755445</v>
      </c>
      <c r="AQ347" s="215">
        <v>209.16662319193784</v>
      </c>
      <c r="AR347" s="215">
        <v>41.141369653988541</v>
      </c>
      <c r="AS347" s="215">
        <v>2.6385791533397431</v>
      </c>
      <c r="AT347" s="215">
        <v>10.687827710440622</v>
      </c>
      <c r="AU347" s="215">
        <v>8.7828791955095991</v>
      </c>
      <c r="AV347" s="215">
        <v>83.19167899422645</v>
      </c>
      <c r="AW347" s="215">
        <v>0.91862686047241249</v>
      </c>
      <c r="AX347" s="215">
        <v>6.1944295553489788</v>
      </c>
      <c r="AY347" s="215">
        <v>6.7070048245963161</v>
      </c>
      <c r="AZ347" s="215">
        <v>1582.1243374755713</v>
      </c>
      <c r="BA347" s="215">
        <v>170.88485968253215</v>
      </c>
      <c r="BB347" s="215">
        <v>2680.7409199158315</v>
      </c>
      <c r="BC347" s="215">
        <v>867.2132410155366</v>
      </c>
    </row>
    <row r="348" spans="1:55" x14ac:dyDescent="0.25">
      <c r="A348" s="49" t="s">
        <v>9</v>
      </c>
      <c r="B348" s="25" t="s">
        <v>13</v>
      </c>
      <c r="C348" s="209"/>
      <c r="E348" s="201">
        <f t="shared" ref="E348:X348" si="218">IF(E34=1,$AD9,0)</f>
        <v>0</v>
      </c>
      <c r="F348" s="201">
        <f t="shared" si="218"/>
        <v>0</v>
      </c>
      <c r="G348" s="201">
        <f t="shared" si="218"/>
        <v>0</v>
      </c>
      <c r="H348" s="201">
        <f t="shared" si="218"/>
        <v>0</v>
      </c>
      <c r="I348" s="201">
        <f t="shared" si="218"/>
        <v>416.404125299746</v>
      </c>
      <c r="J348" s="201">
        <f t="shared" si="218"/>
        <v>0</v>
      </c>
      <c r="K348" s="201">
        <f t="shared" si="218"/>
        <v>0</v>
      </c>
      <c r="L348" s="201">
        <f t="shared" si="218"/>
        <v>0</v>
      </c>
      <c r="M348" s="201">
        <f t="shared" si="218"/>
        <v>0</v>
      </c>
      <c r="N348" s="201">
        <f t="shared" si="218"/>
        <v>0</v>
      </c>
      <c r="O348" s="201">
        <f t="shared" si="218"/>
        <v>0</v>
      </c>
      <c r="P348" s="201">
        <f t="shared" si="218"/>
        <v>0</v>
      </c>
      <c r="Q348" s="201">
        <f t="shared" si="218"/>
        <v>0</v>
      </c>
      <c r="R348" s="201">
        <f t="shared" si="218"/>
        <v>0</v>
      </c>
      <c r="S348" s="201">
        <f t="shared" si="218"/>
        <v>0</v>
      </c>
      <c r="T348" s="201">
        <f t="shared" si="218"/>
        <v>0</v>
      </c>
      <c r="U348" s="201">
        <f t="shared" si="218"/>
        <v>0</v>
      </c>
      <c r="V348" s="201">
        <f t="shared" si="218"/>
        <v>0</v>
      </c>
      <c r="W348" s="201">
        <f t="shared" si="218"/>
        <v>0</v>
      </c>
      <c r="X348" s="201">
        <f t="shared" si="218"/>
        <v>0</v>
      </c>
      <c r="AH348" s="49" t="s">
        <v>9</v>
      </c>
      <c r="AI348" s="25" t="s">
        <v>13</v>
      </c>
      <c r="AJ348" s="214">
        <v>1654.9411641920838</v>
      </c>
      <c r="AK348" s="214">
        <v>15.595207111978786</v>
      </c>
      <c r="AL348" s="215">
        <v>158.11476697706834</v>
      </c>
      <c r="AM348" s="215">
        <v>120.94490296123229</v>
      </c>
      <c r="AN348" s="215">
        <v>90517.371250020646</v>
      </c>
      <c r="AO348" s="215">
        <v>453.86422727171299</v>
      </c>
      <c r="AP348" s="215">
        <v>2508.9213703435639</v>
      </c>
      <c r="AQ348" s="215">
        <v>2676.9305815124244</v>
      </c>
      <c r="AR348" s="215">
        <v>1326.4837913476085</v>
      </c>
      <c r="AS348" s="215">
        <v>48.677454814311105</v>
      </c>
      <c r="AT348" s="215">
        <v>197.63186463817311</v>
      </c>
      <c r="AU348" s="215">
        <v>97.427486439919576</v>
      </c>
      <c r="AV348" s="215">
        <v>1792.6403328762917</v>
      </c>
      <c r="AW348" s="215">
        <v>15.217943593136125</v>
      </c>
      <c r="AX348" s="215">
        <v>95.18922924582688</v>
      </c>
      <c r="AY348" s="215">
        <v>87.994946644803846</v>
      </c>
      <c r="AZ348" s="215">
        <v>37510.230248473723</v>
      </c>
      <c r="BA348" s="215">
        <v>2169.839190872126</v>
      </c>
      <c r="BB348" s="215">
        <v>40575.004656703313</v>
      </c>
      <c r="BC348" s="215">
        <v>6980.3512766775675</v>
      </c>
    </row>
    <row r="349" spans="1:55" x14ac:dyDescent="0.25">
      <c r="A349" s="50" t="s">
        <v>9</v>
      </c>
      <c r="B349" s="35" t="s">
        <v>14</v>
      </c>
      <c r="C349" s="209"/>
      <c r="E349" s="201">
        <f t="shared" ref="E349:X349" si="219">IF(E35=1,$AD10,0)</f>
        <v>0</v>
      </c>
      <c r="F349" s="201">
        <f t="shared" si="219"/>
        <v>0</v>
      </c>
      <c r="G349" s="201">
        <f t="shared" si="219"/>
        <v>0</v>
      </c>
      <c r="H349" s="201">
        <f t="shared" si="219"/>
        <v>0</v>
      </c>
      <c r="I349" s="201">
        <f t="shared" si="219"/>
        <v>0</v>
      </c>
      <c r="J349" s="201">
        <f t="shared" si="219"/>
        <v>22.351827560541899</v>
      </c>
      <c r="K349" s="201">
        <f t="shared" si="219"/>
        <v>0</v>
      </c>
      <c r="L349" s="201">
        <f t="shared" si="219"/>
        <v>0</v>
      </c>
      <c r="M349" s="201">
        <f t="shared" si="219"/>
        <v>0</v>
      </c>
      <c r="N349" s="201">
        <f t="shared" si="219"/>
        <v>0</v>
      </c>
      <c r="O349" s="201">
        <f t="shared" si="219"/>
        <v>0</v>
      </c>
      <c r="P349" s="201">
        <f t="shared" si="219"/>
        <v>0</v>
      </c>
      <c r="Q349" s="201">
        <f t="shared" si="219"/>
        <v>0</v>
      </c>
      <c r="R349" s="201">
        <f t="shared" si="219"/>
        <v>0</v>
      </c>
      <c r="S349" s="201">
        <f t="shared" si="219"/>
        <v>0</v>
      </c>
      <c r="T349" s="201">
        <f t="shared" si="219"/>
        <v>0</v>
      </c>
      <c r="U349" s="201">
        <f t="shared" si="219"/>
        <v>0</v>
      </c>
      <c r="V349" s="201">
        <f t="shared" si="219"/>
        <v>0</v>
      </c>
      <c r="W349" s="201">
        <f t="shared" si="219"/>
        <v>0</v>
      </c>
      <c r="X349" s="201">
        <f t="shared" si="219"/>
        <v>0</v>
      </c>
      <c r="AH349" s="50" t="s">
        <v>9</v>
      </c>
      <c r="AI349" s="35" t="s">
        <v>14</v>
      </c>
      <c r="AJ349" s="214">
        <v>1158.5206557754964</v>
      </c>
      <c r="AK349" s="214">
        <v>32.279183842728195</v>
      </c>
      <c r="AL349" s="215">
        <v>155.66783509014505</v>
      </c>
      <c r="AM349" s="215">
        <v>193.26502882304345</v>
      </c>
      <c r="AN349" s="215">
        <v>35980.078565483738</v>
      </c>
      <c r="AO349" s="215">
        <v>33067.268538460994</v>
      </c>
      <c r="AP349" s="215">
        <v>6446.0117179970075</v>
      </c>
      <c r="AQ349" s="215">
        <v>9178.0462522755915</v>
      </c>
      <c r="AR349" s="215">
        <v>936.10000126795251</v>
      </c>
      <c r="AS349" s="215">
        <v>160.84963806374972</v>
      </c>
      <c r="AT349" s="215">
        <v>247.72498745692417</v>
      </c>
      <c r="AU349" s="215">
        <v>151.38447202984</v>
      </c>
      <c r="AV349" s="215">
        <v>1781.7516790788297</v>
      </c>
      <c r="AW349" s="215">
        <v>50.893552510609076</v>
      </c>
      <c r="AX349" s="215">
        <v>94.95975561248116</v>
      </c>
      <c r="AY349" s="215">
        <v>101.70340058920634</v>
      </c>
      <c r="AZ349" s="215">
        <v>38943.143878991839</v>
      </c>
      <c r="BA349" s="215">
        <v>8079.4365167612877</v>
      </c>
      <c r="BB349" s="215">
        <v>54416.480676960251</v>
      </c>
      <c r="BC349" s="215">
        <v>17157.369361067995</v>
      </c>
    </row>
    <row r="350" spans="1:55" x14ac:dyDescent="0.25">
      <c r="A350" s="50" t="s">
        <v>9</v>
      </c>
      <c r="B350" s="35" t="s">
        <v>15</v>
      </c>
      <c r="C350" s="209"/>
      <c r="E350" s="201">
        <f t="shared" ref="E350:X350" si="220">IF(E36=1,$AD11,0)</f>
        <v>0</v>
      </c>
      <c r="F350" s="201">
        <f t="shared" si="220"/>
        <v>0</v>
      </c>
      <c r="G350" s="201">
        <f t="shared" si="220"/>
        <v>0</v>
      </c>
      <c r="H350" s="201">
        <f t="shared" si="220"/>
        <v>0</v>
      </c>
      <c r="I350" s="201">
        <f t="shared" si="220"/>
        <v>0</v>
      </c>
      <c r="J350" s="201">
        <f t="shared" si="220"/>
        <v>0</v>
      </c>
      <c r="K350" s="201">
        <f t="shared" si="220"/>
        <v>128.94657372142299</v>
      </c>
      <c r="L350" s="201">
        <f t="shared" si="220"/>
        <v>0</v>
      </c>
      <c r="M350" s="201">
        <f t="shared" si="220"/>
        <v>0</v>
      </c>
      <c r="N350" s="201">
        <f t="shared" si="220"/>
        <v>0</v>
      </c>
      <c r="O350" s="201">
        <f t="shared" si="220"/>
        <v>0</v>
      </c>
      <c r="P350" s="201">
        <f t="shared" si="220"/>
        <v>0</v>
      </c>
      <c r="Q350" s="201">
        <f t="shared" si="220"/>
        <v>0</v>
      </c>
      <c r="R350" s="201">
        <f t="shared" si="220"/>
        <v>0</v>
      </c>
      <c r="S350" s="201">
        <f t="shared" si="220"/>
        <v>0</v>
      </c>
      <c r="T350" s="201">
        <f t="shared" si="220"/>
        <v>0</v>
      </c>
      <c r="U350" s="201">
        <f t="shared" si="220"/>
        <v>0</v>
      </c>
      <c r="V350" s="201">
        <f t="shared" si="220"/>
        <v>0</v>
      </c>
      <c r="W350" s="201">
        <f t="shared" si="220"/>
        <v>0</v>
      </c>
      <c r="X350" s="201">
        <f t="shared" si="220"/>
        <v>0</v>
      </c>
      <c r="AH350" s="50" t="s">
        <v>9</v>
      </c>
      <c r="AI350" s="35" t="s">
        <v>15</v>
      </c>
      <c r="AJ350" s="214">
        <v>54.020511792411831</v>
      </c>
      <c r="AK350" s="214">
        <v>0.68807671370878531</v>
      </c>
      <c r="AL350" s="215">
        <v>7.3413830044617763</v>
      </c>
      <c r="AM350" s="215">
        <v>7.6434348633004037</v>
      </c>
      <c r="AN350" s="215">
        <v>1538.1372583558243</v>
      </c>
      <c r="AO350" s="215">
        <v>60.973517636262407</v>
      </c>
      <c r="AP350" s="215">
        <v>2476.5769582275193</v>
      </c>
      <c r="AQ350" s="215">
        <v>474.91562864322901</v>
      </c>
      <c r="AR350" s="215">
        <v>40.983590997780809</v>
      </c>
      <c r="AS350" s="215">
        <v>2.385989766447719</v>
      </c>
      <c r="AT350" s="215">
        <v>8.1592849230109259</v>
      </c>
      <c r="AU350" s="215">
        <v>5.1208623420090253</v>
      </c>
      <c r="AV350" s="215">
        <v>59.172769739034962</v>
      </c>
      <c r="AW350" s="215">
        <v>0.63177454987457682</v>
      </c>
      <c r="AX350" s="215">
        <v>3.5880643058025119</v>
      </c>
      <c r="AY350" s="215">
        <v>3.405491807524478</v>
      </c>
      <c r="AZ350" s="215">
        <v>1315.1471790257085</v>
      </c>
      <c r="BA350" s="215">
        <v>104.03852849201215</v>
      </c>
      <c r="BB350" s="215">
        <v>1736.567724711816</v>
      </c>
      <c r="BC350" s="215">
        <v>416.45759701194629</v>
      </c>
    </row>
    <row r="351" spans="1:55" x14ac:dyDescent="0.25">
      <c r="A351" s="51" t="s">
        <v>9</v>
      </c>
      <c r="B351" s="43" t="s">
        <v>16</v>
      </c>
      <c r="C351" s="209"/>
      <c r="E351" s="201">
        <f t="shared" ref="E351:X351" si="221">IF(E37=1,$AD12,0)</f>
        <v>0</v>
      </c>
      <c r="F351" s="201">
        <f t="shared" si="221"/>
        <v>0</v>
      </c>
      <c r="G351" s="201">
        <f t="shared" si="221"/>
        <v>0</v>
      </c>
      <c r="H351" s="201">
        <f t="shared" si="221"/>
        <v>0</v>
      </c>
      <c r="I351" s="201">
        <f t="shared" si="221"/>
        <v>0</v>
      </c>
      <c r="J351" s="201">
        <f t="shared" si="221"/>
        <v>0</v>
      </c>
      <c r="K351" s="201">
        <f t="shared" si="221"/>
        <v>0</v>
      </c>
      <c r="L351" s="201">
        <f t="shared" si="221"/>
        <v>174.95724598306498</v>
      </c>
      <c r="M351" s="201">
        <f t="shared" si="221"/>
        <v>0</v>
      </c>
      <c r="N351" s="201">
        <f t="shared" si="221"/>
        <v>0</v>
      </c>
      <c r="O351" s="201">
        <f t="shared" si="221"/>
        <v>0</v>
      </c>
      <c r="P351" s="201">
        <f t="shared" si="221"/>
        <v>0</v>
      </c>
      <c r="Q351" s="201">
        <f t="shared" si="221"/>
        <v>0</v>
      </c>
      <c r="R351" s="201">
        <f t="shared" si="221"/>
        <v>0</v>
      </c>
      <c r="S351" s="201">
        <f t="shared" si="221"/>
        <v>0</v>
      </c>
      <c r="T351" s="201">
        <f t="shared" si="221"/>
        <v>0</v>
      </c>
      <c r="U351" s="201">
        <f t="shared" si="221"/>
        <v>0</v>
      </c>
      <c r="V351" s="201">
        <f t="shared" si="221"/>
        <v>0</v>
      </c>
      <c r="W351" s="201">
        <f t="shared" si="221"/>
        <v>0</v>
      </c>
      <c r="X351" s="201">
        <f t="shared" si="221"/>
        <v>0</v>
      </c>
      <c r="AH351" s="51" t="s">
        <v>9</v>
      </c>
      <c r="AI351" s="43" t="s">
        <v>16</v>
      </c>
      <c r="AJ351" s="214">
        <v>417.93858776773459</v>
      </c>
      <c r="AK351" s="214">
        <v>6.8205507158041447</v>
      </c>
      <c r="AL351" s="215">
        <v>84.96044210267145</v>
      </c>
      <c r="AM351" s="215">
        <v>145.0017614178393</v>
      </c>
      <c r="AN351" s="215">
        <v>10147.705206476847</v>
      </c>
      <c r="AO351" s="215">
        <v>458.49117597564054</v>
      </c>
      <c r="AP351" s="215">
        <v>2529.3786445429009</v>
      </c>
      <c r="AQ351" s="215">
        <v>22337.89559132636</v>
      </c>
      <c r="AR351" s="215">
        <v>337.00771968265411</v>
      </c>
      <c r="AS351" s="215">
        <v>27.126936395684346</v>
      </c>
      <c r="AT351" s="215">
        <v>112.88609827466468</v>
      </c>
      <c r="AU351" s="215">
        <v>105.05500843557583</v>
      </c>
      <c r="AV351" s="215">
        <v>502.14047594436403</v>
      </c>
      <c r="AW351" s="215">
        <v>6.1861496650349332</v>
      </c>
      <c r="AX351" s="215">
        <v>36.278897300429861</v>
      </c>
      <c r="AY351" s="215">
        <v>39.335368417713568</v>
      </c>
      <c r="AZ351" s="215">
        <v>11467.664150035524</v>
      </c>
      <c r="BA351" s="215">
        <v>1339.6368509735826</v>
      </c>
      <c r="BB351" s="215">
        <v>21237.810303527243</v>
      </c>
      <c r="BC351" s="215">
        <v>7776.7778455022417</v>
      </c>
    </row>
    <row r="352" spans="1:55" x14ac:dyDescent="0.25">
      <c r="A352" s="53" t="s">
        <v>10</v>
      </c>
      <c r="B352" s="35" t="s">
        <v>13</v>
      </c>
      <c r="C352" s="209"/>
      <c r="E352" s="201">
        <f t="shared" ref="E352:X352" si="222">IF(E38=1,$AD13,0)</f>
        <v>0</v>
      </c>
      <c r="F352" s="201">
        <f t="shared" si="222"/>
        <v>0</v>
      </c>
      <c r="G352" s="201">
        <f t="shared" si="222"/>
        <v>0</v>
      </c>
      <c r="H352" s="201">
        <f t="shared" si="222"/>
        <v>0</v>
      </c>
      <c r="I352" s="201">
        <f t="shared" si="222"/>
        <v>0</v>
      </c>
      <c r="J352" s="201">
        <f t="shared" si="222"/>
        <v>0</v>
      </c>
      <c r="K352" s="201">
        <f t="shared" si="222"/>
        <v>0</v>
      </c>
      <c r="L352" s="201">
        <f t="shared" si="222"/>
        <v>0</v>
      </c>
      <c r="M352" s="201">
        <f t="shared" si="222"/>
        <v>253.54290234547</v>
      </c>
      <c r="N352" s="201">
        <f t="shared" si="222"/>
        <v>0</v>
      </c>
      <c r="O352" s="201">
        <f t="shared" si="222"/>
        <v>0</v>
      </c>
      <c r="P352" s="201">
        <f t="shared" si="222"/>
        <v>0</v>
      </c>
      <c r="Q352" s="201">
        <f t="shared" si="222"/>
        <v>0</v>
      </c>
      <c r="R352" s="201">
        <f t="shared" si="222"/>
        <v>0</v>
      </c>
      <c r="S352" s="201">
        <f t="shared" si="222"/>
        <v>0</v>
      </c>
      <c r="T352" s="201">
        <f t="shared" si="222"/>
        <v>0</v>
      </c>
      <c r="U352" s="201">
        <f t="shared" si="222"/>
        <v>0</v>
      </c>
      <c r="V352" s="201">
        <f t="shared" si="222"/>
        <v>0</v>
      </c>
      <c r="W352" s="201">
        <f t="shared" si="222"/>
        <v>0</v>
      </c>
      <c r="X352" s="201">
        <f t="shared" si="222"/>
        <v>0</v>
      </c>
      <c r="AH352" s="53" t="s">
        <v>10</v>
      </c>
      <c r="AI352" s="35" t="s">
        <v>13</v>
      </c>
      <c r="AJ352" s="214">
        <v>287.47291939586864</v>
      </c>
      <c r="AK352" s="214">
        <v>2.6631167593829548</v>
      </c>
      <c r="AL352" s="215">
        <v>22.029464473098763</v>
      </c>
      <c r="AM352" s="215">
        <v>18.301857864069525</v>
      </c>
      <c r="AN352" s="215">
        <v>1431.5196428834245</v>
      </c>
      <c r="AO352" s="215">
        <v>32.134147749977636</v>
      </c>
      <c r="AP352" s="215">
        <v>125.69969374635855</v>
      </c>
      <c r="AQ352" s="215">
        <v>175.87805091931753</v>
      </c>
      <c r="AR352" s="215">
        <v>70638.910486998866</v>
      </c>
      <c r="AS352" s="215">
        <v>442.86732066279149</v>
      </c>
      <c r="AT352" s="215">
        <v>2792.5292862345605</v>
      </c>
      <c r="AU352" s="215">
        <v>1242.0465595188052</v>
      </c>
      <c r="AV352" s="215">
        <v>1305.4724425931686</v>
      </c>
      <c r="AW352" s="215">
        <v>10.13179501053577</v>
      </c>
      <c r="AX352" s="215">
        <v>63.475814107403529</v>
      </c>
      <c r="AY352" s="215">
        <v>58.876717055344194</v>
      </c>
      <c r="AZ352" s="215">
        <v>35704.050195532225</v>
      </c>
      <c r="BA352" s="215">
        <v>1723.44310398225</v>
      </c>
      <c r="BB352" s="215">
        <v>30834.524335105729</v>
      </c>
      <c r="BC352" s="215">
        <v>5662.9319491011001</v>
      </c>
    </row>
    <row r="353" spans="1:55" x14ac:dyDescent="0.25">
      <c r="A353" s="53" t="s">
        <v>10</v>
      </c>
      <c r="B353" s="35" t="s">
        <v>14</v>
      </c>
      <c r="C353" s="209"/>
      <c r="E353" s="201">
        <f t="shared" ref="E353:X353" si="223">IF(E39=1,$AD14,0)</f>
        <v>0</v>
      </c>
      <c r="F353" s="201">
        <f t="shared" si="223"/>
        <v>0</v>
      </c>
      <c r="G353" s="201">
        <f t="shared" si="223"/>
        <v>0</v>
      </c>
      <c r="H353" s="201">
        <f t="shared" si="223"/>
        <v>0</v>
      </c>
      <c r="I353" s="201">
        <f t="shared" si="223"/>
        <v>0</v>
      </c>
      <c r="J353" s="201">
        <f t="shared" si="223"/>
        <v>0</v>
      </c>
      <c r="K353" s="201">
        <f t="shared" si="223"/>
        <v>0</v>
      </c>
      <c r="L353" s="201">
        <f t="shared" si="223"/>
        <v>0</v>
      </c>
      <c r="M353" s="201">
        <f t="shared" si="223"/>
        <v>0</v>
      </c>
      <c r="N353" s="201">
        <f t="shared" si="223"/>
        <v>30.590160165114298</v>
      </c>
      <c r="O353" s="201">
        <f t="shared" si="223"/>
        <v>0</v>
      </c>
      <c r="P353" s="201">
        <f t="shared" si="223"/>
        <v>0</v>
      </c>
      <c r="Q353" s="201">
        <f t="shared" si="223"/>
        <v>0</v>
      </c>
      <c r="R353" s="201">
        <f t="shared" si="223"/>
        <v>0</v>
      </c>
      <c r="S353" s="201">
        <f t="shared" si="223"/>
        <v>0</v>
      </c>
      <c r="T353" s="201">
        <f t="shared" si="223"/>
        <v>0</v>
      </c>
      <c r="U353" s="201">
        <f t="shared" si="223"/>
        <v>0</v>
      </c>
      <c r="V353" s="201">
        <f t="shared" si="223"/>
        <v>0</v>
      </c>
      <c r="W353" s="201">
        <f t="shared" si="223"/>
        <v>0</v>
      </c>
      <c r="X353" s="201">
        <f t="shared" si="223"/>
        <v>0</v>
      </c>
      <c r="AH353" s="53" t="s">
        <v>10</v>
      </c>
      <c r="AI353" s="35" t="s">
        <v>14</v>
      </c>
      <c r="AJ353" s="214">
        <v>375.78002591374667</v>
      </c>
      <c r="AK353" s="214">
        <v>44.938993712222697</v>
      </c>
      <c r="AL353" s="215">
        <v>53.568991520152217</v>
      </c>
      <c r="AM353" s="215">
        <v>70.02608192395769</v>
      </c>
      <c r="AN353" s="215">
        <v>2755.2556549938904</v>
      </c>
      <c r="AO353" s="215">
        <v>682.11955178283119</v>
      </c>
      <c r="AP353" s="215">
        <v>352.83096366180052</v>
      </c>
      <c r="AQ353" s="215">
        <v>672.63421676134499</v>
      </c>
      <c r="AR353" s="215">
        <v>22945.98492414425</v>
      </c>
      <c r="AS353" s="215">
        <v>73036.545291773335</v>
      </c>
      <c r="AT353" s="215">
        <v>12593.462471735207</v>
      </c>
      <c r="AU353" s="215">
        <v>5916.3816666677276</v>
      </c>
      <c r="AV353" s="215">
        <v>2978.0323330551282</v>
      </c>
      <c r="AW353" s="215">
        <v>131.65070645739013</v>
      </c>
      <c r="AX353" s="215">
        <v>147.74620292311099</v>
      </c>
      <c r="AY353" s="215">
        <v>177.29686413037311</v>
      </c>
      <c r="AZ353" s="215">
        <v>74549.680965106512</v>
      </c>
      <c r="BA353" s="215">
        <v>29903.496967782168</v>
      </c>
      <c r="BB353" s="215">
        <v>89201.802073329571</v>
      </c>
      <c r="BC353" s="215">
        <v>32938.031274817535</v>
      </c>
    </row>
    <row r="354" spans="1:55" x14ac:dyDescent="0.25">
      <c r="A354" s="53" t="s">
        <v>10</v>
      </c>
      <c r="B354" s="35" t="s">
        <v>15</v>
      </c>
      <c r="C354" s="209"/>
      <c r="E354" s="201">
        <f t="shared" ref="E354:X354" si="224">IF(E40=1,$AD15,0)</f>
        <v>0</v>
      </c>
      <c r="F354" s="201">
        <f t="shared" si="224"/>
        <v>0</v>
      </c>
      <c r="G354" s="201">
        <f t="shared" si="224"/>
        <v>0</v>
      </c>
      <c r="H354" s="201">
        <f t="shared" si="224"/>
        <v>0</v>
      </c>
      <c r="I354" s="201">
        <f t="shared" si="224"/>
        <v>0</v>
      </c>
      <c r="J354" s="201">
        <f t="shared" si="224"/>
        <v>0</v>
      </c>
      <c r="K354" s="201">
        <f t="shared" si="224"/>
        <v>0</v>
      </c>
      <c r="L354" s="201">
        <f t="shared" si="224"/>
        <v>0</v>
      </c>
      <c r="M354" s="201">
        <f t="shared" si="224"/>
        <v>0</v>
      </c>
      <c r="N354" s="201">
        <f t="shared" si="224"/>
        <v>0</v>
      </c>
      <c r="O354" s="201">
        <f t="shared" si="224"/>
        <v>151.17804980271001</v>
      </c>
      <c r="P354" s="201">
        <f t="shared" si="224"/>
        <v>0</v>
      </c>
      <c r="Q354" s="201">
        <f t="shared" si="224"/>
        <v>0</v>
      </c>
      <c r="R354" s="201">
        <f t="shared" si="224"/>
        <v>0</v>
      </c>
      <c r="S354" s="201">
        <f t="shared" si="224"/>
        <v>0</v>
      </c>
      <c r="T354" s="201">
        <f t="shared" si="224"/>
        <v>0</v>
      </c>
      <c r="U354" s="201">
        <f t="shared" si="224"/>
        <v>0</v>
      </c>
      <c r="V354" s="201">
        <f t="shared" si="224"/>
        <v>0</v>
      </c>
      <c r="W354" s="201">
        <f t="shared" si="224"/>
        <v>0</v>
      </c>
      <c r="X354" s="201">
        <f t="shared" si="224"/>
        <v>0</v>
      </c>
      <c r="AH354" s="53" t="s">
        <v>10</v>
      </c>
      <c r="AI354" s="35" t="s">
        <v>15</v>
      </c>
      <c r="AJ354" s="214">
        <v>7.5223224284155172</v>
      </c>
      <c r="AK354" s="214">
        <v>0.12512552925373122</v>
      </c>
      <c r="AL354" s="215">
        <v>0.89261873044091156</v>
      </c>
      <c r="AM354" s="215">
        <v>1.1193812103158616</v>
      </c>
      <c r="AN354" s="215">
        <v>51.114503533567806</v>
      </c>
      <c r="AO354" s="215">
        <v>1.9083821839842916</v>
      </c>
      <c r="AP354" s="215">
        <v>6.4340922317787301</v>
      </c>
      <c r="AQ354" s="215">
        <v>13.735665546286647</v>
      </c>
      <c r="AR354" s="215">
        <v>744.45031566768762</v>
      </c>
      <c r="AS354" s="215">
        <v>47.328270868089291</v>
      </c>
      <c r="AT354" s="215">
        <v>2338.6285478356754</v>
      </c>
      <c r="AU354" s="215">
        <v>222.0572662867159</v>
      </c>
      <c r="AV354" s="215">
        <v>38.139122703091878</v>
      </c>
      <c r="AW354" s="215">
        <v>0.40681585818391319</v>
      </c>
      <c r="AX354" s="215">
        <v>2.03091291020761</v>
      </c>
      <c r="AY354" s="215">
        <v>1.9610420927062913</v>
      </c>
      <c r="AZ354" s="215">
        <v>1077.6156983865649</v>
      </c>
      <c r="BA354" s="215">
        <v>87.885739017162848</v>
      </c>
      <c r="BB354" s="215">
        <v>1166.1961370888396</v>
      </c>
      <c r="BC354" s="215">
        <v>288.28509926364416</v>
      </c>
    </row>
    <row r="355" spans="1:55" x14ac:dyDescent="0.25">
      <c r="A355" s="53" t="s">
        <v>10</v>
      </c>
      <c r="B355" s="35" t="s">
        <v>16</v>
      </c>
      <c r="C355" s="209"/>
      <c r="E355" s="201">
        <f t="shared" ref="E355:X355" si="225">IF(E41=1,$AD16,0)</f>
        <v>0</v>
      </c>
      <c r="F355" s="201">
        <f t="shared" si="225"/>
        <v>0</v>
      </c>
      <c r="G355" s="201">
        <f t="shared" si="225"/>
        <v>0</v>
      </c>
      <c r="H355" s="201">
        <f t="shared" si="225"/>
        <v>0</v>
      </c>
      <c r="I355" s="201">
        <f t="shared" si="225"/>
        <v>0</v>
      </c>
      <c r="J355" s="201">
        <f t="shared" si="225"/>
        <v>0</v>
      </c>
      <c r="K355" s="201">
        <f t="shared" si="225"/>
        <v>0</v>
      </c>
      <c r="L355" s="201">
        <f t="shared" si="225"/>
        <v>0</v>
      </c>
      <c r="M355" s="201">
        <f t="shared" si="225"/>
        <v>0</v>
      </c>
      <c r="N355" s="201">
        <f t="shared" si="225"/>
        <v>0</v>
      </c>
      <c r="O355" s="201">
        <f t="shared" si="225"/>
        <v>0</v>
      </c>
      <c r="P355" s="201">
        <f t="shared" si="225"/>
        <v>112.72635646401399</v>
      </c>
      <c r="Q355" s="201">
        <f t="shared" si="225"/>
        <v>0</v>
      </c>
      <c r="R355" s="201">
        <f t="shared" si="225"/>
        <v>0</v>
      </c>
      <c r="S355" s="201">
        <f t="shared" si="225"/>
        <v>0</v>
      </c>
      <c r="T355" s="201">
        <f t="shared" si="225"/>
        <v>0</v>
      </c>
      <c r="U355" s="201">
        <f t="shared" si="225"/>
        <v>0</v>
      </c>
      <c r="V355" s="201">
        <f t="shared" si="225"/>
        <v>0</v>
      </c>
      <c r="W355" s="201">
        <f t="shared" si="225"/>
        <v>0</v>
      </c>
      <c r="X355" s="201">
        <f t="shared" si="225"/>
        <v>0</v>
      </c>
      <c r="AH355" s="53" t="s">
        <v>10</v>
      </c>
      <c r="AI355" s="35" t="s">
        <v>16</v>
      </c>
      <c r="AJ355" s="214">
        <v>48.265151120797533</v>
      </c>
      <c r="AK355" s="214">
        <v>1.1223080843233633</v>
      </c>
      <c r="AL355" s="215">
        <v>9.0848546337557536</v>
      </c>
      <c r="AM355" s="215">
        <v>18.404058000373659</v>
      </c>
      <c r="AN355" s="215">
        <v>451.2412962775831</v>
      </c>
      <c r="AO355" s="215">
        <v>21.519124257458284</v>
      </c>
      <c r="AP355" s="215">
        <v>77.580187666018958</v>
      </c>
      <c r="AQ355" s="215">
        <v>258.55148844646749</v>
      </c>
      <c r="AR355" s="215">
        <v>3134.1717219545644</v>
      </c>
      <c r="AS355" s="215">
        <v>390.33146459755227</v>
      </c>
      <c r="AT355" s="215">
        <v>2139.224682081202</v>
      </c>
      <c r="AU355" s="215">
        <v>8178.0523125270474</v>
      </c>
      <c r="AV355" s="215">
        <v>191.49595121964947</v>
      </c>
      <c r="AW355" s="215">
        <v>2.9263207043772441</v>
      </c>
      <c r="AX355" s="215">
        <v>13.624526373792584</v>
      </c>
      <c r="AY355" s="215">
        <v>15.742215827331524</v>
      </c>
      <c r="AZ355" s="215">
        <v>5263.5217771208263</v>
      </c>
      <c r="BA355" s="215">
        <v>677.86486483951285</v>
      </c>
      <c r="BB355" s="215">
        <v>8697.6565358047519</v>
      </c>
      <c r="BC355" s="215">
        <v>3202.0539451397353</v>
      </c>
    </row>
    <row r="356" spans="1:55" x14ac:dyDescent="0.25">
      <c r="A356" s="54" t="s">
        <v>11</v>
      </c>
      <c r="B356" s="25" t="s">
        <v>13</v>
      </c>
      <c r="C356" s="209"/>
      <c r="E356" s="201">
        <f t="shared" ref="E356:X356" si="226">IF(E42=1,$AD17,0)</f>
        <v>0</v>
      </c>
      <c r="F356" s="201">
        <f t="shared" si="226"/>
        <v>0</v>
      </c>
      <c r="G356" s="201">
        <f t="shared" si="226"/>
        <v>0</v>
      </c>
      <c r="H356" s="201">
        <f t="shared" si="226"/>
        <v>0</v>
      </c>
      <c r="I356" s="201">
        <f t="shared" si="226"/>
        <v>0</v>
      </c>
      <c r="J356" s="201">
        <f t="shared" si="226"/>
        <v>0</v>
      </c>
      <c r="K356" s="201">
        <f t="shared" si="226"/>
        <v>0</v>
      </c>
      <c r="L356" s="201">
        <f t="shared" si="226"/>
        <v>0</v>
      </c>
      <c r="M356" s="201">
        <f t="shared" si="226"/>
        <v>0</v>
      </c>
      <c r="N356" s="201">
        <f t="shared" si="226"/>
        <v>0</v>
      </c>
      <c r="O356" s="201">
        <f t="shared" si="226"/>
        <v>0</v>
      </c>
      <c r="P356" s="201">
        <f t="shared" si="226"/>
        <v>0</v>
      </c>
      <c r="Q356" s="201">
        <f t="shared" si="226"/>
        <v>477.81096248433499</v>
      </c>
      <c r="R356" s="201">
        <f t="shared" si="226"/>
        <v>0</v>
      </c>
      <c r="S356" s="201">
        <f t="shared" si="226"/>
        <v>0</v>
      </c>
      <c r="T356" s="201">
        <f t="shared" si="226"/>
        <v>0</v>
      </c>
      <c r="U356" s="201">
        <f t="shared" si="226"/>
        <v>0</v>
      </c>
      <c r="V356" s="201">
        <f t="shared" si="226"/>
        <v>0</v>
      </c>
      <c r="W356" s="201">
        <f t="shared" si="226"/>
        <v>0</v>
      </c>
      <c r="X356" s="201">
        <f t="shared" si="226"/>
        <v>0</v>
      </c>
      <c r="AH356" s="54" t="s">
        <v>11</v>
      </c>
      <c r="AI356" s="25" t="s">
        <v>13</v>
      </c>
      <c r="AJ356" s="214">
        <v>1048.3311850702664</v>
      </c>
      <c r="AK356" s="214">
        <v>12.20280577944524</v>
      </c>
      <c r="AL356" s="215">
        <v>120.88671527619012</v>
      </c>
      <c r="AM356" s="215">
        <v>108.54580503224881</v>
      </c>
      <c r="AN356" s="215">
        <v>7301.4176950213696</v>
      </c>
      <c r="AO356" s="215">
        <v>160.97425716676776</v>
      </c>
      <c r="AP356" s="215">
        <v>678.44785182874932</v>
      </c>
      <c r="AQ356" s="215">
        <v>840.22745191379727</v>
      </c>
      <c r="AR356" s="215">
        <v>5368.8528714885351</v>
      </c>
      <c r="AS356" s="215">
        <v>171.56595695252091</v>
      </c>
      <c r="AT356" s="215">
        <v>982.24117291081575</v>
      </c>
      <c r="AU356" s="215">
        <v>529.59488046085494</v>
      </c>
      <c r="AV356" s="215">
        <v>384474.17102365673</v>
      </c>
      <c r="AW356" s="215">
        <v>1220.4777833627463</v>
      </c>
      <c r="AX356" s="215">
        <v>11772.90060488432</v>
      </c>
      <c r="AY356" s="215">
        <v>8600.789125969899</v>
      </c>
      <c r="AZ356" s="215">
        <v>187503.16333577491</v>
      </c>
      <c r="BA356" s="215">
        <v>8804.1255423287439</v>
      </c>
      <c r="BB356" s="215">
        <v>188065.24687443179</v>
      </c>
      <c r="BC356" s="215">
        <v>31275.50718563456</v>
      </c>
    </row>
    <row r="357" spans="1:55" x14ac:dyDescent="0.25">
      <c r="A357" s="55" t="s">
        <v>11</v>
      </c>
      <c r="B357" s="35" t="s">
        <v>14</v>
      </c>
      <c r="C357" s="209"/>
      <c r="E357" s="201">
        <f t="shared" ref="E357:X357" si="227">IF(E43=1,$AD18,0)</f>
        <v>0</v>
      </c>
      <c r="F357" s="201">
        <f t="shared" si="227"/>
        <v>0</v>
      </c>
      <c r="G357" s="201">
        <f t="shared" si="227"/>
        <v>0</v>
      </c>
      <c r="H357" s="201">
        <f t="shared" si="227"/>
        <v>0</v>
      </c>
      <c r="I357" s="201">
        <f t="shared" si="227"/>
        <v>0</v>
      </c>
      <c r="J357" s="201">
        <f t="shared" si="227"/>
        <v>0</v>
      </c>
      <c r="K357" s="201">
        <f t="shared" si="227"/>
        <v>0</v>
      </c>
      <c r="L357" s="201">
        <f t="shared" si="227"/>
        <v>0</v>
      </c>
      <c r="M357" s="201">
        <f t="shared" si="227"/>
        <v>0</v>
      </c>
      <c r="N357" s="201">
        <f t="shared" si="227"/>
        <v>0</v>
      </c>
      <c r="O357" s="201">
        <f t="shared" si="227"/>
        <v>0</v>
      </c>
      <c r="P357" s="201">
        <f t="shared" si="227"/>
        <v>0</v>
      </c>
      <c r="Q357" s="201">
        <f t="shared" si="227"/>
        <v>0</v>
      </c>
      <c r="R357" s="201">
        <f t="shared" si="227"/>
        <v>7.06954567908552</v>
      </c>
      <c r="S357" s="201">
        <f t="shared" si="227"/>
        <v>0</v>
      </c>
      <c r="T357" s="201">
        <f t="shared" si="227"/>
        <v>0</v>
      </c>
      <c r="U357" s="201">
        <f t="shared" si="227"/>
        <v>0</v>
      </c>
      <c r="V357" s="201">
        <f t="shared" si="227"/>
        <v>0</v>
      </c>
      <c r="W357" s="201">
        <f t="shared" si="227"/>
        <v>0</v>
      </c>
      <c r="X357" s="201">
        <f t="shared" si="227"/>
        <v>0</v>
      </c>
      <c r="AH357" s="55" t="s">
        <v>11</v>
      </c>
      <c r="AI357" s="35" t="s">
        <v>14</v>
      </c>
      <c r="AJ357" s="214">
        <v>655.8429214110713</v>
      </c>
      <c r="AK357" s="214">
        <v>9.9293826119763686</v>
      </c>
      <c r="AL357" s="215">
        <v>79.754401896698511</v>
      </c>
      <c r="AM357" s="215">
        <v>78.704222095754389</v>
      </c>
      <c r="AN357" s="215">
        <v>4605.4088751402824</v>
      </c>
      <c r="AO357" s="215">
        <v>135.81600846863961</v>
      </c>
      <c r="AP357" s="215">
        <v>452.99228891982472</v>
      </c>
      <c r="AQ357" s="215">
        <v>641.02155077028851</v>
      </c>
      <c r="AR357" s="215">
        <v>3268.4882829895314</v>
      </c>
      <c r="AS357" s="215">
        <v>132.03270734202923</v>
      </c>
      <c r="AT357" s="215">
        <v>618.84738875894391</v>
      </c>
      <c r="AU357" s="215">
        <v>344.75888636027548</v>
      </c>
      <c r="AV357" s="215">
        <v>219573.58307257315</v>
      </c>
      <c r="AW357" s="215">
        <v>23199.430614505356</v>
      </c>
      <c r="AX357" s="215">
        <v>11451.057778302467</v>
      </c>
      <c r="AY357" s="215">
        <v>15427.550016650768</v>
      </c>
      <c r="AZ357" s="215">
        <v>128614.1199621015</v>
      </c>
      <c r="BA357" s="215">
        <v>10924.508369544437</v>
      </c>
      <c r="BB357" s="215">
        <v>146829.8650507642</v>
      </c>
      <c r="BC357" s="215">
        <v>33687.537180908912</v>
      </c>
    </row>
    <row r="358" spans="1:55" x14ac:dyDescent="0.25">
      <c r="A358" s="55" t="s">
        <v>11</v>
      </c>
      <c r="B358" s="35" t="s">
        <v>15</v>
      </c>
      <c r="C358" s="209"/>
      <c r="E358" s="201">
        <f t="shared" ref="E358:X358" si="228">IF(E44=1,$AD19,0)</f>
        <v>0</v>
      </c>
      <c r="F358" s="201">
        <f t="shared" si="228"/>
        <v>0</v>
      </c>
      <c r="G358" s="201">
        <f t="shared" si="228"/>
        <v>0</v>
      </c>
      <c r="H358" s="201">
        <f t="shared" si="228"/>
        <v>0</v>
      </c>
      <c r="I358" s="201">
        <f t="shared" si="228"/>
        <v>0</v>
      </c>
      <c r="J358" s="201">
        <f t="shared" si="228"/>
        <v>0</v>
      </c>
      <c r="K358" s="201">
        <f t="shared" si="228"/>
        <v>0</v>
      </c>
      <c r="L358" s="201">
        <f t="shared" si="228"/>
        <v>0</v>
      </c>
      <c r="M358" s="201">
        <f t="shared" si="228"/>
        <v>0</v>
      </c>
      <c r="N358" s="201">
        <f t="shared" si="228"/>
        <v>0</v>
      </c>
      <c r="O358" s="201">
        <f t="shared" si="228"/>
        <v>0</v>
      </c>
      <c r="P358" s="201">
        <f t="shared" si="228"/>
        <v>0</v>
      </c>
      <c r="Q358" s="201">
        <f t="shared" si="228"/>
        <v>0</v>
      </c>
      <c r="R358" s="201">
        <f t="shared" si="228"/>
        <v>0</v>
      </c>
      <c r="S358" s="201">
        <f t="shared" si="228"/>
        <v>50.866347533446195</v>
      </c>
      <c r="T358" s="201">
        <f t="shared" si="228"/>
        <v>0</v>
      </c>
      <c r="U358" s="201">
        <f t="shared" si="228"/>
        <v>0</v>
      </c>
      <c r="V358" s="201">
        <f t="shared" si="228"/>
        <v>0</v>
      </c>
      <c r="W358" s="201">
        <f t="shared" si="228"/>
        <v>0</v>
      </c>
      <c r="X358" s="201">
        <f t="shared" si="228"/>
        <v>0</v>
      </c>
      <c r="AH358" s="55" t="s">
        <v>11</v>
      </c>
      <c r="AI358" s="35" t="s">
        <v>15</v>
      </c>
      <c r="AJ358" s="214">
        <v>13.71265909217097</v>
      </c>
      <c r="AK358" s="214">
        <v>0.16692026335999197</v>
      </c>
      <c r="AL358" s="215">
        <v>1.7410660160965745</v>
      </c>
      <c r="AM358" s="215">
        <v>1.6712566692286301</v>
      </c>
      <c r="AN358" s="215">
        <v>95.588788278958901</v>
      </c>
      <c r="AO358" s="215">
        <v>2.2050230941068767</v>
      </c>
      <c r="AP358" s="215">
        <v>9.6072536464275817</v>
      </c>
      <c r="AQ358" s="215">
        <v>13.024751262218668</v>
      </c>
      <c r="AR358" s="215">
        <v>68.016355809020865</v>
      </c>
      <c r="AS358" s="215">
        <v>2.2269028738548577</v>
      </c>
      <c r="AT358" s="215">
        <v>12.933531919697973</v>
      </c>
      <c r="AU358" s="215">
        <v>7.0809626244264017</v>
      </c>
      <c r="AV358" s="215">
        <v>3379.3460895463672</v>
      </c>
      <c r="AW358" s="215">
        <v>30.207705937781725</v>
      </c>
      <c r="AX358" s="215">
        <v>2631.591561153557</v>
      </c>
      <c r="AY358" s="215">
        <v>320.36347025381696</v>
      </c>
      <c r="AZ358" s="215">
        <v>2417.0626530920513</v>
      </c>
      <c r="BA358" s="215">
        <v>122.84627795074637</v>
      </c>
      <c r="BB358" s="215">
        <v>2559.9847740725168</v>
      </c>
      <c r="BC358" s="215">
        <v>483.77398383777165</v>
      </c>
    </row>
    <row r="359" spans="1:55" x14ac:dyDescent="0.25">
      <c r="A359" s="56" t="s">
        <v>11</v>
      </c>
      <c r="B359" s="43" t="s">
        <v>16</v>
      </c>
      <c r="C359" s="209"/>
      <c r="E359" s="201">
        <f t="shared" ref="E359:X359" si="229">IF(E45=1,$AD20,0)</f>
        <v>0</v>
      </c>
      <c r="F359" s="201">
        <f t="shared" si="229"/>
        <v>0</v>
      </c>
      <c r="G359" s="201">
        <f t="shared" si="229"/>
        <v>0</v>
      </c>
      <c r="H359" s="201">
        <f t="shared" si="229"/>
        <v>0</v>
      </c>
      <c r="I359" s="201">
        <f t="shared" si="229"/>
        <v>0</v>
      </c>
      <c r="J359" s="201">
        <f t="shared" si="229"/>
        <v>0</v>
      </c>
      <c r="K359" s="201">
        <f t="shared" si="229"/>
        <v>0</v>
      </c>
      <c r="L359" s="201">
        <f t="shared" si="229"/>
        <v>0</v>
      </c>
      <c r="M359" s="201">
        <f t="shared" si="229"/>
        <v>0</v>
      </c>
      <c r="N359" s="201">
        <f t="shared" si="229"/>
        <v>0</v>
      </c>
      <c r="O359" s="201">
        <f t="shared" si="229"/>
        <v>0</v>
      </c>
      <c r="P359" s="201">
        <f t="shared" si="229"/>
        <v>0</v>
      </c>
      <c r="Q359" s="201">
        <f t="shared" si="229"/>
        <v>0</v>
      </c>
      <c r="R359" s="201">
        <f t="shared" si="229"/>
        <v>0</v>
      </c>
      <c r="S359" s="201">
        <f t="shared" si="229"/>
        <v>0</v>
      </c>
      <c r="T359" s="201">
        <f t="shared" si="229"/>
        <v>53.716581154953396</v>
      </c>
      <c r="U359" s="201">
        <f t="shared" si="229"/>
        <v>0</v>
      </c>
      <c r="V359" s="201">
        <f t="shared" si="229"/>
        <v>0</v>
      </c>
      <c r="W359" s="201">
        <f t="shared" si="229"/>
        <v>0</v>
      </c>
      <c r="X359" s="201">
        <f t="shared" si="229"/>
        <v>0</v>
      </c>
      <c r="AH359" s="56" t="s">
        <v>11</v>
      </c>
      <c r="AI359" s="43" t="s">
        <v>16</v>
      </c>
      <c r="AJ359" s="214">
        <v>46.767790369795037</v>
      </c>
      <c r="AK359" s="214">
        <v>0.70763151284083736</v>
      </c>
      <c r="AL359" s="215">
        <v>7.5502149095477211</v>
      </c>
      <c r="AM359" s="215">
        <v>10.76239636196966</v>
      </c>
      <c r="AN359" s="215">
        <v>336.26949479618821</v>
      </c>
      <c r="AO359" s="215">
        <v>10.001969744183187</v>
      </c>
      <c r="AP359" s="215">
        <v>42.633830844012024</v>
      </c>
      <c r="AQ359" s="215">
        <v>93.818690429880533</v>
      </c>
      <c r="AR359" s="215">
        <v>207.08245248178866</v>
      </c>
      <c r="AS359" s="215">
        <v>8.7648700484862498</v>
      </c>
      <c r="AT359" s="215">
        <v>45.340833275445746</v>
      </c>
      <c r="AU359" s="215">
        <v>30.983672565936956</v>
      </c>
      <c r="AV359" s="215">
        <v>11066.647833460407</v>
      </c>
      <c r="AW359" s="215">
        <v>151.57828889703549</v>
      </c>
      <c r="AX359" s="215">
        <v>1163.514407171004</v>
      </c>
      <c r="AY359" s="215">
        <v>7390.7930507820993</v>
      </c>
      <c r="AZ359" s="215">
        <v>7897.2813320926489</v>
      </c>
      <c r="BA359" s="215">
        <v>538.95820452023531</v>
      </c>
      <c r="BB359" s="215">
        <v>10403.357003653298</v>
      </c>
      <c r="BC359" s="215">
        <v>3012.9840457828564</v>
      </c>
    </row>
    <row r="360" spans="1:55" x14ac:dyDescent="0.25">
      <c r="A360" s="57" t="s">
        <v>12</v>
      </c>
      <c r="B360" s="35" t="s">
        <v>13</v>
      </c>
      <c r="C360" s="209"/>
      <c r="E360" s="201">
        <f t="shared" ref="E360:X360" si="230">IF(E46=1,$AD21,0)</f>
        <v>0</v>
      </c>
      <c r="F360" s="201">
        <f t="shared" si="230"/>
        <v>0</v>
      </c>
      <c r="G360" s="201">
        <f t="shared" si="230"/>
        <v>0</v>
      </c>
      <c r="H360" s="201">
        <f t="shared" si="230"/>
        <v>0</v>
      </c>
      <c r="I360" s="201">
        <f t="shared" si="230"/>
        <v>0</v>
      </c>
      <c r="J360" s="201">
        <f t="shared" si="230"/>
        <v>0</v>
      </c>
      <c r="K360" s="201">
        <f t="shared" si="230"/>
        <v>0</v>
      </c>
      <c r="L360" s="201">
        <f t="shared" si="230"/>
        <v>0</v>
      </c>
      <c r="M360" s="201">
        <f t="shared" si="230"/>
        <v>0</v>
      </c>
      <c r="N360" s="201">
        <f t="shared" si="230"/>
        <v>0</v>
      </c>
      <c r="O360" s="201">
        <f t="shared" si="230"/>
        <v>0</v>
      </c>
      <c r="P360" s="201">
        <f t="shared" si="230"/>
        <v>0</v>
      </c>
      <c r="Q360" s="201">
        <f t="shared" si="230"/>
        <v>0</v>
      </c>
      <c r="R360" s="201">
        <f t="shared" si="230"/>
        <v>0</v>
      </c>
      <c r="S360" s="201">
        <f t="shared" si="230"/>
        <v>0</v>
      </c>
      <c r="T360" s="201">
        <f t="shared" si="230"/>
        <v>0</v>
      </c>
      <c r="U360" s="201">
        <f t="shared" si="230"/>
        <v>5798.48581876969</v>
      </c>
      <c r="V360" s="201">
        <f t="shared" si="230"/>
        <v>0</v>
      </c>
      <c r="W360" s="201">
        <f t="shared" si="230"/>
        <v>0</v>
      </c>
      <c r="X360" s="201">
        <f t="shared" si="230"/>
        <v>0</v>
      </c>
      <c r="AH360" s="57" t="s">
        <v>12</v>
      </c>
      <c r="AI360" s="35" t="s">
        <v>13</v>
      </c>
      <c r="AJ360" s="214">
        <v>2332.5608593636775</v>
      </c>
      <c r="AK360" s="214">
        <v>39.129496439820002</v>
      </c>
      <c r="AL360" s="215">
        <v>236.56721100140905</v>
      </c>
      <c r="AM360" s="215">
        <v>200.91083978693351</v>
      </c>
      <c r="AN360" s="215">
        <v>18205.684470050335</v>
      </c>
      <c r="AO360" s="215">
        <v>540.11687523662852</v>
      </c>
      <c r="AP360" s="215">
        <v>1487.8963222924729</v>
      </c>
      <c r="AQ360" s="215">
        <v>1815.8504861078059</v>
      </c>
      <c r="AR360" s="215">
        <v>15324.682499138626</v>
      </c>
      <c r="AS360" s="215">
        <v>576.14965235773911</v>
      </c>
      <c r="AT360" s="215">
        <v>2064.8528660338447</v>
      </c>
      <c r="AU360" s="215">
        <v>1033.9021494480342</v>
      </c>
      <c r="AV360" s="215">
        <v>29164.028184332739</v>
      </c>
      <c r="AW360" s="215">
        <v>238.56384462903486</v>
      </c>
      <c r="AX360" s="215">
        <v>1311.8160313838102</v>
      </c>
      <c r="AY360" s="215">
        <v>1189.3112874720825</v>
      </c>
      <c r="AZ360" s="215">
        <v>4556330.7674201671</v>
      </c>
      <c r="BA360" s="215">
        <v>57889.355362367816</v>
      </c>
      <c r="BB360" s="215">
        <v>1441084.5762661519</v>
      </c>
      <c r="BC360" s="215">
        <v>198668.91010291749</v>
      </c>
    </row>
    <row r="361" spans="1:55" x14ac:dyDescent="0.25">
      <c r="A361" s="57" t="s">
        <v>12</v>
      </c>
      <c r="B361" s="35" t="s">
        <v>14</v>
      </c>
      <c r="C361" s="209"/>
      <c r="E361" s="201">
        <f t="shared" ref="E361:X361" si="231">IF(E47=1,$AD22,0)</f>
        <v>0</v>
      </c>
      <c r="F361" s="201">
        <f t="shared" si="231"/>
        <v>0</v>
      </c>
      <c r="G361" s="201">
        <f t="shared" si="231"/>
        <v>0</v>
      </c>
      <c r="H361" s="201">
        <f t="shared" si="231"/>
        <v>0</v>
      </c>
      <c r="I361" s="201">
        <f t="shared" si="231"/>
        <v>0</v>
      </c>
      <c r="J361" s="201">
        <f t="shared" si="231"/>
        <v>0</v>
      </c>
      <c r="K361" s="201">
        <f t="shared" si="231"/>
        <v>0</v>
      </c>
      <c r="L361" s="201">
        <f t="shared" si="231"/>
        <v>0</v>
      </c>
      <c r="M361" s="201">
        <f t="shared" si="231"/>
        <v>0</v>
      </c>
      <c r="N361" s="201">
        <f t="shared" si="231"/>
        <v>0</v>
      </c>
      <c r="O361" s="201">
        <f t="shared" si="231"/>
        <v>0</v>
      </c>
      <c r="P361" s="201">
        <f t="shared" si="231"/>
        <v>0</v>
      </c>
      <c r="Q361" s="201">
        <f t="shared" si="231"/>
        <v>0</v>
      </c>
      <c r="R361" s="201">
        <f t="shared" si="231"/>
        <v>0</v>
      </c>
      <c r="S361" s="201">
        <f t="shared" si="231"/>
        <v>0</v>
      </c>
      <c r="T361" s="201">
        <f t="shared" si="231"/>
        <v>0</v>
      </c>
      <c r="U361" s="201">
        <f t="shared" si="231"/>
        <v>0</v>
      </c>
      <c r="V361" s="201">
        <f t="shared" si="231"/>
        <v>971.44560971718897</v>
      </c>
      <c r="W361" s="201">
        <f t="shared" si="231"/>
        <v>0</v>
      </c>
      <c r="X361" s="201">
        <f t="shared" si="231"/>
        <v>0</v>
      </c>
      <c r="AH361" s="57" t="s">
        <v>12</v>
      </c>
      <c r="AI361" s="35" t="s">
        <v>14</v>
      </c>
      <c r="AJ361" s="214">
        <v>4516.0017684507502</v>
      </c>
      <c r="AK361" s="214">
        <v>966.08572257606829</v>
      </c>
      <c r="AL361" s="215">
        <v>632.95863779575552</v>
      </c>
      <c r="AM361" s="215">
        <v>775.00347954626386</v>
      </c>
      <c r="AN361" s="215">
        <v>39416.345985389627</v>
      </c>
      <c r="AO361" s="215">
        <v>13394.997058426368</v>
      </c>
      <c r="AP361" s="215">
        <v>5180.5543143447812</v>
      </c>
      <c r="AQ361" s="215">
        <v>8113.033095410472</v>
      </c>
      <c r="AR361" s="215">
        <v>13942.93584261403</v>
      </c>
      <c r="AS361" s="215">
        <v>11288.926032304291</v>
      </c>
      <c r="AT361" s="215">
        <v>4281.0103473393438</v>
      </c>
      <c r="AU361" s="215">
        <v>2129.6179364411778</v>
      </c>
      <c r="AV361" s="215">
        <v>70956.546646236282</v>
      </c>
      <c r="AW361" s="215">
        <v>3531.5009782716129</v>
      </c>
      <c r="AX361" s="215">
        <v>3305.6158345965346</v>
      </c>
      <c r="AY361" s="215">
        <v>3888.9319983416826</v>
      </c>
      <c r="AZ361" s="215">
        <v>1954812.2513962635</v>
      </c>
      <c r="BA361" s="215">
        <v>3004951.4613895533</v>
      </c>
      <c r="BB361" s="215">
        <v>2591326.5924998056</v>
      </c>
      <c r="BC361" s="215">
        <v>724447.50746144028</v>
      </c>
    </row>
    <row r="362" spans="1:55" x14ac:dyDescent="0.25">
      <c r="A362" s="57" t="s">
        <v>12</v>
      </c>
      <c r="B362" s="35" t="s">
        <v>15</v>
      </c>
      <c r="C362" s="209"/>
      <c r="E362" s="201">
        <f t="shared" ref="E362:X362" si="232">IF(E48=1,$AD23,0)</f>
        <v>0</v>
      </c>
      <c r="F362" s="201">
        <f t="shared" si="232"/>
        <v>0</v>
      </c>
      <c r="G362" s="201">
        <f t="shared" si="232"/>
        <v>0</v>
      </c>
      <c r="H362" s="201">
        <f t="shared" si="232"/>
        <v>0</v>
      </c>
      <c r="I362" s="201">
        <f t="shared" si="232"/>
        <v>0</v>
      </c>
      <c r="J362" s="201">
        <f t="shared" si="232"/>
        <v>0</v>
      </c>
      <c r="K362" s="201">
        <f t="shared" si="232"/>
        <v>0</v>
      </c>
      <c r="L362" s="201">
        <f t="shared" si="232"/>
        <v>0</v>
      </c>
      <c r="M362" s="201">
        <f t="shared" si="232"/>
        <v>0</v>
      </c>
      <c r="N362" s="201">
        <f t="shared" si="232"/>
        <v>0</v>
      </c>
      <c r="O362" s="201">
        <f t="shared" si="232"/>
        <v>0</v>
      </c>
      <c r="P362" s="201">
        <f t="shared" si="232"/>
        <v>0</v>
      </c>
      <c r="Q362" s="201">
        <f t="shared" si="232"/>
        <v>0</v>
      </c>
      <c r="R362" s="201">
        <f t="shared" si="232"/>
        <v>0</v>
      </c>
      <c r="S362" s="201">
        <f t="shared" si="232"/>
        <v>0</v>
      </c>
      <c r="T362" s="201">
        <f t="shared" si="232"/>
        <v>0</v>
      </c>
      <c r="U362" s="201">
        <f t="shared" si="232"/>
        <v>0</v>
      </c>
      <c r="V362" s="201">
        <f t="shared" si="232"/>
        <v>0</v>
      </c>
      <c r="W362" s="201">
        <f t="shared" si="232"/>
        <v>14485.875387963601</v>
      </c>
      <c r="X362" s="201">
        <f t="shared" si="232"/>
        <v>0</v>
      </c>
      <c r="AH362" s="57" t="s">
        <v>12</v>
      </c>
      <c r="AI362" s="35" t="s">
        <v>15</v>
      </c>
      <c r="AJ362" s="214">
        <v>48.705833251041078</v>
      </c>
      <c r="AK362" s="214">
        <v>2.4405244360085838</v>
      </c>
      <c r="AL362" s="215">
        <v>7.5525100313251086</v>
      </c>
      <c r="AM362" s="215">
        <v>8.0019458043002967</v>
      </c>
      <c r="AN362" s="215">
        <v>385.5103091127105</v>
      </c>
      <c r="AO362" s="215">
        <v>34.787947283994576</v>
      </c>
      <c r="AP362" s="215">
        <v>46.201641238990931</v>
      </c>
      <c r="AQ362" s="215">
        <v>74.016582927786175</v>
      </c>
      <c r="AR362" s="215">
        <v>227.8881481760919</v>
      </c>
      <c r="AS362" s="215">
        <v>23.651994020427139</v>
      </c>
      <c r="AT362" s="215">
        <v>39.506590564570551</v>
      </c>
      <c r="AU362" s="215">
        <v>21.795773138165494</v>
      </c>
      <c r="AV362" s="215">
        <v>501.41911906385741</v>
      </c>
      <c r="AW362" s="215">
        <v>8.8874850046615492</v>
      </c>
      <c r="AX362" s="215">
        <v>24.580933441215535</v>
      </c>
      <c r="AY362" s="215">
        <v>24.374159459147688</v>
      </c>
      <c r="AZ362" s="215">
        <v>36033.842834566269</v>
      </c>
      <c r="BA362" s="215">
        <v>3826.9270472871322</v>
      </c>
      <c r="BB362" s="215">
        <v>578037.89635799383</v>
      </c>
      <c r="BC362" s="215">
        <v>15622.76093027372</v>
      </c>
    </row>
    <row r="363" spans="1:55" x14ac:dyDescent="0.25">
      <c r="A363" s="58" t="s">
        <v>12</v>
      </c>
      <c r="B363" s="43" t="s">
        <v>16</v>
      </c>
      <c r="C363" s="209"/>
      <c r="E363" s="201">
        <f t="shared" ref="E363:X363" si="233">IF(E49=1,$AD24,0)</f>
        <v>0</v>
      </c>
      <c r="F363" s="201">
        <f t="shared" si="233"/>
        <v>0</v>
      </c>
      <c r="G363" s="201">
        <f t="shared" si="233"/>
        <v>0</v>
      </c>
      <c r="H363" s="201">
        <f t="shared" si="233"/>
        <v>0</v>
      </c>
      <c r="I363" s="201">
        <f t="shared" si="233"/>
        <v>0</v>
      </c>
      <c r="J363" s="201">
        <f t="shared" si="233"/>
        <v>0</v>
      </c>
      <c r="K363" s="201">
        <f t="shared" si="233"/>
        <v>0</v>
      </c>
      <c r="L363" s="201">
        <f t="shared" si="233"/>
        <v>0</v>
      </c>
      <c r="M363" s="201">
        <f t="shared" si="233"/>
        <v>0</v>
      </c>
      <c r="N363" s="201">
        <f t="shared" si="233"/>
        <v>0</v>
      </c>
      <c r="O363" s="201">
        <f t="shared" si="233"/>
        <v>0</v>
      </c>
      <c r="P363" s="201">
        <f t="shared" si="233"/>
        <v>0</v>
      </c>
      <c r="Q363" s="201">
        <f t="shared" si="233"/>
        <v>0</v>
      </c>
      <c r="R363" s="201">
        <f t="shared" si="233"/>
        <v>0</v>
      </c>
      <c r="S363" s="201">
        <f t="shared" si="233"/>
        <v>0</v>
      </c>
      <c r="T363" s="201">
        <f t="shared" si="233"/>
        <v>0</v>
      </c>
      <c r="U363" s="201">
        <f t="shared" si="233"/>
        <v>0</v>
      </c>
      <c r="V363" s="201">
        <f t="shared" si="233"/>
        <v>0</v>
      </c>
      <c r="W363" s="201">
        <f t="shared" si="233"/>
        <v>0</v>
      </c>
      <c r="X363" s="201">
        <f t="shared" si="233"/>
        <v>3271.2887062176096</v>
      </c>
      <c r="AH363" s="58" t="s">
        <v>12</v>
      </c>
      <c r="AI363" s="43" t="s">
        <v>16</v>
      </c>
      <c r="AJ363" s="214">
        <v>234.15804418102715</v>
      </c>
      <c r="AK363" s="214">
        <v>11.238405885402871</v>
      </c>
      <c r="AL363" s="215">
        <v>47.845794346624658</v>
      </c>
      <c r="AM363" s="215">
        <v>85.708694879467771</v>
      </c>
      <c r="AN363" s="215">
        <v>2041.0424744170086</v>
      </c>
      <c r="AO363" s="215">
        <v>172.71902825505643</v>
      </c>
      <c r="AP363" s="215">
        <v>346.89532331083007</v>
      </c>
      <c r="AQ363" s="215">
        <v>1019.3055337730599</v>
      </c>
      <c r="AR363" s="215">
        <v>918.4792170986932</v>
      </c>
      <c r="AS363" s="215">
        <v>156.26709459871631</v>
      </c>
      <c r="AT363" s="215">
        <v>255.84173144293356</v>
      </c>
      <c r="AU363" s="215">
        <v>220.72831296916576</v>
      </c>
      <c r="AV363" s="215">
        <v>2152.7556470962822</v>
      </c>
      <c r="AW363" s="215">
        <v>42.195859404225466</v>
      </c>
      <c r="AX363" s="215">
        <v>131.41012153679131</v>
      </c>
      <c r="AY363" s="215">
        <v>154.40268454667532</v>
      </c>
      <c r="AZ363" s="215">
        <v>141796.78601667099</v>
      </c>
      <c r="BA363" s="215">
        <v>21552.584245619535</v>
      </c>
      <c r="BB363" s="215">
        <v>352821.57079550443</v>
      </c>
      <c r="BC363" s="215">
        <v>606921.71265987516</v>
      </c>
    </row>
    <row r="364" spans="1:55" x14ac:dyDescent="0.25">
      <c r="AJ364" s="216">
        <f t="shared" ref="AJ364:BC364" si="234">SUM(AJ344:AJ363)</f>
        <v>27546.677570669013</v>
      </c>
      <c r="AK364" s="216">
        <f t="shared" si="234"/>
        <v>2013.7902556232425</v>
      </c>
      <c r="AL364" s="216">
        <f t="shared" si="234"/>
        <v>2775.0630827325713</v>
      </c>
      <c r="AM364" s="216">
        <f t="shared" si="234"/>
        <v>5102.7940561697451</v>
      </c>
      <c r="AN364" s="216">
        <f t="shared" si="234"/>
        <v>217770.61448287027</v>
      </c>
      <c r="AO364" s="216">
        <f t="shared" si="234"/>
        <v>49288.225619181256</v>
      </c>
      <c r="AP364" s="216">
        <f t="shared" si="234"/>
        <v>23009.399463424867</v>
      </c>
      <c r="AQ364" s="216">
        <f t="shared" si="234"/>
        <v>48821.097628561663</v>
      </c>
      <c r="AR364" s="216">
        <f t="shared" si="234"/>
        <v>139678.73916724249</v>
      </c>
      <c r="AS364" s="216">
        <f t="shared" si="234"/>
        <v>86527.346516238293</v>
      </c>
      <c r="AT364" s="216">
        <f t="shared" si="234"/>
        <v>28775.883131342431</v>
      </c>
      <c r="AU364" s="216">
        <f t="shared" si="234"/>
        <v>20261.312142938936</v>
      </c>
      <c r="AV364" s="216">
        <f t="shared" si="234"/>
        <v>730316.9996006951</v>
      </c>
      <c r="AW364" s="216">
        <f t="shared" si="234"/>
        <v>28644.746004454668</v>
      </c>
      <c r="AX364" s="216">
        <f t="shared" si="234"/>
        <v>32273.678449384417</v>
      </c>
      <c r="AY364" s="216">
        <f t="shared" si="234"/>
        <v>37506.780217777552</v>
      </c>
      <c r="AZ364" s="216">
        <f t="shared" si="234"/>
        <v>7229523.4569446044</v>
      </c>
      <c r="BA364" s="216">
        <f t="shared" si="234"/>
        <v>3153365.9485819181</v>
      </c>
      <c r="BB364" s="216">
        <f t="shared" si="234"/>
        <v>5568951.3153510438</v>
      </c>
      <c r="BC364" s="216">
        <f t="shared" si="234"/>
        <v>1690899.4979502403</v>
      </c>
    </row>
    <row r="366" spans="1:55" ht="17.25" x14ac:dyDescent="0.3">
      <c r="A366" s="17"/>
      <c r="B366" s="17"/>
      <c r="C366" s="197" t="s">
        <v>90</v>
      </c>
      <c r="AJ366" s="18" t="s">
        <v>13</v>
      </c>
      <c r="AK366" s="18" t="s">
        <v>14</v>
      </c>
      <c r="AL366" s="18" t="s">
        <v>15</v>
      </c>
      <c r="AM366" s="18" t="s">
        <v>16</v>
      </c>
      <c r="AN366" s="18" t="s">
        <v>13</v>
      </c>
      <c r="AO366" s="18" t="s">
        <v>14</v>
      </c>
      <c r="AP366" s="18" t="s">
        <v>15</v>
      </c>
      <c r="AQ366" s="18" t="s">
        <v>16</v>
      </c>
      <c r="AR366" s="18" t="s">
        <v>13</v>
      </c>
      <c r="AS366" s="18" t="s">
        <v>14</v>
      </c>
      <c r="AT366" s="18" t="s">
        <v>15</v>
      </c>
      <c r="AU366" s="18" t="s">
        <v>16</v>
      </c>
      <c r="AV366" s="18" t="s">
        <v>13</v>
      </c>
      <c r="AW366" s="18" t="s">
        <v>14</v>
      </c>
      <c r="AX366" s="18" t="s">
        <v>15</v>
      </c>
      <c r="AY366" s="18" t="s">
        <v>16</v>
      </c>
      <c r="AZ366" s="18" t="s">
        <v>13</v>
      </c>
      <c r="BA366" s="18" t="s">
        <v>14</v>
      </c>
      <c r="BB366" s="18" t="s">
        <v>15</v>
      </c>
      <c r="BC366" s="18" t="s">
        <v>16</v>
      </c>
    </row>
    <row r="367" spans="1:55" x14ac:dyDescent="0.25">
      <c r="A367" s="24" t="s">
        <v>8</v>
      </c>
      <c r="B367" s="25" t="s">
        <v>13</v>
      </c>
      <c r="C367" s="209"/>
      <c r="E367" s="201">
        <f t="shared" ref="E367:X367" si="235">IF(E30=1,$AF5,0)</f>
        <v>377.62279382049081</v>
      </c>
      <c r="F367" s="201">
        <f t="shared" si="235"/>
        <v>0</v>
      </c>
      <c r="G367" s="201">
        <f t="shared" si="235"/>
        <v>0</v>
      </c>
      <c r="H367" s="201">
        <f t="shared" si="235"/>
        <v>0</v>
      </c>
      <c r="I367" s="201">
        <f t="shared" si="235"/>
        <v>0</v>
      </c>
      <c r="J367" s="201">
        <f t="shared" si="235"/>
        <v>0</v>
      </c>
      <c r="K367" s="201">
        <f t="shared" si="235"/>
        <v>0</v>
      </c>
      <c r="L367" s="201">
        <f t="shared" si="235"/>
        <v>0</v>
      </c>
      <c r="M367" s="201">
        <f t="shared" si="235"/>
        <v>0</v>
      </c>
      <c r="N367" s="201">
        <f t="shared" si="235"/>
        <v>0</v>
      </c>
      <c r="O367" s="201">
        <f t="shared" si="235"/>
        <v>0</v>
      </c>
      <c r="P367" s="201">
        <f t="shared" si="235"/>
        <v>0</v>
      </c>
      <c r="Q367" s="201">
        <f t="shared" si="235"/>
        <v>0</v>
      </c>
      <c r="R367" s="201">
        <f t="shared" si="235"/>
        <v>0</v>
      </c>
      <c r="S367" s="201">
        <f t="shared" si="235"/>
        <v>0</v>
      </c>
      <c r="T367" s="201">
        <f t="shared" si="235"/>
        <v>0</v>
      </c>
      <c r="U367" s="201">
        <f t="shared" si="235"/>
        <v>0</v>
      </c>
      <c r="V367" s="201">
        <f t="shared" si="235"/>
        <v>0</v>
      </c>
      <c r="W367" s="201">
        <f t="shared" si="235"/>
        <v>0</v>
      </c>
      <c r="X367" s="201">
        <f t="shared" si="235"/>
        <v>0</v>
      </c>
      <c r="AH367" s="24" t="s">
        <v>8</v>
      </c>
      <c r="AI367" s="25" t="s">
        <v>13</v>
      </c>
      <c r="AJ367" s="214">
        <f t="array" ref="AJ367:BC386">MMULT(MMULT(E96:X115,E140:X159),E367:X386)</f>
        <v>79473.294578099536</v>
      </c>
      <c r="AK367" s="214">
        <v>652.43288634767725</v>
      </c>
      <c r="AL367" s="215">
        <v>15356.22717173648</v>
      </c>
      <c r="AM367" s="215">
        <v>2666.8484283005982</v>
      </c>
      <c r="AN367" s="215">
        <v>11447.052825807443</v>
      </c>
      <c r="AO367" s="215">
        <v>497.87064564330927</v>
      </c>
      <c r="AP367" s="215">
        <v>7079.4437718121171</v>
      </c>
      <c r="AQ367" s="215">
        <v>1584.579951547463</v>
      </c>
      <c r="AR367" s="215">
        <v>1590.8925559715394</v>
      </c>
      <c r="AS367" s="215">
        <v>102.75908118812009</v>
      </c>
      <c r="AT367" s="215">
        <v>1995.9361481689796</v>
      </c>
      <c r="AU367" s="215">
        <v>301.44243695094588</v>
      </c>
      <c r="AV367" s="215">
        <v>2170.8830227488952</v>
      </c>
      <c r="AW367" s="215">
        <v>103.7019957284619</v>
      </c>
      <c r="AX367" s="215">
        <v>1816.4723759865574</v>
      </c>
      <c r="AY367" s="215">
        <v>319.52944899914792</v>
      </c>
      <c r="AZ367" s="215">
        <v>6241.0263283392324</v>
      </c>
      <c r="BA367" s="215">
        <v>316.47838612037464</v>
      </c>
      <c r="BB367" s="215">
        <v>5664.6762743605423</v>
      </c>
      <c r="BC367" s="215">
        <v>1098.8884557174767</v>
      </c>
    </row>
    <row r="368" spans="1:55" x14ac:dyDescent="0.25">
      <c r="A368" s="34" t="s">
        <v>8</v>
      </c>
      <c r="B368" s="35" t="s">
        <v>14</v>
      </c>
      <c r="C368" s="209"/>
      <c r="E368" s="201">
        <f t="shared" ref="E368:X368" si="236">IF(E31=1,$AF6,0)</f>
        <v>0</v>
      </c>
      <c r="F368" s="201">
        <f t="shared" si="236"/>
        <v>70.456987673158309</v>
      </c>
      <c r="G368" s="201">
        <f t="shared" si="236"/>
        <v>0</v>
      </c>
      <c r="H368" s="201">
        <f t="shared" si="236"/>
        <v>0</v>
      </c>
      <c r="I368" s="201">
        <f t="shared" si="236"/>
        <v>0</v>
      </c>
      <c r="J368" s="201">
        <f t="shared" si="236"/>
        <v>0</v>
      </c>
      <c r="K368" s="201">
        <f t="shared" si="236"/>
        <v>0</v>
      </c>
      <c r="L368" s="201">
        <f t="shared" si="236"/>
        <v>0</v>
      </c>
      <c r="M368" s="201">
        <f t="shared" si="236"/>
        <v>0</v>
      </c>
      <c r="N368" s="201">
        <f t="shared" si="236"/>
        <v>0</v>
      </c>
      <c r="O368" s="201">
        <f t="shared" si="236"/>
        <v>0</v>
      </c>
      <c r="P368" s="201">
        <f t="shared" si="236"/>
        <v>0</v>
      </c>
      <c r="Q368" s="201">
        <f t="shared" si="236"/>
        <v>0</v>
      </c>
      <c r="R368" s="201">
        <f t="shared" si="236"/>
        <v>0</v>
      </c>
      <c r="S368" s="201">
        <f t="shared" si="236"/>
        <v>0</v>
      </c>
      <c r="T368" s="201">
        <f t="shared" si="236"/>
        <v>0</v>
      </c>
      <c r="U368" s="201">
        <f t="shared" si="236"/>
        <v>0</v>
      </c>
      <c r="V368" s="201">
        <f t="shared" si="236"/>
        <v>0</v>
      </c>
      <c r="W368" s="201">
        <f t="shared" si="236"/>
        <v>0</v>
      </c>
      <c r="X368" s="201">
        <f t="shared" si="236"/>
        <v>0</v>
      </c>
      <c r="AH368" s="34" t="s">
        <v>8</v>
      </c>
      <c r="AI368" s="35" t="s">
        <v>14</v>
      </c>
      <c r="AJ368" s="214">
        <v>8756.3665209310384</v>
      </c>
      <c r="AK368" s="214">
        <v>37203.242709869679</v>
      </c>
      <c r="AL368" s="215">
        <v>14978.962254777534</v>
      </c>
      <c r="AM368" s="215">
        <v>4935.5805081023345</v>
      </c>
      <c r="AN368" s="215">
        <v>2197.335191592922</v>
      </c>
      <c r="AO368" s="215">
        <v>387.59362922391824</v>
      </c>
      <c r="AP368" s="215">
        <v>2134.0291393083071</v>
      </c>
      <c r="AQ368" s="215">
        <v>815.2173522035032</v>
      </c>
      <c r="AR368" s="215">
        <v>275.81153273500809</v>
      </c>
      <c r="AS368" s="215">
        <v>53.977095095635192</v>
      </c>
      <c r="AT368" s="215">
        <v>571.19205597410723</v>
      </c>
      <c r="AU368" s="215">
        <v>109.92481238164656</v>
      </c>
      <c r="AV368" s="215">
        <v>415.41191399938458</v>
      </c>
      <c r="AW368" s="215">
        <v>36.848462269242461</v>
      </c>
      <c r="AX368" s="215">
        <v>361.20842645263087</v>
      </c>
      <c r="AY368" s="215">
        <v>74.207895502188975</v>
      </c>
      <c r="AZ368" s="215">
        <v>1375.4868383255562</v>
      </c>
      <c r="BA368" s="215">
        <v>214.206314066944</v>
      </c>
      <c r="BB368" s="215">
        <v>1643.8461195407172</v>
      </c>
      <c r="BC368" s="215">
        <v>498.27959268525444</v>
      </c>
    </row>
    <row r="369" spans="1:55" x14ac:dyDescent="0.25">
      <c r="A369" s="34" t="s">
        <v>8</v>
      </c>
      <c r="B369" s="35" t="s">
        <v>15</v>
      </c>
      <c r="C369" s="209"/>
      <c r="E369" s="201">
        <f t="shared" ref="E369:X369" si="237">IF(E32=1,$AF7,0)</f>
        <v>0</v>
      </c>
      <c r="F369" s="201">
        <f t="shared" si="237"/>
        <v>0</v>
      </c>
      <c r="G369" s="201">
        <f t="shared" si="237"/>
        <v>1418.0446851710428</v>
      </c>
      <c r="H369" s="201">
        <f t="shared" si="237"/>
        <v>0</v>
      </c>
      <c r="I369" s="201">
        <f t="shared" si="237"/>
        <v>0</v>
      </c>
      <c r="J369" s="201">
        <f t="shared" si="237"/>
        <v>0</v>
      </c>
      <c r="K369" s="201">
        <f t="shared" si="237"/>
        <v>0</v>
      </c>
      <c r="L369" s="201">
        <f t="shared" si="237"/>
        <v>0</v>
      </c>
      <c r="M369" s="201">
        <f t="shared" si="237"/>
        <v>0</v>
      </c>
      <c r="N369" s="201">
        <f t="shared" si="237"/>
        <v>0</v>
      </c>
      <c r="O369" s="201">
        <f t="shared" si="237"/>
        <v>0</v>
      </c>
      <c r="P369" s="201">
        <f t="shared" si="237"/>
        <v>0</v>
      </c>
      <c r="Q369" s="201">
        <f t="shared" si="237"/>
        <v>0</v>
      </c>
      <c r="R369" s="201">
        <f t="shared" si="237"/>
        <v>0</v>
      </c>
      <c r="S369" s="201">
        <f t="shared" si="237"/>
        <v>0</v>
      </c>
      <c r="T369" s="201">
        <f t="shared" si="237"/>
        <v>0</v>
      </c>
      <c r="U369" s="201">
        <f t="shared" si="237"/>
        <v>0</v>
      </c>
      <c r="V369" s="201">
        <f t="shared" si="237"/>
        <v>0</v>
      </c>
      <c r="W369" s="201">
        <f t="shared" si="237"/>
        <v>0</v>
      </c>
      <c r="X369" s="201">
        <f t="shared" si="237"/>
        <v>0</v>
      </c>
      <c r="AH369" s="34" t="s">
        <v>8</v>
      </c>
      <c r="AI369" s="35" t="s">
        <v>15</v>
      </c>
      <c r="AJ369" s="214">
        <v>702.95214347328124</v>
      </c>
      <c r="AK369" s="214">
        <v>92.463292685100342</v>
      </c>
      <c r="AL369" s="215">
        <v>16006.051133790192</v>
      </c>
      <c r="AM369" s="215">
        <v>574.9881143684529</v>
      </c>
      <c r="AN369" s="215">
        <v>244.1985073499032</v>
      </c>
      <c r="AO369" s="215">
        <v>13.987161901363431</v>
      </c>
      <c r="AP369" s="215">
        <v>209.45257518184775</v>
      </c>
      <c r="AQ369" s="215">
        <v>63.438369717787367</v>
      </c>
      <c r="AR369" s="215">
        <v>30.040160559541722</v>
      </c>
      <c r="AS369" s="215">
        <v>2.4369022853644653</v>
      </c>
      <c r="AT369" s="215">
        <v>44.582008130935691</v>
      </c>
      <c r="AU369" s="215">
        <v>7.9534537593015884</v>
      </c>
      <c r="AV369" s="215">
        <v>46.21426164875254</v>
      </c>
      <c r="AW369" s="215">
        <v>2.3869008633988216</v>
      </c>
      <c r="AX369" s="215">
        <v>42.599578987714551</v>
      </c>
      <c r="AY369" s="215">
        <v>7.4079660366634803</v>
      </c>
      <c r="AZ369" s="215">
        <v>132.29515987266362</v>
      </c>
      <c r="BA369" s="215">
        <v>8.2336986682222548</v>
      </c>
      <c r="BB369" s="215">
        <v>142.84878447244716</v>
      </c>
      <c r="BC369" s="215">
        <v>32.03626436121143</v>
      </c>
    </row>
    <row r="370" spans="1:55" x14ac:dyDescent="0.25">
      <c r="A370" s="42" t="s">
        <v>8</v>
      </c>
      <c r="B370" s="43" t="s">
        <v>16</v>
      </c>
      <c r="C370" s="209"/>
      <c r="E370" s="201">
        <f t="shared" ref="E370:X370" si="238">IF(E33=1,$AF8,0)</f>
        <v>0</v>
      </c>
      <c r="F370" s="201">
        <f t="shared" si="238"/>
        <v>0</v>
      </c>
      <c r="G370" s="201">
        <f t="shared" si="238"/>
        <v>0</v>
      </c>
      <c r="H370" s="201">
        <f t="shared" si="238"/>
        <v>397.11923374597785</v>
      </c>
      <c r="I370" s="201">
        <f t="shared" si="238"/>
        <v>0</v>
      </c>
      <c r="J370" s="201">
        <f t="shared" si="238"/>
        <v>0</v>
      </c>
      <c r="K370" s="201">
        <f t="shared" si="238"/>
        <v>0</v>
      </c>
      <c r="L370" s="201">
        <f t="shared" si="238"/>
        <v>0</v>
      </c>
      <c r="M370" s="201">
        <f t="shared" si="238"/>
        <v>0</v>
      </c>
      <c r="N370" s="201">
        <f t="shared" si="238"/>
        <v>0</v>
      </c>
      <c r="O370" s="201">
        <f t="shared" si="238"/>
        <v>0</v>
      </c>
      <c r="P370" s="201">
        <f t="shared" si="238"/>
        <v>0</v>
      </c>
      <c r="Q370" s="201">
        <f t="shared" si="238"/>
        <v>0</v>
      </c>
      <c r="R370" s="201">
        <f t="shared" si="238"/>
        <v>0</v>
      </c>
      <c r="S370" s="201">
        <f t="shared" si="238"/>
        <v>0</v>
      </c>
      <c r="T370" s="201">
        <f t="shared" si="238"/>
        <v>0</v>
      </c>
      <c r="U370" s="201">
        <f t="shared" si="238"/>
        <v>0</v>
      </c>
      <c r="V370" s="201">
        <f t="shared" si="238"/>
        <v>0</v>
      </c>
      <c r="W370" s="201">
        <f t="shared" si="238"/>
        <v>0</v>
      </c>
      <c r="X370" s="201">
        <f t="shared" si="238"/>
        <v>0</v>
      </c>
      <c r="AH370" s="42" t="s">
        <v>8</v>
      </c>
      <c r="AI370" s="43" t="s">
        <v>16</v>
      </c>
      <c r="AJ370" s="214">
        <v>8588.6813607533841</v>
      </c>
      <c r="AK370" s="214">
        <v>1184.7320353108896</v>
      </c>
      <c r="AL370" s="215">
        <v>26541.29671977571</v>
      </c>
      <c r="AM370" s="215">
        <v>51829.129393144198</v>
      </c>
      <c r="AN370" s="215">
        <v>3443.2415021567631</v>
      </c>
      <c r="AO370" s="215">
        <v>312.19957434520541</v>
      </c>
      <c r="AP370" s="215">
        <v>4410.6859550160343</v>
      </c>
      <c r="AQ370" s="215">
        <v>2418.3893130476645</v>
      </c>
      <c r="AR370" s="215">
        <v>376.83415190879833</v>
      </c>
      <c r="AS370" s="215">
        <v>46.611987027817378</v>
      </c>
      <c r="AT370" s="215">
        <v>812.06198923572924</v>
      </c>
      <c r="AU370" s="215">
        <v>222.64861405968017</v>
      </c>
      <c r="AV370" s="215">
        <v>692.02825840840387</v>
      </c>
      <c r="AW370" s="215">
        <v>44.665595657887728</v>
      </c>
      <c r="AX370" s="215">
        <v>759.71433647845902</v>
      </c>
      <c r="AY370" s="215">
        <v>156.04810283426053</v>
      </c>
      <c r="AZ370" s="215">
        <v>1828.4223301789027</v>
      </c>
      <c r="BA370" s="215">
        <v>184.68259391835656</v>
      </c>
      <c r="BB370" s="215">
        <v>2745.5644102162978</v>
      </c>
      <c r="BC370" s="215">
        <v>948.65804532624884</v>
      </c>
    </row>
    <row r="371" spans="1:55" x14ac:dyDescent="0.25">
      <c r="A371" s="49" t="s">
        <v>9</v>
      </c>
      <c r="B371" s="25" t="s">
        <v>13</v>
      </c>
      <c r="C371" s="209"/>
      <c r="E371" s="201">
        <f t="shared" ref="E371:X371" si="239">IF(E34=1,$AF9,0)</f>
        <v>0</v>
      </c>
      <c r="F371" s="201">
        <f t="shared" si="239"/>
        <v>0</v>
      </c>
      <c r="G371" s="201">
        <f t="shared" si="239"/>
        <v>0</v>
      </c>
      <c r="H371" s="201">
        <f t="shared" si="239"/>
        <v>0</v>
      </c>
      <c r="I371" s="201">
        <f t="shared" si="239"/>
        <v>2874.2596459805204</v>
      </c>
      <c r="J371" s="201">
        <f t="shared" si="239"/>
        <v>0</v>
      </c>
      <c r="K371" s="201">
        <f t="shared" si="239"/>
        <v>0</v>
      </c>
      <c r="L371" s="201">
        <f t="shared" si="239"/>
        <v>0</v>
      </c>
      <c r="M371" s="201">
        <f t="shared" si="239"/>
        <v>0</v>
      </c>
      <c r="N371" s="201">
        <f t="shared" si="239"/>
        <v>0</v>
      </c>
      <c r="O371" s="201">
        <f t="shared" si="239"/>
        <v>0</v>
      </c>
      <c r="P371" s="201">
        <f t="shared" si="239"/>
        <v>0</v>
      </c>
      <c r="Q371" s="201">
        <f t="shared" si="239"/>
        <v>0</v>
      </c>
      <c r="R371" s="201">
        <f t="shared" si="239"/>
        <v>0</v>
      </c>
      <c r="S371" s="201">
        <f t="shared" si="239"/>
        <v>0</v>
      </c>
      <c r="T371" s="201">
        <f t="shared" si="239"/>
        <v>0</v>
      </c>
      <c r="U371" s="201">
        <f t="shared" si="239"/>
        <v>0</v>
      </c>
      <c r="V371" s="201">
        <f t="shared" si="239"/>
        <v>0</v>
      </c>
      <c r="W371" s="201">
        <f t="shared" si="239"/>
        <v>0</v>
      </c>
      <c r="X371" s="201">
        <f t="shared" si="239"/>
        <v>0</v>
      </c>
      <c r="AH371" s="49" t="s">
        <v>9</v>
      </c>
      <c r="AI371" s="25" t="s">
        <v>13</v>
      </c>
      <c r="AJ371" s="214">
        <v>11019.42614477409</v>
      </c>
      <c r="AK371" s="214">
        <v>703.37168380734727</v>
      </c>
      <c r="AL371" s="215">
        <v>10033.384508436038</v>
      </c>
      <c r="AM371" s="215">
        <v>2227.0568637877418</v>
      </c>
      <c r="AN371" s="215">
        <v>624802.7136063783</v>
      </c>
      <c r="AO371" s="215">
        <v>9428.0214939220223</v>
      </c>
      <c r="AP371" s="215">
        <v>144171.61523528001</v>
      </c>
      <c r="AQ371" s="215">
        <v>30950.733015178525</v>
      </c>
      <c r="AR371" s="215">
        <v>12149.921082775205</v>
      </c>
      <c r="AS371" s="215">
        <v>859.91465879655027</v>
      </c>
      <c r="AT371" s="215">
        <v>15016.08460413934</v>
      </c>
      <c r="AU371" s="215">
        <v>2469.8159162039756</v>
      </c>
      <c r="AV371" s="215">
        <v>14912.041474714517</v>
      </c>
      <c r="AW371" s="215">
        <v>739.92884872320155</v>
      </c>
      <c r="AX371" s="215">
        <v>11674.460334114681</v>
      </c>
      <c r="AY371" s="215">
        <v>2047.328851258146</v>
      </c>
      <c r="AZ371" s="215">
        <v>43349.653988569946</v>
      </c>
      <c r="BA371" s="215">
        <v>2345.0382374450633</v>
      </c>
      <c r="BB371" s="215">
        <v>41556.156323119394</v>
      </c>
      <c r="BC371" s="215">
        <v>7635.9147723217147</v>
      </c>
    </row>
    <row r="372" spans="1:55" x14ac:dyDescent="0.25">
      <c r="A372" s="50" t="s">
        <v>9</v>
      </c>
      <c r="B372" s="35" t="s">
        <v>14</v>
      </c>
      <c r="C372" s="209"/>
      <c r="E372" s="201">
        <f t="shared" ref="E372:X372" si="240">IF(E35=1,$AF10,0)</f>
        <v>0</v>
      </c>
      <c r="F372" s="201">
        <f t="shared" si="240"/>
        <v>0</v>
      </c>
      <c r="G372" s="201">
        <f t="shared" si="240"/>
        <v>0</v>
      </c>
      <c r="H372" s="201">
        <f t="shared" si="240"/>
        <v>0</v>
      </c>
      <c r="I372" s="201">
        <f t="shared" si="240"/>
        <v>0</v>
      </c>
      <c r="J372" s="201">
        <f t="shared" si="240"/>
        <v>464.30958424724827</v>
      </c>
      <c r="K372" s="201">
        <f t="shared" si="240"/>
        <v>0</v>
      </c>
      <c r="L372" s="201">
        <f t="shared" si="240"/>
        <v>0</v>
      </c>
      <c r="M372" s="201">
        <f t="shared" si="240"/>
        <v>0</v>
      </c>
      <c r="N372" s="201">
        <f t="shared" si="240"/>
        <v>0</v>
      </c>
      <c r="O372" s="201">
        <f t="shared" si="240"/>
        <v>0</v>
      </c>
      <c r="P372" s="201">
        <f t="shared" si="240"/>
        <v>0</v>
      </c>
      <c r="Q372" s="201">
        <f t="shared" si="240"/>
        <v>0</v>
      </c>
      <c r="R372" s="201">
        <f t="shared" si="240"/>
        <v>0</v>
      </c>
      <c r="S372" s="201">
        <f t="shared" si="240"/>
        <v>0</v>
      </c>
      <c r="T372" s="201">
        <f t="shared" si="240"/>
        <v>0</v>
      </c>
      <c r="U372" s="201">
        <f t="shared" si="240"/>
        <v>0</v>
      </c>
      <c r="V372" s="201">
        <f t="shared" si="240"/>
        <v>0</v>
      </c>
      <c r="W372" s="201">
        <f t="shared" si="240"/>
        <v>0</v>
      </c>
      <c r="X372" s="201">
        <f t="shared" si="240"/>
        <v>0</v>
      </c>
      <c r="AH372" s="50" t="s">
        <v>9</v>
      </c>
      <c r="AI372" s="35" t="s">
        <v>14</v>
      </c>
      <c r="AJ372" s="214">
        <v>7714.0100685969728</v>
      </c>
      <c r="AK372" s="214">
        <v>1455.8488212668458</v>
      </c>
      <c r="AL372" s="215">
        <v>9878.1111651750944</v>
      </c>
      <c r="AM372" s="215">
        <v>3558.7461598812401</v>
      </c>
      <c r="AN372" s="215">
        <v>248355.09928134151</v>
      </c>
      <c r="AO372" s="215">
        <v>686899.07640432368</v>
      </c>
      <c r="AP372" s="215">
        <v>370410.93921644543</v>
      </c>
      <c r="AQ372" s="215">
        <v>106116.78207757187</v>
      </c>
      <c r="AR372" s="215">
        <v>8574.2028776972274</v>
      </c>
      <c r="AS372" s="215">
        <v>2841.4994613168014</v>
      </c>
      <c r="AT372" s="215">
        <v>18822.164011976991</v>
      </c>
      <c r="AU372" s="215">
        <v>3837.6416363363896</v>
      </c>
      <c r="AV372" s="215">
        <v>14821.464433657413</v>
      </c>
      <c r="AW372" s="215">
        <v>2474.552983202921</v>
      </c>
      <c r="AX372" s="215">
        <v>11646.316595044147</v>
      </c>
      <c r="AY372" s="215">
        <v>2366.2757264668721</v>
      </c>
      <c r="AZ372" s="215">
        <v>45005.637160813829</v>
      </c>
      <c r="BA372" s="215">
        <v>8731.7934197694849</v>
      </c>
      <c r="BB372" s="215">
        <v>55732.335626292406</v>
      </c>
      <c r="BC372" s="215">
        <v>18768.713058337209</v>
      </c>
    </row>
    <row r="373" spans="1:55" x14ac:dyDescent="0.25">
      <c r="A373" s="50" t="s">
        <v>9</v>
      </c>
      <c r="B373" s="35" t="s">
        <v>15</v>
      </c>
      <c r="C373" s="209"/>
      <c r="E373" s="201">
        <f t="shared" ref="E373:X373" si="241">IF(E36=1,$AF11,0)</f>
        <v>0</v>
      </c>
      <c r="F373" s="201">
        <f t="shared" si="241"/>
        <v>0</v>
      </c>
      <c r="G373" s="201">
        <f t="shared" si="241"/>
        <v>0</v>
      </c>
      <c r="H373" s="201">
        <f t="shared" si="241"/>
        <v>0</v>
      </c>
      <c r="I373" s="201">
        <f t="shared" si="241"/>
        <v>0</v>
      </c>
      <c r="J373" s="201">
        <f t="shared" si="241"/>
        <v>0</v>
      </c>
      <c r="K373" s="201">
        <f t="shared" si="241"/>
        <v>7409.732338453854</v>
      </c>
      <c r="L373" s="201">
        <f t="shared" si="241"/>
        <v>0</v>
      </c>
      <c r="M373" s="201">
        <f t="shared" si="241"/>
        <v>0</v>
      </c>
      <c r="N373" s="201">
        <f t="shared" si="241"/>
        <v>0</v>
      </c>
      <c r="O373" s="201">
        <f t="shared" si="241"/>
        <v>0</v>
      </c>
      <c r="P373" s="201">
        <f t="shared" si="241"/>
        <v>0</v>
      </c>
      <c r="Q373" s="201">
        <f t="shared" si="241"/>
        <v>0</v>
      </c>
      <c r="R373" s="201">
        <f t="shared" si="241"/>
        <v>0</v>
      </c>
      <c r="S373" s="201">
        <f t="shared" si="241"/>
        <v>0</v>
      </c>
      <c r="T373" s="201">
        <f t="shared" si="241"/>
        <v>0</v>
      </c>
      <c r="U373" s="201">
        <f t="shared" si="241"/>
        <v>0</v>
      </c>
      <c r="V373" s="201">
        <f t="shared" si="241"/>
        <v>0</v>
      </c>
      <c r="W373" s="201">
        <f t="shared" si="241"/>
        <v>0</v>
      </c>
      <c r="X373" s="201">
        <f t="shared" si="241"/>
        <v>0</v>
      </c>
      <c r="AH373" s="50" t="s">
        <v>9</v>
      </c>
      <c r="AI373" s="35" t="s">
        <v>15</v>
      </c>
      <c r="AJ373" s="214">
        <v>359.69559092451721</v>
      </c>
      <c r="AK373" s="214">
        <v>31.033488252825499</v>
      </c>
      <c r="AL373" s="215">
        <v>465.85730046419559</v>
      </c>
      <c r="AM373" s="215">
        <v>140.74478261133532</v>
      </c>
      <c r="AN373" s="215">
        <v>10617.103873523889</v>
      </c>
      <c r="AO373" s="215">
        <v>1266.5894342242721</v>
      </c>
      <c r="AP373" s="215">
        <v>142312.98937568715</v>
      </c>
      <c r="AQ373" s="215">
        <v>5490.9854324902035</v>
      </c>
      <c r="AR373" s="215">
        <v>375.38897916415232</v>
      </c>
      <c r="AS373" s="215">
        <v>42.149853227407029</v>
      </c>
      <c r="AT373" s="215">
        <v>619.94310956647951</v>
      </c>
      <c r="AU373" s="215">
        <v>129.81539172503255</v>
      </c>
      <c r="AV373" s="215">
        <v>492.22745931774932</v>
      </c>
      <c r="AW373" s="215">
        <v>30.718225000660443</v>
      </c>
      <c r="AX373" s="215">
        <v>440.0572916308235</v>
      </c>
      <c r="AY373" s="215">
        <v>79.23365938741469</v>
      </c>
      <c r="AZ373" s="215">
        <v>1519.8833698742249</v>
      </c>
      <c r="BA373" s="215">
        <v>112.43889801032918</v>
      </c>
      <c r="BB373" s="215">
        <v>1778.5599889484115</v>
      </c>
      <c r="BC373" s="215">
        <v>455.56943927651776</v>
      </c>
    </row>
    <row r="374" spans="1:55" x14ac:dyDescent="0.25">
      <c r="A374" s="51" t="s">
        <v>9</v>
      </c>
      <c r="B374" s="43" t="s">
        <v>16</v>
      </c>
      <c r="C374" s="209"/>
      <c r="E374" s="201">
        <f t="shared" ref="E374:X374" si="242">IF(E37=1,$AF12,0)</f>
        <v>0</v>
      </c>
      <c r="F374" s="201">
        <f t="shared" si="242"/>
        <v>0</v>
      </c>
      <c r="G374" s="201">
        <f t="shared" si="242"/>
        <v>0</v>
      </c>
      <c r="H374" s="201">
        <f t="shared" si="242"/>
        <v>0</v>
      </c>
      <c r="I374" s="201">
        <f t="shared" si="242"/>
        <v>0</v>
      </c>
      <c r="J374" s="201">
        <f t="shared" si="242"/>
        <v>0</v>
      </c>
      <c r="K374" s="201">
        <f t="shared" si="242"/>
        <v>0</v>
      </c>
      <c r="L374" s="201">
        <f t="shared" si="242"/>
        <v>2022.8597061464841</v>
      </c>
      <c r="M374" s="201">
        <f t="shared" si="242"/>
        <v>0</v>
      </c>
      <c r="N374" s="201">
        <f t="shared" si="242"/>
        <v>0</v>
      </c>
      <c r="O374" s="201">
        <f t="shared" si="242"/>
        <v>0</v>
      </c>
      <c r="P374" s="201">
        <f t="shared" si="242"/>
        <v>0</v>
      </c>
      <c r="Q374" s="201">
        <f t="shared" si="242"/>
        <v>0</v>
      </c>
      <c r="R374" s="201">
        <f t="shared" si="242"/>
        <v>0</v>
      </c>
      <c r="S374" s="201">
        <f t="shared" si="242"/>
        <v>0</v>
      </c>
      <c r="T374" s="201">
        <f t="shared" si="242"/>
        <v>0</v>
      </c>
      <c r="U374" s="201">
        <f t="shared" si="242"/>
        <v>0</v>
      </c>
      <c r="V374" s="201">
        <f t="shared" si="242"/>
        <v>0</v>
      </c>
      <c r="W374" s="201">
        <f t="shared" si="242"/>
        <v>0</v>
      </c>
      <c r="X374" s="201">
        <f t="shared" si="242"/>
        <v>0</v>
      </c>
      <c r="AH374" s="51" t="s">
        <v>9</v>
      </c>
      <c r="AI374" s="43" t="s">
        <v>16</v>
      </c>
      <c r="AJ374" s="214">
        <v>2782.844188425297</v>
      </c>
      <c r="AK374" s="214">
        <v>307.61901442037703</v>
      </c>
      <c r="AL374" s="215">
        <v>5391.2787522651288</v>
      </c>
      <c r="AM374" s="215">
        <v>2670.0353642056557</v>
      </c>
      <c r="AN374" s="215">
        <v>70045.270452801196</v>
      </c>
      <c r="AO374" s="215">
        <v>9524.1360788809016</v>
      </c>
      <c r="AP374" s="215">
        <v>145347.16354041704</v>
      </c>
      <c r="AQ374" s="215">
        <v>258271.26311861994</v>
      </c>
      <c r="AR374" s="215">
        <v>3086.820378159653</v>
      </c>
      <c r="AS374" s="215">
        <v>479.21261174963001</v>
      </c>
      <c r="AT374" s="215">
        <v>8577.0946169382969</v>
      </c>
      <c r="AU374" s="215">
        <v>2663.1758797465523</v>
      </c>
      <c r="AV374" s="215">
        <v>4177.0451473669809</v>
      </c>
      <c r="AW374" s="215">
        <v>300.78378012540799</v>
      </c>
      <c r="AX374" s="215">
        <v>4449.4167129508151</v>
      </c>
      <c r="AY374" s="215">
        <v>915.19385722826576</v>
      </c>
      <c r="AZ374" s="215">
        <v>13252.898467116063</v>
      </c>
      <c r="BA374" s="215">
        <v>1447.8029768468134</v>
      </c>
      <c r="BB374" s="215">
        <v>21751.365709044414</v>
      </c>
      <c r="BC374" s="215">
        <v>8507.1381765473561</v>
      </c>
    </row>
    <row r="375" spans="1:55" x14ac:dyDescent="0.25">
      <c r="A375" s="53" t="s">
        <v>10</v>
      </c>
      <c r="B375" s="35" t="s">
        <v>13</v>
      </c>
      <c r="C375" s="209"/>
      <c r="E375" s="201">
        <f t="shared" ref="E375:X375" si="243">IF(E38=1,$AF13,0)</f>
        <v>0</v>
      </c>
      <c r="F375" s="201">
        <f t="shared" si="243"/>
        <v>0</v>
      </c>
      <c r="G375" s="201">
        <f t="shared" si="243"/>
        <v>0</v>
      </c>
      <c r="H375" s="201">
        <f t="shared" si="243"/>
        <v>0</v>
      </c>
      <c r="I375" s="201">
        <f t="shared" si="243"/>
        <v>0</v>
      </c>
      <c r="J375" s="201">
        <f t="shared" si="243"/>
        <v>0</v>
      </c>
      <c r="K375" s="201">
        <f t="shared" si="243"/>
        <v>0</v>
      </c>
      <c r="L375" s="201">
        <f t="shared" si="243"/>
        <v>0</v>
      </c>
      <c r="M375" s="201">
        <f t="shared" si="243"/>
        <v>2322.324837053347</v>
      </c>
      <c r="N375" s="201">
        <f t="shared" si="243"/>
        <v>0</v>
      </c>
      <c r="O375" s="201">
        <f t="shared" si="243"/>
        <v>0</v>
      </c>
      <c r="P375" s="201">
        <f t="shared" si="243"/>
        <v>0</v>
      </c>
      <c r="Q375" s="201">
        <f t="shared" si="243"/>
        <v>0</v>
      </c>
      <c r="R375" s="201">
        <f t="shared" si="243"/>
        <v>0</v>
      </c>
      <c r="S375" s="201">
        <f t="shared" si="243"/>
        <v>0</v>
      </c>
      <c r="T375" s="201">
        <f t="shared" si="243"/>
        <v>0</v>
      </c>
      <c r="U375" s="201">
        <f t="shared" si="243"/>
        <v>0</v>
      </c>
      <c r="V375" s="201">
        <f t="shared" si="243"/>
        <v>0</v>
      </c>
      <c r="W375" s="201">
        <f t="shared" si="243"/>
        <v>0</v>
      </c>
      <c r="X375" s="201">
        <f t="shared" si="243"/>
        <v>0</v>
      </c>
      <c r="AH375" s="53" t="s">
        <v>10</v>
      </c>
      <c r="AI375" s="35" t="s">
        <v>13</v>
      </c>
      <c r="AJ375" s="214">
        <v>1914.1385038010299</v>
      </c>
      <c r="AK375" s="214">
        <v>120.11132046999023</v>
      </c>
      <c r="AL375" s="215">
        <v>1397.9092010146501</v>
      </c>
      <c r="AM375" s="215">
        <v>337.00699391448256</v>
      </c>
      <c r="AN375" s="215">
        <v>9881.1680576085364</v>
      </c>
      <c r="AO375" s="215">
        <v>667.51556406379314</v>
      </c>
      <c r="AP375" s="215">
        <v>7223.154976559078</v>
      </c>
      <c r="AQ375" s="215">
        <v>2033.5060740193894</v>
      </c>
      <c r="AR375" s="215">
        <v>647016.71696895198</v>
      </c>
      <c r="AS375" s="215">
        <v>7823.5006820431345</v>
      </c>
      <c r="AT375" s="215">
        <v>212176.59459119206</v>
      </c>
      <c r="AU375" s="215">
        <v>31486.251708419484</v>
      </c>
      <c r="AV375" s="215">
        <v>10859.545471015357</v>
      </c>
      <c r="AW375" s="215">
        <v>492.62946545724861</v>
      </c>
      <c r="AX375" s="215">
        <v>7784.9760928178457</v>
      </c>
      <c r="AY375" s="215">
        <v>1369.8514072783598</v>
      </c>
      <c r="AZ375" s="215">
        <v>41262.29595804288</v>
      </c>
      <c r="BA375" s="215">
        <v>1862.5988487538395</v>
      </c>
      <c r="BB375" s="215">
        <v>31580.139651493329</v>
      </c>
      <c r="BC375" s="215">
        <v>6194.769290375225</v>
      </c>
    </row>
    <row r="376" spans="1:55" x14ac:dyDescent="0.25">
      <c r="A376" s="53" t="s">
        <v>10</v>
      </c>
      <c r="B376" s="35" t="s">
        <v>14</v>
      </c>
      <c r="C376" s="209"/>
      <c r="E376" s="201">
        <f t="shared" ref="E376:X376" si="244">IF(E39=1,$AF14,0)</f>
        <v>0</v>
      </c>
      <c r="F376" s="201">
        <f t="shared" si="244"/>
        <v>0</v>
      </c>
      <c r="G376" s="201">
        <f t="shared" si="244"/>
        <v>0</v>
      </c>
      <c r="H376" s="201">
        <f t="shared" si="244"/>
        <v>0</v>
      </c>
      <c r="I376" s="201">
        <f t="shared" si="244"/>
        <v>0</v>
      </c>
      <c r="J376" s="201">
        <f t="shared" si="244"/>
        <v>0</v>
      </c>
      <c r="K376" s="201">
        <f t="shared" si="244"/>
        <v>0</v>
      </c>
      <c r="L376" s="201">
        <f t="shared" si="244"/>
        <v>0</v>
      </c>
      <c r="M376" s="201">
        <f t="shared" si="244"/>
        <v>0</v>
      </c>
      <c r="N376" s="201">
        <f t="shared" si="244"/>
        <v>540.39241043437778</v>
      </c>
      <c r="O376" s="201">
        <f t="shared" si="244"/>
        <v>0</v>
      </c>
      <c r="P376" s="201">
        <f t="shared" si="244"/>
        <v>0</v>
      </c>
      <c r="Q376" s="201">
        <f t="shared" si="244"/>
        <v>0</v>
      </c>
      <c r="R376" s="201">
        <f t="shared" si="244"/>
        <v>0</v>
      </c>
      <c r="S376" s="201">
        <f t="shared" si="244"/>
        <v>0</v>
      </c>
      <c r="T376" s="201">
        <f t="shared" si="244"/>
        <v>0</v>
      </c>
      <c r="U376" s="201">
        <f t="shared" si="244"/>
        <v>0</v>
      </c>
      <c r="V376" s="201">
        <f t="shared" si="244"/>
        <v>0</v>
      </c>
      <c r="W376" s="201">
        <f t="shared" si="244"/>
        <v>0</v>
      </c>
      <c r="X376" s="201">
        <f t="shared" si="244"/>
        <v>0</v>
      </c>
      <c r="AH376" s="53" t="s">
        <v>10</v>
      </c>
      <c r="AI376" s="35" t="s">
        <v>14</v>
      </c>
      <c r="AJ376" s="214">
        <v>2502.1313940543246</v>
      </c>
      <c r="AK376" s="214">
        <v>2026.8288486976819</v>
      </c>
      <c r="AL376" s="215">
        <v>3399.2921719246378</v>
      </c>
      <c r="AM376" s="215">
        <v>1289.4471992995157</v>
      </c>
      <c r="AN376" s="215">
        <v>19018.351794204467</v>
      </c>
      <c r="AO376" s="215">
        <v>14169.519008562325</v>
      </c>
      <c r="AP376" s="215">
        <v>20274.93190397451</v>
      </c>
      <c r="AQ376" s="215">
        <v>7777.0123004429815</v>
      </c>
      <c r="AR376" s="215">
        <v>210173.62429409745</v>
      </c>
      <c r="AS376" s="215">
        <v>1290231.7133020975</v>
      </c>
      <c r="AT376" s="215">
        <v>956852.26813421247</v>
      </c>
      <c r="AU376" s="215">
        <v>149982.04449916034</v>
      </c>
      <c r="AV376" s="215">
        <v>24772.700272957376</v>
      </c>
      <c r="AW376" s="215">
        <v>6401.13791107423</v>
      </c>
      <c r="AX376" s="215">
        <v>18120.297844701123</v>
      </c>
      <c r="AY376" s="215">
        <v>4125.0662567808131</v>
      </c>
      <c r="AZ376" s="215">
        <v>86155.239607657262</v>
      </c>
      <c r="BA376" s="215">
        <v>32317.991175459567</v>
      </c>
      <c r="BB376" s="215">
        <v>91358.807291001329</v>
      </c>
      <c r="BC376" s="215">
        <v>36031.424438898131</v>
      </c>
    </row>
    <row r="377" spans="1:55" x14ac:dyDescent="0.25">
      <c r="A377" s="53" t="s">
        <v>10</v>
      </c>
      <c r="B377" s="35" t="s">
        <v>15</v>
      </c>
      <c r="C377" s="209"/>
      <c r="E377" s="201">
        <f t="shared" ref="E377:X377" si="245">IF(E40=1,$AF15,0)</f>
        <v>0</v>
      </c>
      <c r="F377" s="201">
        <f t="shared" si="245"/>
        <v>0</v>
      </c>
      <c r="G377" s="201">
        <f t="shared" si="245"/>
        <v>0</v>
      </c>
      <c r="H377" s="201">
        <f t="shared" si="245"/>
        <v>0</v>
      </c>
      <c r="I377" s="201">
        <f t="shared" si="245"/>
        <v>0</v>
      </c>
      <c r="J377" s="201">
        <f t="shared" si="245"/>
        <v>0</v>
      </c>
      <c r="K377" s="201">
        <f t="shared" si="245"/>
        <v>0</v>
      </c>
      <c r="L377" s="201">
        <f t="shared" si="245"/>
        <v>0</v>
      </c>
      <c r="M377" s="201">
        <f t="shared" si="245"/>
        <v>0</v>
      </c>
      <c r="N377" s="201">
        <f t="shared" si="245"/>
        <v>0</v>
      </c>
      <c r="O377" s="201">
        <f t="shared" si="245"/>
        <v>11486.520102830664</v>
      </c>
      <c r="P377" s="201">
        <f t="shared" si="245"/>
        <v>0</v>
      </c>
      <c r="Q377" s="201">
        <f t="shared" si="245"/>
        <v>0</v>
      </c>
      <c r="R377" s="201">
        <f t="shared" si="245"/>
        <v>0</v>
      </c>
      <c r="S377" s="201">
        <f t="shared" si="245"/>
        <v>0</v>
      </c>
      <c r="T377" s="201">
        <f t="shared" si="245"/>
        <v>0</v>
      </c>
      <c r="U377" s="201">
        <f t="shared" si="245"/>
        <v>0</v>
      </c>
      <c r="V377" s="201">
        <f t="shared" si="245"/>
        <v>0</v>
      </c>
      <c r="W377" s="201">
        <f t="shared" si="245"/>
        <v>0</v>
      </c>
      <c r="X377" s="201">
        <f t="shared" si="245"/>
        <v>0</v>
      </c>
      <c r="AH377" s="53" t="s">
        <v>10</v>
      </c>
      <c r="AI377" s="35" t="s">
        <v>15</v>
      </c>
      <c r="AJ377" s="214">
        <v>50.087385721394448</v>
      </c>
      <c r="AK377" s="214">
        <v>5.643384763443219</v>
      </c>
      <c r="AL377" s="215">
        <v>56.642318191852297</v>
      </c>
      <c r="AM377" s="215">
        <v>20.612076628215181</v>
      </c>
      <c r="AN377" s="215">
        <v>352.82156420786134</v>
      </c>
      <c r="AO377" s="215">
        <v>39.642402216578297</v>
      </c>
      <c r="AP377" s="215">
        <v>369.72600281262805</v>
      </c>
      <c r="AQ377" s="215">
        <v>158.8120812862891</v>
      </c>
      <c r="AR377" s="215">
        <v>6818.7886232823366</v>
      </c>
      <c r="AS377" s="215">
        <v>836.08056440532039</v>
      </c>
      <c r="AT377" s="215">
        <v>177689.18082237776</v>
      </c>
      <c r="AU377" s="215">
        <v>5629.2181049121209</v>
      </c>
      <c r="AV377" s="215">
        <v>317.25950215858489</v>
      </c>
      <c r="AW377" s="215">
        <v>19.780253997270258</v>
      </c>
      <c r="AX377" s="215">
        <v>249.08082983873513</v>
      </c>
      <c r="AY377" s="215">
        <v>45.626461609614758</v>
      </c>
      <c r="AZ377" s="215">
        <v>1245.3740579107621</v>
      </c>
      <c r="BA377" s="215">
        <v>94.981885933458614</v>
      </c>
      <c r="BB377" s="215">
        <v>1194.3961408338466</v>
      </c>
      <c r="BC377" s="215">
        <v>315.35955152607352</v>
      </c>
    </row>
    <row r="378" spans="1:55" x14ac:dyDescent="0.25">
      <c r="A378" s="53" t="s">
        <v>10</v>
      </c>
      <c r="B378" s="35" t="s">
        <v>16</v>
      </c>
      <c r="C378" s="209"/>
      <c r="E378" s="201">
        <f t="shared" ref="E378:X378" si="246">IF(E41=1,$AF16,0)</f>
        <v>0</v>
      </c>
      <c r="F378" s="201">
        <f t="shared" si="246"/>
        <v>0</v>
      </c>
      <c r="G378" s="201">
        <f t="shared" si="246"/>
        <v>0</v>
      </c>
      <c r="H378" s="201">
        <f t="shared" si="246"/>
        <v>0</v>
      </c>
      <c r="I378" s="201">
        <f t="shared" si="246"/>
        <v>0</v>
      </c>
      <c r="J378" s="201">
        <f t="shared" si="246"/>
        <v>0</v>
      </c>
      <c r="K378" s="201">
        <f t="shared" si="246"/>
        <v>0</v>
      </c>
      <c r="L378" s="201">
        <f t="shared" si="246"/>
        <v>0</v>
      </c>
      <c r="M378" s="201">
        <f t="shared" si="246"/>
        <v>0</v>
      </c>
      <c r="N378" s="201">
        <f t="shared" si="246"/>
        <v>0</v>
      </c>
      <c r="O378" s="201">
        <f t="shared" si="246"/>
        <v>0</v>
      </c>
      <c r="P378" s="201">
        <f t="shared" si="246"/>
        <v>2857.6468463259935</v>
      </c>
      <c r="Q378" s="201">
        <f t="shared" si="246"/>
        <v>0</v>
      </c>
      <c r="R378" s="201">
        <f t="shared" si="246"/>
        <v>0</v>
      </c>
      <c r="S378" s="201">
        <f t="shared" si="246"/>
        <v>0</v>
      </c>
      <c r="T378" s="201">
        <f t="shared" si="246"/>
        <v>0</v>
      </c>
      <c r="U378" s="201">
        <f t="shared" si="246"/>
        <v>0</v>
      </c>
      <c r="V378" s="201">
        <f t="shared" si="246"/>
        <v>0</v>
      </c>
      <c r="W378" s="201">
        <f t="shared" si="246"/>
        <v>0</v>
      </c>
      <c r="X378" s="201">
        <f t="shared" si="246"/>
        <v>0</v>
      </c>
      <c r="AH378" s="53" t="s">
        <v>10</v>
      </c>
      <c r="AI378" s="35" t="s">
        <v>16</v>
      </c>
      <c r="AJ378" s="214">
        <v>321.37352049106335</v>
      </c>
      <c r="AK378" s="214">
        <v>50.618098326810859</v>
      </c>
      <c r="AL378" s="215">
        <v>576.49163001288957</v>
      </c>
      <c r="AM378" s="215">
        <v>338.8888881445281</v>
      </c>
      <c r="AN378" s="215">
        <v>3114.7257428272851</v>
      </c>
      <c r="AO378" s="215">
        <v>447.01202218397464</v>
      </c>
      <c r="AP378" s="215">
        <v>4458.0356715342105</v>
      </c>
      <c r="AQ378" s="215">
        <v>2989.3782621222927</v>
      </c>
      <c r="AR378" s="215">
        <v>28707.428865698581</v>
      </c>
      <c r="AS378" s="215">
        <v>6895.4251917518241</v>
      </c>
      <c r="AT378" s="215">
        <v>162538.45943418687</v>
      </c>
      <c r="AU378" s="215">
        <v>207316.07170717343</v>
      </c>
      <c r="AV378" s="215">
        <v>1592.9551034063356</v>
      </c>
      <c r="AW378" s="215">
        <v>142.28394897989645</v>
      </c>
      <c r="AX378" s="215">
        <v>1670.9767899388053</v>
      </c>
      <c r="AY378" s="215">
        <v>366.26526721045093</v>
      </c>
      <c r="AZ378" s="215">
        <v>6082.9231462468779</v>
      </c>
      <c r="BA378" s="215">
        <v>732.59762039336658</v>
      </c>
      <c r="BB378" s="215">
        <v>8907.976171654991</v>
      </c>
      <c r="BC378" s="215">
        <v>3502.7765870690205</v>
      </c>
    </row>
    <row r="379" spans="1:55" x14ac:dyDescent="0.25">
      <c r="A379" s="54" t="s">
        <v>11</v>
      </c>
      <c r="B379" s="25" t="s">
        <v>13</v>
      </c>
      <c r="C379" s="209"/>
      <c r="E379" s="201">
        <f t="shared" ref="E379:X379" si="247">IF(E42=1,$AF17,0)</f>
        <v>0</v>
      </c>
      <c r="F379" s="201">
        <f t="shared" si="247"/>
        <v>0</v>
      </c>
      <c r="G379" s="201">
        <f t="shared" si="247"/>
        <v>0</v>
      </c>
      <c r="H379" s="201">
        <f t="shared" si="247"/>
        <v>0</v>
      </c>
      <c r="I379" s="201">
        <f t="shared" si="247"/>
        <v>0</v>
      </c>
      <c r="J379" s="201">
        <f t="shared" si="247"/>
        <v>0</v>
      </c>
      <c r="K379" s="201">
        <f t="shared" si="247"/>
        <v>0</v>
      </c>
      <c r="L379" s="201">
        <f t="shared" si="247"/>
        <v>0</v>
      </c>
      <c r="M379" s="201">
        <f t="shared" si="247"/>
        <v>0</v>
      </c>
      <c r="N379" s="201">
        <f t="shared" si="247"/>
        <v>0</v>
      </c>
      <c r="O379" s="201">
        <f t="shared" si="247"/>
        <v>0</v>
      </c>
      <c r="P379" s="201">
        <f t="shared" si="247"/>
        <v>0</v>
      </c>
      <c r="Q379" s="201">
        <f t="shared" si="247"/>
        <v>3974.6605936325122</v>
      </c>
      <c r="R379" s="201">
        <f t="shared" si="247"/>
        <v>0</v>
      </c>
      <c r="S379" s="201">
        <f t="shared" si="247"/>
        <v>0</v>
      </c>
      <c r="T379" s="201">
        <f t="shared" si="247"/>
        <v>0</v>
      </c>
      <c r="U379" s="201">
        <f t="shared" si="247"/>
        <v>0</v>
      </c>
      <c r="V379" s="201">
        <f t="shared" si="247"/>
        <v>0</v>
      </c>
      <c r="W379" s="201">
        <f t="shared" si="247"/>
        <v>0</v>
      </c>
      <c r="X379" s="201">
        <f t="shared" si="247"/>
        <v>0</v>
      </c>
      <c r="AH379" s="54" t="s">
        <v>11</v>
      </c>
      <c r="AI379" s="25" t="s">
        <v>13</v>
      </c>
      <c r="AJ379" s="214">
        <v>6980.3134510735363</v>
      </c>
      <c r="AK379" s="214">
        <v>550.36832705284701</v>
      </c>
      <c r="AL379" s="215">
        <v>7671.0285795364916</v>
      </c>
      <c r="AM379" s="215">
        <v>1998.7421893250214</v>
      </c>
      <c r="AN379" s="215">
        <v>50398.564673539819</v>
      </c>
      <c r="AO379" s="215">
        <v>3343.8827414521943</v>
      </c>
      <c r="AP379" s="215">
        <v>38986.045480437875</v>
      </c>
      <c r="AQ379" s="215">
        <v>9714.7291438222128</v>
      </c>
      <c r="AR379" s="215">
        <v>49175.978718403174</v>
      </c>
      <c r="AS379" s="215">
        <v>3030.809270877417</v>
      </c>
      <c r="AT379" s="215">
        <v>74630.761497399639</v>
      </c>
      <c r="AU379" s="215">
        <v>13425.388591021123</v>
      </c>
      <c r="AV379" s="215">
        <v>3198240.4273266457</v>
      </c>
      <c r="AW379" s="215">
        <v>59342.230808580447</v>
      </c>
      <c r="AX379" s="215">
        <v>1443884.5888146767</v>
      </c>
      <c r="AY379" s="215">
        <v>200109.71530289925</v>
      </c>
      <c r="AZ379" s="215">
        <v>216692.81149504249</v>
      </c>
      <c r="BA379" s="215">
        <v>9514.995918075103</v>
      </c>
      <c r="BB379" s="215">
        <v>192612.8872734161</v>
      </c>
      <c r="BC379" s="215">
        <v>34212.763493517261</v>
      </c>
    </row>
    <row r="380" spans="1:55" x14ac:dyDescent="0.25">
      <c r="A380" s="55" t="s">
        <v>11</v>
      </c>
      <c r="B380" s="35" t="s">
        <v>14</v>
      </c>
      <c r="C380" s="209"/>
      <c r="E380" s="201">
        <f t="shared" ref="E380:X380" si="248">IF(E43=1,$AF18,0)</f>
        <v>0</v>
      </c>
      <c r="F380" s="201">
        <f t="shared" si="248"/>
        <v>0</v>
      </c>
      <c r="G380" s="201">
        <f t="shared" si="248"/>
        <v>0</v>
      </c>
      <c r="H380" s="201">
        <f t="shared" si="248"/>
        <v>0</v>
      </c>
      <c r="I380" s="201">
        <f t="shared" si="248"/>
        <v>0</v>
      </c>
      <c r="J380" s="201">
        <f t="shared" si="248"/>
        <v>0</v>
      </c>
      <c r="K380" s="201">
        <f t="shared" si="248"/>
        <v>0</v>
      </c>
      <c r="L380" s="201">
        <f t="shared" si="248"/>
        <v>0</v>
      </c>
      <c r="M380" s="201">
        <f t="shared" si="248"/>
        <v>0</v>
      </c>
      <c r="N380" s="201">
        <f t="shared" si="248"/>
        <v>0</v>
      </c>
      <c r="O380" s="201">
        <f t="shared" si="248"/>
        <v>0</v>
      </c>
      <c r="P380" s="201">
        <f t="shared" si="248"/>
        <v>0</v>
      </c>
      <c r="Q380" s="201">
        <f t="shared" si="248"/>
        <v>0</v>
      </c>
      <c r="R380" s="201">
        <f t="shared" si="248"/>
        <v>343.73637694919546</v>
      </c>
      <c r="S380" s="201">
        <f t="shared" si="248"/>
        <v>0</v>
      </c>
      <c r="T380" s="201">
        <f t="shared" si="248"/>
        <v>0</v>
      </c>
      <c r="U380" s="201">
        <f t="shared" si="248"/>
        <v>0</v>
      </c>
      <c r="V380" s="201">
        <f t="shared" si="248"/>
        <v>0</v>
      </c>
      <c r="W380" s="201">
        <f t="shared" si="248"/>
        <v>0</v>
      </c>
      <c r="X380" s="201">
        <f t="shared" si="248"/>
        <v>0</v>
      </c>
      <c r="AH380" s="55" t="s">
        <v>11</v>
      </c>
      <c r="AI380" s="35" t="s">
        <v>14</v>
      </c>
      <c r="AJ380" s="214">
        <v>4366.9302519224557</v>
      </c>
      <c r="AK380" s="214">
        <v>447.83288332148658</v>
      </c>
      <c r="AL380" s="215">
        <v>5060.9224917364736</v>
      </c>
      <c r="AM380" s="215">
        <v>1449.2448522912002</v>
      </c>
      <c r="AN380" s="215">
        <v>31789.168451507481</v>
      </c>
      <c r="AO380" s="215">
        <v>2821.2759898665736</v>
      </c>
      <c r="AP380" s="215">
        <v>26030.560684233242</v>
      </c>
      <c r="AQ380" s="215">
        <v>7411.5059284270128</v>
      </c>
      <c r="AR380" s="215">
        <v>29937.700677031218</v>
      </c>
      <c r="AS380" s="215">
        <v>2332.432147841595</v>
      </c>
      <c r="AT380" s="215">
        <v>47020.073223860614</v>
      </c>
      <c r="AU380" s="215">
        <v>8739.740866767137</v>
      </c>
      <c r="AV380" s="215">
        <v>1826518.302350302</v>
      </c>
      <c r="AW380" s="215">
        <v>1128005.7571883257</v>
      </c>
      <c r="AX380" s="215">
        <v>1404412.2520543293</v>
      </c>
      <c r="AY380" s="215">
        <v>358944.11506166117</v>
      </c>
      <c r="AZ380" s="215">
        <v>148636.1870206965</v>
      </c>
      <c r="BA380" s="215">
        <v>11806.584543057084</v>
      </c>
      <c r="BB380" s="215">
        <v>150380.38508133692</v>
      </c>
      <c r="BC380" s="215">
        <v>36851.320600770028</v>
      </c>
    </row>
    <row r="381" spans="1:55" x14ac:dyDescent="0.25">
      <c r="A381" s="55" t="s">
        <v>11</v>
      </c>
      <c r="B381" s="35" t="s">
        <v>15</v>
      </c>
      <c r="C381" s="209"/>
      <c r="E381" s="201">
        <f t="shared" ref="E381:X381" si="249">IF(E44=1,$AF19,0)</f>
        <v>0</v>
      </c>
      <c r="F381" s="201">
        <f t="shared" si="249"/>
        <v>0</v>
      </c>
      <c r="G381" s="201">
        <f t="shared" si="249"/>
        <v>0</v>
      </c>
      <c r="H381" s="201">
        <f t="shared" si="249"/>
        <v>0</v>
      </c>
      <c r="I381" s="201">
        <f t="shared" si="249"/>
        <v>0</v>
      </c>
      <c r="J381" s="201">
        <f t="shared" si="249"/>
        <v>0</v>
      </c>
      <c r="K381" s="201">
        <f t="shared" si="249"/>
        <v>0</v>
      </c>
      <c r="L381" s="201">
        <f t="shared" si="249"/>
        <v>0</v>
      </c>
      <c r="M381" s="201">
        <f t="shared" si="249"/>
        <v>0</v>
      </c>
      <c r="N381" s="201">
        <f t="shared" si="249"/>
        <v>0</v>
      </c>
      <c r="O381" s="201">
        <f t="shared" si="249"/>
        <v>0</v>
      </c>
      <c r="P381" s="201">
        <f t="shared" si="249"/>
        <v>0</v>
      </c>
      <c r="Q381" s="201">
        <f t="shared" si="249"/>
        <v>0</v>
      </c>
      <c r="R381" s="201">
        <f t="shared" si="249"/>
        <v>0</v>
      </c>
      <c r="S381" s="201">
        <f t="shared" si="249"/>
        <v>6238.4910701075323</v>
      </c>
      <c r="T381" s="201">
        <f t="shared" si="249"/>
        <v>0</v>
      </c>
      <c r="U381" s="201">
        <f t="shared" si="249"/>
        <v>0</v>
      </c>
      <c r="V381" s="201">
        <f t="shared" si="249"/>
        <v>0</v>
      </c>
      <c r="W381" s="201">
        <f t="shared" si="249"/>
        <v>0</v>
      </c>
      <c r="X381" s="201">
        <f t="shared" si="249"/>
        <v>0</v>
      </c>
      <c r="AH381" s="55" t="s">
        <v>11</v>
      </c>
      <c r="AI381" s="35" t="s">
        <v>15</v>
      </c>
      <c r="AJ381" s="214">
        <v>91.305743904442863</v>
      </c>
      <c r="AK381" s="214">
        <v>7.5284018902770633</v>
      </c>
      <c r="AL381" s="215">
        <v>110.48167813826869</v>
      </c>
      <c r="AM381" s="215">
        <v>30.774208298382824</v>
      </c>
      <c r="AN381" s="215">
        <v>659.80853710469933</v>
      </c>
      <c r="AO381" s="215">
        <v>45.804458418769386</v>
      </c>
      <c r="AP381" s="215">
        <v>552.06723197978408</v>
      </c>
      <c r="AQ381" s="215">
        <v>150.59247396631397</v>
      </c>
      <c r="AR381" s="215">
        <v>622.99544163898781</v>
      </c>
      <c r="AS381" s="215">
        <v>39.33949365776958</v>
      </c>
      <c r="AT381" s="215">
        <v>982.69077151139265</v>
      </c>
      <c r="AU381" s="215">
        <v>179.50452003745892</v>
      </c>
      <c r="AV381" s="215">
        <v>28111.020443166228</v>
      </c>
      <c r="AW381" s="215">
        <v>1468.7630388637567</v>
      </c>
      <c r="AX381" s="215">
        <v>322750.9198224232</v>
      </c>
      <c r="AY381" s="215">
        <v>7453.7163842754708</v>
      </c>
      <c r="AZ381" s="215">
        <v>2793.3400831230224</v>
      </c>
      <c r="BA381" s="215">
        <v>132.76523916342234</v>
      </c>
      <c r="BB381" s="215">
        <v>2621.8882377524915</v>
      </c>
      <c r="BC381" s="215">
        <v>529.20788127012781</v>
      </c>
    </row>
    <row r="382" spans="1:55" x14ac:dyDescent="0.25">
      <c r="A382" s="56" t="s">
        <v>11</v>
      </c>
      <c r="B382" s="43" t="s">
        <v>16</v>
      </c>
      <c r="C382" s="209"/>
      <c r="E382" s="201">
        <f t="shared" ref="E382:X382" si="250">IF(E45=1,$AF20,0)</f>
        <v>0</v>
      </c>
      <c r="F382" s="201">
        <f t="shared" si="250"/>
        <v>0</v>
      </c>
      <c r="G382" s="201">
        <f t="shared" si="250"/>
        <v>0</v>
      </c>
      <c r="H382" s="201">
        <f t="shared" si="250"/>
        <v>0</v>
      </c>
      <c r="I382" s="201">
        <f t="shared" si="250"/>
        <v>0</v>
      </c>
      <c r="J382" s="201">
        <f t="shared" si="250"/>
        <v>0</v>
      </c>
      <c r="K382" s="201">
        <f t="shared" si="250"/>
        <v>0</v>
      </c>
      <c r="L382" s="201">
        <f t="shared" si="250"/>
        <v>0</v>
      </c>
      <c r="M382" s="201">
        <f t="shared" si="250"/>
        <v>0</v>
      </c>
      <c r="N382" s="201">
        <f t="shared" si="250"/>
        <v>0</v>
      </c>
      <c r="O382" s="201">
        <f t="shared" si="250"/>
        <v>0</v>
      </c>
      <c r="P382" s="201">
        <f t="shared" si="250"/>
        <v>0</v>
      </c>
      <c r="Q382" s="201">
        <f t="shared" si="250"/>
        <v>0</v>
      </c>
      <c r="R382" s="201">
        <f t="shared" si="250"/>
        <v>0</v>
      </c>
      <c r="S382" s="201">
        <f t="shared" si="250"/>
        <v>0</v>
      </c>
      <c r="T382" s="201">
        <f t="shared" si="250"/>
        <v>1249.793432268418</v>
      </c>
      <c r="U382" s="201">
        <f t="shared" si="250"/>
        <v>0</v>
      </c>
      <c r="V382" s="201">
        <f t="shared" si="250"/>
        <v>0</v>
      </c>
      <c r="W382" s="201">
        <f t="shared" si="250"/>
        <v>0</v>
      </c>
      <c r="X382" s="201">
        <f t="shared" si="250"/>
        <v>0</v>
      </c>
      <c r="AH382" s="56" t="s">
        <v>11</v>
      </c>
      <c r="AI382" s="43" t="s">
        <v>16</v>
      </c>
      <c r="AJ382" s="214">
        <v>311.40334356588517</v>
      </c>
      <c r="AK382" s="214">
        <v>31.915444606034885</v>
      </c>
      <c r="AL382" s="215">
        <v>479.10900896312654</v>
      </c>
      <c r="AM382" s="215">
        <v>198.17675736538985</v>
      </c>
      <c r="AN382" s="215">
        <v>2321.1245526715006</v>
      </c>
      <c r="AO382" s="215">
        <v>207.7687115738764</v>
      </c>
      <c r="AP382" s="215">
        <v>2449.8927423967934</v>
      </c>
      <c r="AQ382" s="215">
        <v>1084.7338587645927</v>
      </c>
      <c r="AR382" s="215">
        <v>1896.7705988515504</v>
      </c>
      <c r="AS382" s="215">
        <v>154.83636656623793</v>
      </c>
      <c r="AT382" s="215">
        <v>3445.0000749259902</v>
      </c>
      <c r="AU382" s="215">
        <v>785.44536497914748</v>
      </c>
      <c r="AV382" s="215">
        <v>92057.680758435468</v>
      </c>
      <c r="AW382" s="215">
        <v>7370.0594373081713</v>
      </c>
      <c r="AX382" s="215">
        <v>142698.94716354524</v>
      </c>
      <c r="AY382" s="215">
        <v>171957.418277927</v>
      </c>
      <c r="AZ382" s="215">
        <v>9126.6945291688498</v>
      </c>
      <c r="BA382" s="215">
        <v>582.47523747448611</v>
      </c>
      <c r="BB382" s="215">
        <v>10654.922496912448</v>
      </c>
      <c r="BC382" s="215">
        <v>3295.9500850383461</v>
      </c>
    </row>
    <row r="383" spans="1:55" x14ac:dyDescent="0.25">
      <c r="A383" s="57" t="s">
        <v>12</v>
      </c>
      <c r="B383" s="35" t="s">
        <v>13</v>
      </c>
      <c r="C383" s="209"/>
      <c r="E383" s="201">
        <f t="shared" ref="E383:X383" si="251">IF(E46=1,$AF21,0)</f>
        <v>0</v>
      </c>
      <c r="F383" s="201">
        <f t="shared" si="251"/>
        <v>0</v>
      </c>
      <c r="G383" s="201">
        <f t="shared" si="251"/>
        <v>0</v>
      </c>
      <c r="H383" s="201">
        <f t="shared" si="251"/>
        <v>0</v>
      </c>
      <c r="I383" s="201">
        <f t="shared" si="251"/>
        <v>0</v>
      </c>
      <c r="J383" s="201">
        <f t="shared" si="251"/>
        <v>0</v>
      </c>
      <c r="K383" s="201">
        <f t="shared" si="251"/>
        <v>0</v>
      </c>
      <c r="L383" s="201">
        <f t="shared" si="251"/>
        <v>0</v>
      </c>
      <c r="M383" s="201">
        <f t="shared" si="251"/>
        <v>0</v>
      </c>
      <c r="N383" s="201">
        <f t="shared" si="251"/>
        <v>0</v>
      </c>
      <c r="O383" s="201">
        <f t="shared" si="251"/>
        <v>0</v>
      </c>
      <c r="P383" s="201">
        <f t="shared" si="251"/>
        <v>0</v>
      </c>
      <c r="Q383" s="201">
        <f t="shared" si="251"/>
        <v>0</v>
      </c>
      <c r="R383" s="201">
        <f t="shared" si="251"/>
        <v>0</v>
      </c>
      <c r="S383" s="201">
        <f t="shared" si="251"/>
        <v>0</v>
      </c>
      <c r="T383" s="201">
        <f t="shared" si="251"/>
        <v>0</v>
      </c>
      <c r="U383" s="201">
        <f t="shared" si="251"/>
        <v>6701.1679810076239</v>
      </c>
      <c r="V383" s="201">
        <f t="shared" si="251"/>
        <v>0</v>
      </c>
      <c r="W383" s="201">
        <f t="shared" si="251"/>
        <v>0</v>
      </c>
      <c r="X383" s="201">
        <f t="shared" si="251"/>
        <v>0</v>
      </c>
      <c r="AH383" s="57" t="s">
        <v>12</v>
      </c>
      <c r="AI383" s="35" t="s">
        <v>13</v>
      </c>
      <c r="AJ383" s="214">
        <v>15531.357050083931</v>
      </c>
      <c r="AK383" s="214">
        <v>1764.8101496689653</v>
      </c>
      <c r="AL383" s="215">
        <v>15011.689517967034</v>
      </c>
      <c r="AM383" s="215">
        <v>3699.5346955652367</v>
      </c>
      <c r="AN383" s="215">
        <v>125666.05617091818</v>
      </c>
      <c r="AO383" s="215">
        <v>11219.728727182515</v>
      </c>
      <c r="AP383" s="215">
        <v>85499.856082840852</v>
      </c>
      <c r="AQ383" s="215">
        <v>20994.905127219114</v>
      </c>
      <c r="AR383" s="215">
        <v>140366.3461232057</v>
      </c>
      <c r="AS383" s="215">
        <v>10178.008147979375</v>
      </c>
      <c r="AT383" s="215">
        <v>156887.6830071405</v>
      </c>
      <c r="AU383" s="215">
        <v>26209.728669115855</v>
      </c>
      <c r="AV383" s="215">
        <v>242600.36432223051</v>
      </c>
      <c r="AW383" s="215">
        <v>11599.482533432434</v>
      </c>
      <c r="AX383" s="215">
        <v>160887.36451994575</v>
      </c>
      <c r="AY383" s="215">
        <v>27671.035722053573</v>
      </c>
      <c r="AZ383" s="215">
        <v>5265639.8245696304</v>
      </c>
      <c r="BA383" s="215">
        <v>62563.508133169395</v>
      </c>
      <c r="BB383" s="215">
        <v>1475931.7080265288</v>
      </c>
      <c r="BC383" s="215">
        <v>217327.00910404278</v>
      </c>
    </row>
    <row r="384" spans="1:55" x14ac:dyDescent="0.25">
      <c r="A384" s="57" t="s">
        <v>12</v>
      </c>
      <c r="B384" s="35" t="s">
        <v>14</v>
      </c>
      <c r="C384" s="209"/>
      <c r="E384" s="201">
        <f t="shared" ref="E384:X384" si="252">IF(E47=1,$AF22,0)</f>
        <v>0</v>
      </c>
      <c r="F384" s="201">
        <f t="shared" si="252"/>
        <v>0</v>
      </c>
      <c r="G384" s="201">
        <f t="shared" si="252"/>
        <v>0</v>
      </c>
      <c r="H384" s="201">
        <f t="shared" si="252"/>
        <v>0</v>
      </c>
      <c r="I384" s="201">
        <f t="shared" si="252"/>
        <v>0</v>
      </c>
      <c r="J384" s="201">
        <f t="shared" si="252"/>
        <v>0</v>
      </c>
      <c r="K384" s="201">
        <f t="shared" si="252"/>
        <v>0</v>
      </c>
      <c r="L384" s="201">
        <f t="shared" si="252"/>
        <v>0</v>
      </c>
      <c r="M384" s="201">
        <f t="shared" si="252"/>
        <v>0</v>
      </c>
      <c r="N384" s="201">
        <f t="shared" si="252"/>
        <v>0</v>
      </c>
      <c r="O384" s="201">
        <f t="shared" si="252"/>
        <v>0</v>
      </c>
      <c r="P384" s="201">
        <f t="shared" si="252"/>
        <v>0</v>
      </c>
      <c r="Q384" s="201">
        <f t="shared" si="252"/>
        <v>0</v>
      </c>
      <c r="R384" s="201">
        <f t="shared" si="252"/>
        <v>0</v>
      </c>
      <c r="S384" s="201">
        <f t="shared" si="252"/>
        <v>0</v>
      </c>
      <c r="T384" s="201">
        <f t="shared" si="252"/>
        <v>0</v>
      </c>
      <c r="U384" s="201">
        <f t="shared" si="252"/>
        <v>0</v>
      </c>
      <c r="V384" s="201">
        <f t="shared" si="252"/>
        <v>1049.88291757663</v>
      </c>
      <c r="W384" s="201">
        <f t="shared" si="252"/>
        <v>0</v>
      </c>
      <c r="X384" s="201">
        <f t="shared" si="252"/>
        <v>0</v>
      </c>
      <c r="AH384" s="57" t="s">
        <v>12</v>
      </c>
      <c r="AI384" s="35" t="s">
        <v>14</v>
      </c>
      <c r="AJ384" s="214">
        <v>30069.798874938315</v>
      </c>
      <c r="AK384" s="214">
        <v>43572.19089887078</v>
      </c>
      <c r="AL384" s="215">
        <v>40165.23891068167</v>
      </c>
      <c r="AM384" s="215">
        <v>14270.769386090908</v>
      </c>
      <c r="AN384" s="215">
        <v>272074.18412643863</v>
      </c>
      <c r="AO384" s="215">
        <v>278251.31964467769</v>
      </c>
      <c r="AP384" s="215">
        <v>297693.2207368894</v>
      </c>
      <c r="AQ384" s="215">
        <v>93803.075437797437</v>
      </c>
      <c r="AR384" s="215">
        <v>127710.24512697199</v>
      </c>
      <c r="AS384" s="215">
        <v>199425.23729474947</v>
      </c>
      <c r="AT384" s="215">
        <v>325271.50257138693</v>
      </c>
      <c r="AU384" s="215">
        <v>53986.451534900436</v>
      </c>
      <c r="AV384" s="215">
        <v>590250.5634208608</v>
      </c>
      <c r="AW384" s="215">
        <v>171709.10360687395</v>
      </c>
      <c r="AX384" s="215">
        <v>405416.46619657328</v>
      </c>
      <c r="AY384" s="215">
        <v>90481.589959076126</v>
      </c>
      <c r="AZ384" s="215">
        <v>2259128.6203606678</v>
      </c>
      <c r="BA384" s="215">
        <v>3247579.8705583462</v>
      </c>
      <c r="BB384" s="215">
        <v>2653987.9384681159</v>
      </c>
      <c r="BC384" s="215">
        <v>792484.39007347974</v>
      </c>
    </row>
    <row r="385" spans="1:55" x14ac:dyDescent="0.25">
      <c r="A385" s="57" t="s">
        <v>12</v>
      </c>
      <c r="B385" s="35" t="s">
        <v>15</v>
      </c>
      <c r="C385" s="209"/>
      <c r="E385" s="201">
        <f t="shared" ref="E385:X385" si="253">IF(E48=1,$AF23,0)</f>
        <v>0</v>
      </c>
      <c r="F385" s="201">
        <f t="shared" si="253"/>
        <v>0</v>
      </c>
      <c r="G385" s="201">
        <f t="shared" si="253"/>
        <v>0</v>
      </c>
      <c r="H385" s="201">
        <f t="shared" si="253"/>
        <v>0</v>
      </c>
      <c r="I385" s="201">
        <f t="shared" si="253"/>
        <v>0</v>
      </c>
      <c r="J385" s="201">
        <f t="shared" si="253"/>
        <v>0</v>
      </c>
      <c r="K385" s="201">
        <f t="shared" si="253"/>
        <v>0</v>
      </c>
      <c r="L385" s="201">
        <f t="shared" si="253"/>
        <v>0</v>
      </c>
      <c r="M385" s="201">
        <f t="shared" si="253"/>
        <v>0</v>
      </c>
      <c r="N385" s="201">
        <f t="shared" si="253"/>
        <v>0</v>
      </c>
      <c r="O385" s="201">
        <f t="shared" si="253"/>
        <v>0</v>
      </c>
      <c r="P385" s="201">
        <f t="shared" si="253"/>
        <v>0</v>
      </c>
      <c r="Q385" s="201">
        <f t="shared" si="253"/>
        <v>0</v>
      </c>
      <c r="R385" s="201">
        <f t="shared" si="253"/>
        <v>0</v>
      </c>
      <c r="S385" s="201">
        <f t="shared" si="253"/>
        <v>0</v>
      </c>
      <c r="T385" s="201">
        <f t="shared" si="253"/>
        <v>0</v>
      </c>
      <c r="U385" s="201">
        <f t="shared" si="253"/>
        <v>0</v>
      </c>
      <c r="V385" s="201">
        <f t="shared" si="253"/>
        <v>0</v>
      </c>
      <c r="W385" s="201">
        <f t="shared" si="253"/>
        <v>14836.161010766311</v>
      </c>
      <c r="X385" s="201">
        <f t="shared" si="253"/>
        <v>0</v>
      </c>
      <c r="AH385" s="57" t="s">
        <v>12</v>
      </c>
      <c r="AI385" s="35" t="s">
        <v>15</v>
      </c>
      <c r="AJ385" s="214">
        <v>324.30780256260221</v>
      </c>
      <c r="AK385" s="214">
        <v>110.07200927840228</v>
      </c>
      <c r="AL385" s="215">
        <v>479.25464899236903</v>
      </c>
      <c r="AM385" s="215">
        <v>147.34633614809528</v>
      </c>
      <c r="AN385" s="215">
        <v>2661.0128412981317</v>
      </c>
      <c r="AO385" s="215">
        <v>722.64235649172633</v>
      </c>
      <c r="AP385" s="215">
        <v>2654.9119166034739</v>
      </c>
      <c r="AQ385" s="215">
        <v>855.78143591584126</v>
      </c>
      <c r="AR385" s="215">
        <v>2087.340255568733</v>
      </c>
      <c r="AS385" s="215">
        <v>417.82579729197556</v>
      </c>
      <c r="AT385" s="215">
        <v>3001.7138553278601</v>
      </c>
      <c r="AU385" s="215">
        <v>552.52936691339573</v>
      </c>
      <c r="AV385" s="215">
        <v>4171.0445550993036</v>
      </c>
      <c r="AW385" s="215">
        <v>432.12846120089534</v>
      </c>
      <c r="AX385" s="215">
        <v>3014.722723448931</v>
      </c>
      <c r="AY385" s="215">
        <v>567.09983684985218</v>
      </c>
      <c r="AZ385" s="215">
        <v>41643.429230096976</v>
      </c>
      <c r="BA385" s="215">
        <v>4135.9241254159533</v>
      </c>
      <c r="BB385" s="215">
        <v>592015.53727416298</v>
      </c>
      <c r="BC385" s="215">
        <v>17089.981040138704</v>
      </c>
    </row>
    <row r="386" spans="1:55" x14ac:dyDescent="0.25">
      <c r="A386" s="58" t="s">
        <v>12</v>
      </c>
      <c r="B386" s="43" t="s">
        <v>16</v>
      </c>
      <c r="C386" s="209"/>
      <c r="E386" s="201">
        <f t="shared" ref="E386:X386" si="254">IF(E49=1,$AF24,0)</f>
        <v>0</v>
      </c>
      <c r="F386" s="201">
        <f t="shared" si="254"/>
        <v>0</v>
      </c>
      <c r="G386" s="201">
        <f t="shared" si="254"/>
        <v>0</v>
      </c>
      <c r="H386" s="201">
        <f t="shared" si="254"/>
        <v>0</v>
      </c>
      <c r="I386" s="201">
        <f t="shared" si="254"/>
        <v>0</v>
      </c>
      <c r="J386" s="201">
        <f t="shared" si="254"/>
        <v>0</v>
      </c>
      <c r="K386" s="201">
        <f t="shared" si="254"/>
        <v>0</v>
      </c>
      <c r="L386" s="201">
        <f t="shared" si="254"/>
        <v>0</v>
      </c>
      <c r="M386" s="201">
        <f t="shared" si="254"/>
        <v>0</v>
      </c>
      <c r="N386" s="201">
        <f t="shared" si="254"/>
        <v>0</v>
      </c>
      <c r="O386" s="201">
        <f t="shared" si="254"/>
        <v>0</v>
      </c>
      <c r="P386" s="201">
        <f t="shared" si="254"/>
        <v>0</v>
      </c>
      <c r="Q386" s="201">
        <f t="shared" si="254"/>
        <v>0</v>
      </c>
      <c r="R386" s="201">
        <f t="shared" si="254"/>
        <v>0</v>
      </c>
      <c r="S386" s="201">
        <f t="shared" si="254"/>
        <v>0</v>
      </c>
      <c r="T386" s="201">
        <f t="shared" si="254"/>
        <v>0</v>
      </c>
      <c r="U386" s="201">
        <f t="shared" si="254"/>
        <v>0</v>
      </c>
      <c r="V386" s="201">
        <f t="shared" si="254"/>
        <v>0</v>
      </c>
      <c r="W386" s="201">
        <f t="shared" si="254"/>
        <v>0</v>
      </c>
      <c r="X386" s="201">
        <f t="shared" si="254"/>
        <v>3578.5135684784054</v>
      </c>
      <c r="AH386" s="58" t="s">
        <v>12</v>
      </c>
      <c r="AI386" s="43" t="s">
        <v>16</v>
      </c>
      <c r="AJ386" s="214">
        <v>1559.1413942000972</v>
      </c>
      <c r="AK386" s="214">
        <v>506.87217003065672</v>
      </c>
      <c r="AL386" s="215">
        <v>3036.1190227150864</v>
      </c>
      <c r="AM386" s="215">
        <v>1578.2239064575717</v>
      </c>
      <c r="AN386" s="215">
        <v>14088.443566033555</v>
      </c>
      <c r="AO386" s="215">
        <v>3587.8542809744959</v>
      </c>
      <c r="AP386" s="215">
        <v>19933.848732947139</v>
      </c>
      <c r="AQ386" s="215">
        <v>11785.234049244465</v>
      </c>
      <c r="AR386" s="215">
        <v>8412.8054007965748</v>
      </c>
      <c r="AS386" s="215">
        <v>2760.546249708128</v>
      </c>
      <c r="AT386" s="215">
        <v>19438.874857807437</v>
      </c>
      <c r="AU386" s="215">
        <v>5595.5287408987997</v>
      </c>
      <c r="AV386" s="215">
        <v>17907.653256310492</v>
      </c>
      <c r="AW386" s="215">
        <v>2051.6526085651226</v>
      </c>
      <c r="AX386" s="215">
        <v>16116.763036504117</v>
      </c>
      <c r="AY386" s="215">
        <v>3592.4002779401121</v>
      </c>
      <c r="AZ386" s="215">
        <v>163871.07116635452</v>
      </c>
      <c r="BA386" s="215">
        <v>23292.801781969665</v>
      </c>
      <c r="BB386" s="215">
        <v>361353.21423122141</v>
      </c>
      <c r="BC386" s="215">
        <v>663921.09618130408</v>
      </c>
    </row>
    <row r="387" spans="1:55" x14ac:dyDescent="0.25">
      <c r="AH387" s="154"/>
      <c r="AJ387" s="216">
        <f t="shared" ref="AJ387:BC387" si="255">SUM(AJ367:AJ386)</f>
        <v>183419.55931229715</v>
      </c>
      <c r="AK387" s="216">
        <f t="shared" si="255"/>
        <v>90825.53586893811</v>
      </c>
      <c r="AL387" s="216">
        <f t="shared" si="255"/>
        <v>176095.34818629493</v>
      </c>
      <c r="AM387" s="216">
        <f t="shared" si="255"/>
        <v>93961.897103930125</v>
      </c>
      <c r="AN387" s="216">
        <f t="shared" si="255"/>
        <v>1503177.4453193124</v>
      </c>
      <c r="AO387" s="216">
        <f t="shared" si="255"/>
        <v>1023853.4403301291</v>
      </c>
      <c r="AP387" s="216">
        <f t="shared" si="255"/>
        <v>1322202.5709723569</v>
      </c>
      <c r="AQ387" s="216">
        <f t="shared" si="255"/>
        <v>564470.65480340482</v>
      </c>
      <c r="AR387" s="216">
        <f t="shared" si="255"/>
        <v>1279386.6528134691</v>
      </c>
      <c r="AS387" s="216">
        <f t="shared" si="255"/>
        <v>1528554.3161596572</v>
      </c>
      <c r="AT387" s="216">
        <f t="shared" si="255"/>
        <v>2186393.8613854605</v>
      </c>
      <c r="AU387" s="216">
        <f t="shared" si="255"/>
        <v>513630.3218154622</v>
      </c>
      <c r="AV387" s="216">
        <f t="shared" si="255"/>
        <v>6075126.8327544509</v>
      </c>
      <c r="AW387" s="216">
        <f t="shared" si="255"/>
        <v>1392768.5960542304</v>
      </c>
      <c r="AX387" s="216">
        <f t="shared" si="255"/>
        <v>3958197.601540389</v>
      </c>
      <c r="AY387" s="216">
        <f t="shared" si="255"/>
        <v>872649.12572327477</v>
      </c>
      <c r="AZ387" s="216">
        <f t="shared" si="255"/>
        <v>8354983.1148677282</v>
      </c>
      <c r="BA387" s="216">
        <f t="shared" si="255"/>
        <v>3407977.769592057</v>
      </c>
      <c r="BB387" s="216">
        <f t="shared" si="255"/>
        <v>5703615.1535804253</v>
      </c>
      <c r="BC387" s="216">
        <f t="shared" si="255"/>
        <v>1849701.2461320027</v>
      </c>
    </row>
    <row r="388" spans="1:55" x14ac:dyDescent="0.25">
      <c r="AH388" s="217" t="s">
        <v>91</v>
      </c>
      <c r="AI388" s="218"/>
      <c r="AJ388" s="218"/>
      <c r="AK388" s="218"/>
      <c r="AL388" s="218"/>
    </row>
    <row r="389" spans="1:55" x14ac:dyDescent="0.25">
      <c r="AH389" s="218"/>
      <c r="AI389" s="218"/>
      <c r="AJ389" s="219" t="s">
        <v>13</v>
      </c>
      <c r="AK389" s="219" t="s">
        <v>14</v>
      </c>
      <c r="AL389" s="219" t="s">
        <v>15</v>
      </c>
      <c r="AM389" s="219" t="s">
        <v>16</v>
      </c>
      <c r="AN389" s="219" t="s">
        <v>13</v>
      </c>
      <c r="AO389" s="219" t="s">
        <v>14</v>
      </c>
      <c r="AP389" s="219" t="s">
        <v>15</v>
      </c>
      <c r="AQ389" s="219" t="s">
        <v>16</v>
      </c>
      <c r="AR389" s="219" t="s">
        <v>13</v>
      </c>
      <c r="AS389" s="219" t="s">
        <v>14</v>
      </c>
      <c r="AT389" s="219" t="s">
        <v>15</v>
      </c>
      <c r="AU389" s="219" t="s">
        <v>16</v>
      </c>
      <c r="AV389" s="219" t="s">
        <v>13</v>
      </c>
      <c r="AW389" s="219" t="s">
        <v>14</v>
      </c>
      <c r="AX389" s="219" t="s">
        <v>15</v>
      </c>
      <c r="AY389" s="219" t="s">
        <v>16</v>
      </c>
      <c r="AZ389" s="219" t="s">
        <v>13</v>
      </c>
      <c r="BA389" s="219" t="s">
        <v>14</v>
      </c>
      <c r="BB389" s="219" t="s">
        <v>15</v>
      </c>
      <c r="BC389" s="219" t="s">
        <v>16</v>
      </c>
    </row>
    <row r="390" spans="1:55" x14ac:dyDescent="0.25">
      <c r="AH390" s="220" t="s">
        <v>8</v>
      </c>
      <c r="AI390" s="221" t="s">
        <v>13</v>
      </c>
      <c r="AJ390" s="222">
        <f t="shared" ref="AJ390:BC390" si="256">AJ344+AJ321+AJ298+AJ275+AJ252</f>
        <v>79473.294578099536</v>
      </c>
      <c r="AK390" s="222">
        <f t="shared" si="256"/>
        <v>652.43288634767714</v>
      </c>
      <c r="AL390" s="222">
        <f t="shared" si="256"/>
        <v>15356.227171736478</v>
      </c>
      <c r="AM390" s="222">
        <f t="shared" si="256"/>
        <v>2666.8484283005982</v>
      </c>
      <c r="AN390" s="222">
        <f t="shared" si="256"/>
        <v>11447.052825807445</v>
      </c>
      <c r="AO390" s="222">
        <f t="shared" si="256"/>
        <v>497.87064564330927</v>
      </c>
      <c r="AP390" s="222">
        <f t="shared" si="256"/>
        <v>7079.4437718121171</v>
      </c>
      <c r="AQ390" s="222">
        <f t="shared" si="256"/>
        <v>1584.579951547463</v>
      </c>
      <c r="AR390" s="222">
        <f t="shared" si="256"/>
        <v>1590.8925559715392</v>
      </c>
      <c r="AS390" s="222">
        <f t="shared" si="256"/>
        <v>102.75908118812009</v>
      </c>
      <c r="AT390" s="222">
        <f t="shared" si="256"/>
        <v>1995.9361481689798</v>
      </c>
      <c r="AU390" s="222">
        <f t="shared" si="256"/>
        <v>301.44243695094593</v>
      </c>
      <c r="AV390" s="222">
        <f t="shared" si="256"/>
        <v>2170.8830227488957</v>
      </c>
      <c r="AW390" s="222">
        <f t="shared" si="256"/>
        <v>103.70199572846188</v>
      </c>
      <c r="AX390" s="222">
        <f t="shared" si="256"/>
        <v>1816.4723759865574</v>
      </c>
      <c r="AY390" s="222">
        <f t="shared" si="256"/>
        <v>319.52944899914786</v>
      </c>
      <c r="AZ390" s="222">
        <f t="shared" si="256"/>
        <v>6241.0263283392324</v>
      </c>
      <c r="BA390" s="222">
        <f t="shared" si="256"/>
        <v>316.47838612037464</v>
      </c>
      <c r="BB390" s="222">
        <f t="shared" si="256"/>
        <v>5664.6762743605414</v>
      </c>
      <c r="BC390" s="222">
        <f t="shared" si="256"/>
        <v>1098.8884557174767</v>
      </c>
    </row>
    <row r="391" spans="1:55" x14ac:dyDescent="0.25">
      <c r="AH391" s="223" t="s">
        <v>8</v>
      </c>
      <c r="AI391" s="224" t="s">
        <v>14</v>
      </c>
      <c r="AJ391" s="222">
        <f t="shared" ref="AJ391:BC391" si="257">AJ345+AJ322+AJ299+AJ276+AJ253</f>
        <v>8756.3665209310384</v>
      </c>
      <c r="AK391" s="222">
        <f t="shared" si="257"/>
        <v>37203.242709869672</v>
      </c>
      <c r="AL391" s="222">
        <f t="shared" si="257"/>
        <v>14978.962254777533</v>
      </c>
      <c r="AM391" s="222">
        <f t="shared" si="257"/>
        <v>4935.5805081023354</v>
      </c>
      <c r="AN391" s="222">
        <f t="shared" si="257"/>
        <v>2197.3351915929225</v>
      </c>
      <c r="AO391" s="222">
        <f t="shared" si="257"/>
        <v>387.59362922391824</v>
      </c>
      <c r="AP391" s="222">
        <f t="shared" si="257"/>
        <v>2134.0291393083066</v>
      </c>
      <c r="AQ391" s="222">
        <f t="shared" si="257"/>
        <v>815.2173522035032</v>
      </c>
      <c r="AR391" s="222">
        <f t="shared" si="257"/>
        <v>275.81153273500809</v>
      </c>
      <c r="AS391" s="222">
        <f t="shared" si="257"/>
        <v>53.977095095635192</v>
      </c>
      <c r="AT391" s="222">
        <f t="shared" si="257"/>
        <v>571.19205597410723</v>
      </c>
      <c r="AU391" s="222">
        <f t="shared" si="257"/>
        <v>109.92481238164657</v>
      </c>
      <c r="AV391" s="222">
        <f t="shared" si="257"/>
        <v>415.41191399938458</v>
      </c>
      <c r="AW391" s="222">
        <f t="shared" si="257"/>
        <v>36.848462269242454</v>
      </c>
      <c r="AX391" s="222">
        <f t="shared" si="257"/>
        <v>361.20842645263093</v>
      </c>
      <c r="AY391" s="222">
        <f t="shared" si="257"/>
        <v>74.207895502188975</v>
      </c>
      <c r="AZ391" s="222">
        <f t="shared" si="257"/>
        <v>1375.4868383255562</v>
      </c>
      <c r="BA391" s="222">
        <f t="shared" si="257"/>
        <v>214.20631406694406</v>
      </c>
      <c r="BB391" s="222">
        <f t="shared" si="257"/>
        <v>1643.8461195407169</v>
      </c>
      <c r="BC391" s="222">
        <f t="shared" si="257"/>
        <v>498.27959268525439</v>
      </c>
    </row>
    <row r="392" spans="1:55" x14ac:dyDescent="0.25">
      <c r="AH392" s="223" t="s">
        <v>8</v>
      </c>
      <c r="AI392" s="224" t="s">
        <v>15</v>
      </c>
      <c r="AJ392" s="222">
        <f t="shared" ref="AJ392:BC392" si="258">AJ346+AJ323+AJ300+AJ277+AJ254</f>
        <v>702.95214347328124</v>
      </c>
      <c r="AK392" s="222">
        <f t="shared" si="258"/>
        <v>92.463292685100328</v>
      </c>
      <c r="AL392" s="222">
        <f t="shared" si="258"/>
        <v>16006.05113379019</v>
      </c>
      <c r="AM392" s="222">
        <f t="shared" si="258"/>
        <v>574.9881143684529</v>
      </c>
      <c r="AN392" s="222">
        <f t="shared" si="258"/>
        <v>244.1985073499032</v>
      </c>
      <c r="AO392" s="222">
        <f t="shared" si="258"/>
        <v>13.987161901363431</v>
      </c>
      <c r="AP392" s="222">
        <f t="shared" si="258"/>
        <v>209.45257518184772</v>
      </c>
      <c r="AQ392" s="222">
        <f t="shared" si="258"/>
        <v>63.438369717787367</v>
      </c>
      <c r="AR392" s="222">
        <f t="shared" si="258"/>
        <v>30.040160559541718</v>
      </c>
      <c r="AS392" s="222">
        <f t="shared" si="258"/>
        <v>2.4369022853644653</v>
      </c>
      <c r="AT392" s="222">
        <f t="shared" si="258"/>
        <v>44.582008130935691</v>
      </c>
      <c r="AU392" s="222">
        <f t="shared" si="258"/>
        <v>7.9534537593015893</v>
      </c>
      <c r="AV392" s="222">
        <f t="shared" si="258"/>
        <v>46.214261648752547</v>
      </c>
      <c r="AW392" s="222">
        <f t="shared" si="258"/>
        <v>2.3869008633988207</v>
      </c>
      <c r="AX392" s="222">
        <f t="shared" si="258"/>
        <v>42.599578987714558</v>
      </c>
      <c r="AY392" s="222">
        <f t="shared" si="258"/>
        <v>7.4079660366634794</v>
      </c>
      <c r="AZ392" s="222">
        <f t="shared" si="258"/>
        <v>132.29515987266362</v>
      </c>
      <c r="BA392" s="222">
        <f t="shared" si="258"/>
        <v>8.2336986682222566</v>
      </c>
      <c r="BB392" s="222">
        <f t="shared" si="258"/>
        <v>142.84878447244716</v>
      </c>
      <c r="BC392" s="222">
        <f t="shared" si="258"/>
        <v>32.03626436121143</v>
      </c>
    </row>
    <row r="393" spans="1:55" x14ac:dyDescent="0.25">
      <c r="AH393" s="225" t="s">
        <v>8</v>
      </c>
      <c r="AI393" s="226" t="s">
        <v>16</v>
      </c>
      <c r="AJ393" s="222">
        <f t="shared" ref="AJ393:BC393" si="259">AJ347+AJ324+AJ301+AJ278+AJ255</f>
        <v>8588.6813607533841</v>
      </c>
      <c r="AK393" s="222">
        <f t="shared" si="259"/>
        <v>1184.7320353108892</v>
      </c>
      <c r="AL393" s="222">
        <f t="shared" si="259"/>
        <v>26541.296719775706</v>
      </c>
      <c r="AM393" s="222">
        <f t="shared" si="259"/>
        <v>51829.129393144198</v>
      </c>
      <c r="AN393" s="222">
        <f t="shared" si="259"/>
        <v>3443.2415021567631</v>
      </c>
      <c r="AO393" s="222">
        <f t="shared" si="259"/>
        <v>312.19957434520541</v>
      </c>
      <c r="AP393" s="222">
        <f t="shared" si="259"/>
        <v>4410.6859550160343</v>
      </c>
      <c r="AQ393" s="222">
        <f t="shared" si="259"/>
        <v>2418.3893130476649</v>
      </c>
      <c r="AR393" s="222">
        <f t="shared" si="259"/>
        <v>376.83415190879833</v>
      </c>
      <c r="AS393" s="222">
        <f t="shared" si="259"/>
        <v>46.611987027817371</v>
      </c>
      <c r="AT393" s="222">
        <f t="shared" si="259"/>
        <v>812.06198923572936</v>
      </c>
      <c r="AU393" s="222">
        <f t="shared" si="259"/>
        <v>222.6486140596802</v>
      </c>
      <c r="AV393" s="222">
        <f t="shared" si="259"/>
        <v>692.02825840840387</v>
      </c>
      <c r="AW393" s="222">
        <f t="shared" si="259"/>
        <v>44.665595657887735</v>
      </c>
      <c r="AX393" s="222">
        <f t="shared" si="259"/>
        <v>759.7143364784589</v>
      </c>
      <c r="AY393" s="222">
        <f t="shared" si="259"/>
        <v>156.0481028342605</v>
      </c>
      <c r="AZ393" s="222">
        <f t="shared" si="259"/>
        <v>1828.4223301789025</v>
      </c>
      <c r="BA393" s="222">
        <f t="shared" si="259"/>
        <v>184.68259391835656</v>
      </c>
      <c r="BB393" s="222">
        <f t="shared" si="259"/>
        <v>2745.5644102162983</v>
      </c>
      <c r="BC393" s="222">
        <f t="shared" si="259"/>
        <v>948.65804532624884</v>
      </c>
    </row>
    <row r="394" spans="1:55" x14ac:dyDescent="0.25">
      <c r="AH394" s="220" t="s">
        <v>9</v>
      </c>
      <c r="AI394" s="221" t="s">
        <v>13</v>
      </c>
      <c r="AJ394" s="222">
        <f t="shared" ref="AJ394:BC394" si="260">AJ348+AJ325+AJ302+AJ279+AJ256</f>
        <v>11019.42614477409</v>
      </c>
      <c r="AK394" s="222">
        <f t="shared" si="260"/>
        <v>703.37168380734704</v>
      </c>
      <c r="AL394" s="222">
        <f t="shared" si="260"/>
        <v>10033.384508436036</v>
      </c>
      <c r="AM394" s="222">
        <f t="shared" si="260"/>
        <v>2227.0568637877418</v>
      </c>
      <c r="AN394" s="222">
        <f t="shared" si="260"/>
        <v>624802.7136063783</v>
      </c>
      <c r="AO394" s="222">
        <f t="shared" si="260"/>
        <v>9428.0214939220205</v>
      </c>
      <c r="AP394" s="222">
        <f t="shared" si="260"/>
        <v>144171.61523528001</v>
      </c>
      <c r="AQ394" s="222">
        <f t="shared" si="260"/>
        <v>30950.733015178521</v>
      </c>
      <c r="AR394" s="222">
        <f t="shared" si="260"/>
        <v>12149.921082775205</v>
      </c>
      <c r="AS394" s="222">
        <f t="shared" si="260"/>
        <v>859.91465879655027</v>
      </c>
      <c r="AT394" s="222">
        <f t="shared" si="260"/>
        <v>15016.08460413934</v>
      </c>
      <c r="AU394" s="222">
        <f t="shared" si="260"/>
        <v>2469.8159162039756</v>
      </c>
      <c r="AV394" s="222">
        <f t="shared" si="260"/>
        <v>14912.041474714519</v>
      </c>
      <c r="AW394" s="222">
        <f t="shared" si="260"/>
        <v>739.92884872320144</v>
      </c>
      <c r="AX394" s="222">
        <f t="shared" si="260"/>
        <v>11674.460334114679</v>
      </c>
      <c r="AY394" s="222">
        <f t="shared" si="260"/>
        <v>2047.328851258146</v>
      </c>
      <c r="AZ394" s="222">
        <f t="shared" si="260"/>
        <v>43349.653988569939</v>
      </c>
      <c r="BA394" s="222">
        <f t="shared" si="260"/>
        <v>2345.0382374450637</v>
      </c>
      <c r="BB394" s="222">
        <f t="shared" si="260"/>
        <v>41556.156323119394</v>
      </c>
      <c r="BC394" s="222">
        <f t="shared" si="260"/>
        <v>7635.9147723217147</v>
      </c>
    </row>
    <row r="395" spans="1:55" x14ac:dyDescent="0.25">
      <c r="AH395" s="223" t="s">
        <v>9</v>
      </c>
      <c r="AI395" s="224" t="s">
        <v>14</v>
      </c>
      <c r="AJ395" s="222">
        <f t="shared" ref="AJ395:BC395" si="261">AJ349+AJ326+AJ303+AJ280+AJ257</f>
        <v>7714.0100685969737</v>
      </c>
      <c r="AK395" s="222">
        <f t="shared" si="261"/>
        <v>1455.8488212668453</v>
      </c>
      <c r="AL395" s="222">
        <f t="shared" si="261"/>
        <v>9878.1111651750925</v>
      </c>
      <c r="AM395" s="222">
        <f t="shared" si="261"/>
        <v>3558.7461598812406</v>
      </c>
      <c r="AN395" s="222">
        <f t="shared" si="261"/>
        <v>248355.09928134154</v>
      </c>
      <c r="AO395" s="222">
        <f t="shared" si="261"/>
        <v>686899.0764043238</v>
      </c>
      <c r="AP395" s="222">
        <f t="shared" si="261"/>
        <v>370410.93921644543</v>
      </c>
      <c r="AQ395" s="222">
        <f t="shared" si="261"/>
        <v>106116.78207757187</v>
      </c>
      <c r="AR395" s="222">
        <f t="shared" si="261"/>
        <v>8574.2028776972256</v>
      </c>
      <c r="AS395" s="222">
        <f t="shared" si="261"/>
        <v>2841.4994613168014</v>
      </c>
      <c r="AT395" s="222">
        <f t="shared" si="261"/>
        <v>18822.164011976995</v>
      </c>
      <c r="AU395" s="222">
        <f t="shared" si="261"/>
        <v>3837.6416363363901</v>
      </c>
      <c r="AV395" s="222">
        <f t="shared" si="261"/>
        <v>14821.464433657411</v>
      </c>
      <c r="AW395" s="222">
        <f t="shared" si="261"/>
        <v>2474.552983202921</v>
      </c>
      <c r="AX395" s="222">
        <f t="shared" si="261"/>
        <v>11646.316595044147</v>
      </c>
      <c r="AY395" s="222">
        <f t="shared" si="261"/>
        <v>2366.2757264668717</v>
      </c>
      <c r="AZ395" s="222">
        <f t="shared" si="261"/>
        <v>45005.637160813822</v>
      </c>
      <c r="BA395" s="222">
        <f t="shared" si="261"/>
        <v>8731.7934197694849</v>
      </c>
      <c r="BB395" s="222">
        <f t="shared" si="261"/>
        <v>55732.335626292392</v>
      </c>
      <c r="BC395" s="222">
        <f t="shared" si="261"/>
        <v>18768.713058337205</v>
      </c>
    </row>
    <row r="396" spans="1:55" x14ac:dyDescent="0.25">
      <c r="AH396" s="223" t="s">
        <v>9</v>
      </c>
      <c r="AI396" s="224" t="s">
        <v>15</v>
      </c>
      <c r="AJ396" s="222">
        <f t="shared" ref="AJ396:BC396" si="262">AJ350+AJ327+AJ304+AJ281+AJ258</f>
        <v>359.69559092451721</v>
      </c>
      <c r="AK396" s="222">
        <f t="shared" si="262"/>
        <v>31.033488252825492</v>
      </c>
      <c r="AL396" s="222">
        <f t="shared" si="262"/>
        <v>465.85730046419553</v>
      </c>
      <c r="AM396" s="222">
        <f t="shared" si="262"/>
        <v>140.74478261133532</v>
      </c>
      <c r="AN396" s="222">
        <f t="shared" si="262"/>
        <v>10617.103873523889</v>
      </c>
      <c r="AO396" s="222">
        <f t="shared" si="262"/>
        <v>1266.5894342242721</v>
      </c>
      <c r="AP396" s="222">
        <f t="shared" si="262"/>
        <v>142312.98937568718</v>
      </c>
      <c r="AQ396" s="222">
        <f t="shared" si="262"/>
        <v>5490.9854324902026</v>
      </c>
      <c r="AR396" s="222">
        <f t="shared" si="262"/>
        <v>375.38897916415226</v>
      </c>
      <c r="AS396" s="222">
        <f t="shared" si="262"/>
        <v>42.149853227407029</v>
      </c>
      <c r="AT396" s="222">
        <f t="shared" si="262"/>
        <v>619.94310956647962</v>
      </c>
      <c r="AU396" s="222">
        <f t="shared" si="262"/>
        <v>129.81539172503258</v>
      </c>
      <c r="AV396" s="222">
        <f t="shared" si="262"/>
        <v>492.22745931774932</v>
      </c>
      <c r="AW396" s="222">
        <f t="shared" si="262"/>
        <v>30.718225000660443</v>
      </c>
      <c r="AX396" s="222">
        <f t="shared" si="262"/>
        <v>440.0572916308235</v>
      </c>
      <c r="AY396" s="222">
        <f t="shared" si="262"/>
        <v>79.23365938741469</v>
      </c>
      <c r="AZ396" s="222">
        <f t="shared" si="262"/>
        <v>1519.8833698742246</v>
      </c>
      <c r="BA396" s="222">
        <f t="shared" si="262"/>
        <v>112.4388980103292</v>
      </c>
      <c r="BB396" s="222">
        <f t="shared" si="262"/>
        <v>1778.5599889484113</v>
      </c>
      <c r="BC396" s="222">
        <f t="shared" si="262"/>
        <v>455.56943927651776</v>
      </c>
    </row>
    <row r="397" spans="1:55" x14ac:dyDescent="0.25">
      <c r="AH397" s="225" t="s">
        <v>9</v>
      </c>
      <c r="AI397" s="226" t="s">
        <v>16</v>
      </c>
      <c r="AJ397" s="222">
        <f t="shared" ref="AJ397:BC397" si="263">AJ351+AJ328+AJ305+AJ282+AJ259</f>
        <v>2782.844188425297</v>
      </c>
      <c r="AK397" s="222">
        <f t="shared" si="263"/>
        <v>307.61901442037691</v>
      </c>
      <c r="AL397" s="222">
        <f t="shared" si="263"/>
        <v>5391.2787522651279</v>
      </c>
      <c r="AM397" s="222">
        <f t="shared" si="263"/>
        <v>2670.0353642056557</v>
      </c>
      <c r="AN397" s="222">
        <f t="shared" si="263"/>
        <v>70045.270452801196</v>
      </c>
      <c r="AO397" s="222">
        <f t="shared" si="263"/>
        <v>9524.1360788809016</v>
      </c>
      <c r="AP397" s="222">
        <f t="shared" si="263"/>
        <v>145347.16354041701</v>
      </c>
      <c r="AQ397" s="222">
        <f t="shared" si="263"/>
        <v>258271.26311861991</v>
      </c>
      <c r="AR397" s="222">
        <f t="shared" si="263"/>
        <v>3086.820378159653</v>
      </c>
      <c r="AS397" s="222">
        <f t="shared" si="263"/>
        <v>479.21261174963001</v>
      </c>
      <c r="AT397" s="222">
        <f t="shared" si="263"/>
        <v>8577.0946169382969</v>
      </c>
      <c r="AU397" s="222">
        <f t="shared" si="263"/>
        <v>2663.1758797465523</v>
      </c>
      <c r="AV397" s="222">
        <f t="shared" si="263"/>
        <v>4177.0451473669809</v>
      </c>
      <c r="AW397" s="222">
        <f t="shared" si="263"/>
        <v>300.78378012540793</v>
      </c>
      <c r="AX397" s="222">
        <f t="shared" si="263"/>
        <v>4449.4167129508151</v>
      </c>
      <c r="AY397" s="222">
        <f t="shared" si="263"/>
        <v>915.19385722826564</v>
      </c>
      <c r="AZ397" s="222">
        <f t="shared" si="263"/>
        <v>13252.898467116062</v>
      </c>
      <c r="BA397" s="222">
        <f t="shared" si="263"/>
        <v>1447.8029768468139</v>
      </c>
      <c r="BB397" s="222">
        <f t="shared" si="263"/>
        <v>21751.365709044414</v>
      </c>
      <c r="BC397" s="222">
        <f t="shared" si="263"/>
        <v>8507.1381765473543</v>
      </c>
    </row>
    <row r="398" spans="1:55" x14ac:dyDescent="0.25">
      <c r="AH398" s="223" t="s">
        <v>10</v>
      </c>
      <c r="AI398" s="224" t="s">
        <v>13</v>
      </c>
      <c r="AJ398" s="222">
        <f t="shared" ref="AJ398:BC398" si="264">AJ352+AJ329+AJ306+AJ283+AJ260</f>
        <v>1914.1385038010299</v>
      </c>
      <c r="AK398" s="222">
        <f t="shared" si="264"/>
        <v>120.1113204699902</v>
      </c>
      <c r="AL398" s="222">
        <f t="shared" si="264"/>
        <v>1397.9092010146501</v>
      </c>
      <c r="AM398" s="222">
        <f t="shared" si="264"/>
        <v>337.00699391448256</v>
      </c>
      <c r="AN398" s="222">
        <f t="shared" si="264"/>
        <v>9881.1680576085364</v>
      </c>
      <c r="AO398" s="222">
        <f t="shared" si="264"/>
        <v>667.51556406379325</v>
      </c>
      <c r="AP398" s="222">
        <f t="shared" si="264"/>
        <v>7223.154976559078</v>
      </c>
      <c r="AQ398" s="222">
        <f t="shared" si="264"/>
        <v>2033.5060740193894</v>
      </c>
      <c r="AR398" s="222">
        <f t="shared" si="264"/>
        <v>647016.71696895198</v>
      </c>
      <c r="AS398" s="222">
        <f t="shared" si="264"/>
        <v>7823.5006820431336</v>
      </c>
      <c r="AT398" s="222">
        <f t="shared" si="264"/>
        <v>212176.59459119209</v>
      </c>
      <c r="AU398" s="222">
        <f t="shared" si="264"/>
        <v>31486.251708419488</v>
      </c>
      <c r="AV398" s="222">
        <f t="shared" si="264"/>
        <v>10859.545471015357</v>
      </c>
      <c r="AW398" s="222">
        <f t="shared" si="264"/>
        <v>492.62946545724856</v>
      </c>
      <c r="AX398" s="222">
        <f t="shared" si="264"/>
        <v>7784.9760928178448</v>
      </c>
      <c r="AY398" s="222">
        <f t="shared" si="264"/>
        <v>1369.8514072783596</v>
      </c>
      <c r="AZ398" s="222">
        <f t="shared" si="264"/>
        <v>41262.295958042872</v>
      </c>
      <c r="BA398" s="222">
        <f t="shared" si="264"/>
        <v>1862.5988487538398</v>
      </c>
      <c r="BB398" s="222">
        <f t="shared" si="264"/>
        <v>31580.139651493326</v>
      </c>
      <c r="BC398" s="222">
        <f t="shared" si="264"/>
        <v>6194.769290375225</v>
      </c>
    </row>
    <row r="399" spans="1:55" x14ac:dyDescent="0.25">
      <c r="AH399" s="223" t="s">
        <v>10</v>
      </c>
      <c r="AI399" s="224" t="s">
        <v>14</v>
      </c>
      <c r="AJ399" s="222">
        <f t="shared" ref="AJ399:BC399" si="265">AJ353+AJ330+AJ307+AJ284+AJ261</f>
        <v>2502.1313940543241</v>
      </c>
      <c r="AK399" s="222">
        <f t="shared" si="265"/>
        <v>2026.8288486976815</v>
      </c>
      <c r="AL399" s="222">
        <f t="shared" si="265"/>
        <v>3399.2921719246378</v>
      </c>
      <c r="AM399" s="222">
        <f t="shared" si="265"/>
        <v>1289.4471992995159</v>
      </c>
      <c r="AN399" s="222">
        <f t="shared" si="265"/>
        <v>19018.351794204467</v>
      </c>
      <c r="AO399" s="222">
        <f t="shared" si="265"/>
        <v>14169.519008562325</v>
      </c>
      <c r="AP399" s="222">
        <f t="shared" si="265"/>
        <v>20274.93190397451</v>
      </c>
      <c r="AQ399" s="222">
        <f t="shared" si="265"/>
        <v>7777.0123004429806</v>
      </c>
      <c r="AR399" s="222">
        <f t="shared" si="265"/>
        <v>210173.62429409742</v>
      </c>
      <c r="AS399" s="222">
        <f t="shared" si="265"/>
        <v>1290231.7133020973</v>
      </c>
      <c r="AT399" s="222">
        <f t="shared" si="265"/>
        <v>956852.26813421247</v>
      </c>
      <c r="AU399" s="222">
        <f t="shared" si="265"/>
        <v>149982.04449916034</v>
      </c>
      <c r="AV399" s="222">
        <f t="shared" si="265"/>
        <v>24772.700272957372</v>
      </c>
      <c r="AW399" s="222">
        <f t="shared" si="265"/>
        <v>6401.1379110742291</v>
      </c>
      <c r="AX399" s="222">
        <f t="shared" si="265"/>
        <v>18120.297844701119</v>
      </c>
      <c r="AY399" s="222">
        <f t="shared" si="265"/>
        <v>4125.0662567808131</v>
      </c>
      <c r="AZ399" s="222">
        <f t="shared" si="265"/>
        <v>86155.239607657262</v>
      </c>
      <c r="BA399" s="222">
        <f t="shared" si="265"/>
        <v>32317.991175459571</v>
      </c>
      <c r="BB399" s="222">
        <f t="shared" si="265"/>
        <v>91358.807291001329</v>
      </c>
      <c r="BC399" s="222">
        <f t="shared" si="265"/>
        <v>36031.424438898131</v>
      </c>
    </row>
    <row r="400" spans="1:55" x14ac:dyDescent="0.25">
      <c r="AH400" s="223" t="s">
        <v>10</v>
      </c>
      <c r="AI400" s="224" t="s">
        <v>15</v>
      </c>
      <c r="AJ400" s="222">
        <f t="shared" ref="AJ400:BC400" si="266">AJ354+AJ331+AJ308+AJ285+AJ262</f>
        <v>50.087385721394455</v>
      </c>
      <c r="AK400" s="222">
        <f t="shared" si="266"/>
        <v>5.6433847634432182</v>
      </c>
      <c r="AL400" s="222">
        <f t="shared" si="266"/>
        <v>56.64231819185229</v>
      </c>
      <c r="AM400" s="222">
        <f t="shared" si="266"/>
        <v>20.612076628215185</v>
      </c>
      <c r="AN400" s="222">
        <f t="shared" si="266"/>
        <v>352.82156420786134</v>
      </c>
      <c r="AO400" s="222">
        <f t="shared" si="266"/>
        <v>39.642402216578304</v>
      </c>
      <c r="AP400" s="222">
        <f t="shared" si="266"/>
        <v>369.72600281262805</v>
      </c>
      <c r="AQ400" s="222">
        <f t="shared" si="266"/>
        <v>158.8120812862891</v>
      </c>
      <c r="AR400" s="222">
        <f t="shared" si="266"/>
        <v>6818.7886232823366</v>
      </c>
      <c r="AS400" s="222">
        <f t="shared" si="266"/>
        <v>836.0805644053205</v>
      </c>
      <c r="AT400" s="222">
        <f t="shared" si="266"/>
        <v>177689.18082237776</v>
      </c>
      <c r="AU400" s="222">
        <f t="shared" si="266"/>
        <v>5629.2181049121209</v>
      </c>
      <c r="AV400" s="222">
        <f t="shared" si="266"/>
        <v>317.25950215858489</v>
      </c>
      <c r="AW400" s="222">
        <f t="shared" si="266"/>
        <v>19.780253997270254</v>
      </c>
      <c r="AX400" s="222">
        <f t="shared" si="266"/>
        <v>249.08082983873513</v>
      </c>
      <c r="AY400" s="222">
        <f t="shared" si="266"/>
        <v>45.626461609614751</v>
      </c>
      <c r="AZ400" s="222">
        <f t="shared" si="266"/>
        <v>1245.3740579107621</v>
      </c>
      <c r="BA400" s="222">
        <f t="shared" si="266"/>
        <v>94.981885933458614</v>
      </c>
      <c r="BB400" s="222">
        <f t="shared" si="266"/>
        <v>1194.3961408338464</v>
      </c>
      <c r="BC400" s="222">
        <f t="shared" si="266"/>
        <v>315.35955152607346</v>
      </c>
    </row>
    <row r="401" spans="34:55" x14ac:dyDescent="0.25">
      <c r="AH401" s="223" t="s">
        <v>10</v>
      </c>
      <c r="AI401" s="224" t="s">
        <v>16</v>
      </c>
      <c r="AJ401" s="222">
        <f t="shared" ref="AJ401:BC401" si="267">AJ355+AJ332+AJ309+AJ286+AJ263</f>
        <v>321.37352049106335</v>
      </c>
      <c r="AK401" s="222">
        <f t="shared" si="267"/>
        <v>50.618098326810852</v>
      </c>
      <c r="AL401" s="222">
        <f t="shared" si="267"/>
        <v>576.49163001288957</v>
      </c>
      <c r="AM401" s="222">
        <f t="shared" si="267"/>
        <v>338.88888814452815</v>
      </c>
      <c r="AN401" s="222">
        <f t="shared" si="267"/>
        <v>3114.7257428272846</v>
      </c>
      <c r="AO401" s="222">
        <f t="shared" si="267"/>
        <v>447.01202218397469</v>
      </c>
      <c r="AP401" s="222">
        <f t="shared" si="267"/>
        <v>4458.0356715342105</v>
      </c>
      <c r="AQ401" s="222">
        <f t="shared" si="267"/>
        <v>2989.3782621222931</v>
      </c>
      <c r="AR401" s="222">
        <f t="shared" si="267"/>
        <v>28707.428865698581</v>
      </c>
      <c r="AS401" s="222">
        <f t="shared" si="267"/>
        <v>6895.4251917518241</v>
      </c>
      <c r="AT401" s="222">
        <f t="shared" si="267"/>
        <v>162538.45943418687</v>
      </c>
      <c r="AU401" s="222">
        <f t="shared" si="267"/>
        <v>207316.07170717345</v>
      </c>
      <c r="AV401" s="222">
        <f t="shared" si="267"/>
        <v>1592.9551034063356</v>
      </c>
      <c r="AW401" s="222">
        <f t="shared" si="267"/>
        <v>142.28394897989642</v>
      </c>
      <c r="AX401" s="222">
        <f t="shared" si="267"/>
        <v>1670.9767899388055</v>
      </c>
      <c r="AY401" s="222">
        <f t="shared" si="267"/>
        <v>366.26526721045093</v>
      </c>
      <c r="AZ401" s="222">
        <f t="shared" si="267"/>
        <v>6082.923146246877</v>
      </c>
      <c r="BA401" s="222">
        <f t="shared" si="267"/>
        <v>732.59762039336658</v>
      </c>
      <c r="BB401" s="222">
        <f t="shared" si="267"/>
        <v>8907.976171654991</v>
      </c>
      <c r="BC401" s="222">
        <f t="shared" si="267"/>
        <v>3502.77658706902</v>
      </c>
    </row>
    <row r="402" spans="34:55" x14ac:dyDescent="0.25">
      <c r="AH402" s="220" t="s">
        <v>11</v>
      </c>
      <c r="AI402" s="221" t="s">
        <v>13</v>
      </c>
      <c r="AJ402" s="222">
        <f t="shared" ref="AJ402:BC402" si="268">AJ356+AJ333+AJ310+AJ287+AJ264</f>
        <v>6980.3134510735363</v>
      </c>
      <c r="AK402" s="222">
        <f t="shared" si="268"/>
        <v>550.36832705284689</v>
      </c>
      <c r="AL402" s="222">
        <f t="shared" si="268"/>
        <v>7671.0285795364907</v>
      </c>
      <c r="AM402" s="222">
        <f t="shared" si="268"/>
        <v>1998.7421893250216</v>
      </c>
      <c r="AN402" s="222">
        <f t="shared" si="268"/>
        <v>50398.564673539819</v>
      </c>
      <c r="AO402" s="222">
        <f t="shared" si="268"/>
        <v>3343.8827414521943</v>
      </c>
      <c r="AP402" s="222">
        <f t="shared" si="268"/>
        <v>38986.045480437875</v>
      </c>
      <c r="AQ402" s="222">
        <f t="shared" si="268"/>
        <v>9714.7291438222128</v>
      </c>
      <c r="AR402" s="222">
        <f t="shared" si="268"/>
        <v>49175.978718403174</v>
      </c>
      <c r="AS402" s="222">
        <f t="shared" si="268"/>
        <v>3030.8092708774166</v>
      </c>
      <c r="AT402" s="222">
        <f t="shared" si="268"/>
        <v>74630.761497399653</v>
      </c>
      <c r="AU402" s="222">
        <f t="shared" si="268"/>
        <v>13425.388591021123</v>
      </c>
      <c r="AV402" s="222">
        <f t="shared" si="268"/>
        <v>3198240.4273266457</v>
      </c>
      <c r="AW402" s="222">
        <f t="shared" si="268"/>
        <v>59342.23080858044</v>
      </c>
      <c r="AX402" s="222">
        <f t="shared" si="268"/>
        <v>1443884.5888146765</v>
      </c>
      <c r="AY402" s="222">
        <f t="shared" si="268"/>
        <v>200109.71530289919</v>
      </c>
      <c r="AZ402" s="222">
        <f t="shared" si="268"/>
        <v>216692.81149504246</v>
      </c>
      <c r="BA402" s="222">
        <f t="shared" si="268"/>
        <v>9514.9959180751048</v>
      </c>
      <c r="BB402" s="222">
        <f t="shared" si="268"/>
        <v>192612.8872734161</v>
      </c>
      <c r="BC402" s="222">
        <f t="shared" si="268"/>
        <v>34212.763493517254</v>
      </c>
    </row>
    <row r="403" spans="34:55" x14ac:dyDescent="0.25">
      <c r="AH403" s="223" t="s">
        <v>11</v>
      </c>
      <c r="AI403" s="224" t="s">
        <v>14</v>
      </c>
      <c r="AJ403" s="222">
        <f t="shared" ref="AJ403:BC403" si="269">AJ357+AJ334+AJ311+AJ288+AJ265</f>
        <v>4366.9302519224557</v>
      </c>
      <c r="AK403" s="222">
        <f t="shared" si="269"/>
        <v>447.83288332148646</v>
      </c>
      <c r="AL403" s="222">
        <f t="shared" si="269"/>
        <v>5060.9224917364727</v>
      </c>
      <c r="AM403" s="222">
        <f t="shared" si="269"/>
        <v>1449.2448522912002</v>
      </c>
      <c r="AN403" s="222">
        <f t="shared" si="269"/>
        <v>31789.168451507485</v>
      </c>
      <c r="AO403" s="222">
        <f t="shared" si="269"/>
        <v>2821.275989866574</v>
      </c>
      <c r="AP403" s="222">
        <f t="shared" si="269"/>
        <v>26030.560684233238</v>
      </c>
      <c r="AQ403" s="222">
        <f t="shared" si="269"/>
        <v>7411.5059284270128</v>
      </c>
      <c r="AR403" s="222">
        <f t="shared" si="269"/>
        <v>29937.700677031215</v>
      </c>
      <c r="AS403" s="222">
        <f t="shared" si="269"/>
        <v>2332.432147841595</v>
      </c>
      <c r="AT403" s="222">
        <f t="shared" si="269"/>
        <v>47020.073223860622</v>
      </c>
      <c r="AU403" s="222">
        <f t="shared" si="269"/>
        <v>8739.740866767137</v>
      </c>
      <c r="AV403" s="222">
        <f t="shared" si="269"/>
        <v>1826518.3023503018</v>
      </c>
      <c r="AW403" s="222">
        <f t="shared" si="269"/>
        <v>1128005.7571883257</v>
      </c>
      <c r="AX403" s="222">
        <f t="shared" si="269"/>
        <v>1404412.2520543293</v>
      </c>
      <c r="AY403" s="222">
        <f t="shared" si="269"/>
        <v>358944.11506166117</v>
      </c>
      <c r="AZ403" s="222">
        <f t="shared" si="269"/>
        <v>148636.1870206965</v>
      </c>
      <c r="BA403" s="222">
        <f t="shared" si="269"/>
        <v>11806.584543057084</v>
      </c>
      <c r="BB403" s="222">
        <f t="shared" si="269"/>
        <v>150380.38508133689</v>
      </c>
      <c r="BC403" s="222">
        <f t="shared" si="269"/>
        <v>36851.320600770021</v>
      </c>
    </row>
    <row r="404" spans="34:55" x14ac:dyDescent="0.25">
      <c r="AH404" s="223" t="s">
        <v>11</v>
      </c>
      <c r="AI404" s="224" t="s">
        <v>15</v>
      </c>
      <c r="AJ404" s="222">
        <f t="shared" ref="AJ404:BC404" si="270">AJ358+AJ335+AJ312+AJ289+AJ266</f>
        <v>91.305743904442863</v>
      </c>
      <c r="AK404" s="222">
        <f t="shared" si="270"/>
        <v>7.5284018902770615</v>
      </c>
      <c r="AL404" s="222">
        <f t="shared" si="270"/>
        <v>110.48167813826868</v>
      </c>
      <c r="AM404" s="222">
        <f t="shared" si="270"/>
        <v>30.774208298382824</v>
      </c>
      <c r="AN404" s="222">
        <f t="shared" si="270"/>
        <v>659.80853710469933</v>
      </c>
      <c r="AO404" s="222">
        <f t="shared" si="270"/>
        <v>45.804458418769379</v>
      </c>
      <c r="AP404" s="222">
        <f t="shared" si="270"/>
        <v>552.0672319797842</v>
      </c>
      <c r="AQ404" s="222">
        <f t="shared" si="270"/>
        <v>150.59247396631397</v>
      </c>
      <c r="AR404" s="222">
        <f t="shared" si="270"/>
        <v>622.9954416389877</v>
      </c>
      <c r="AS404" s="222">
        <f t="shared" si="270"/>
        <v>39.339493657769587</v>
      </c>
      <c r="AT404" s="222">
        <f t="shared" si="270"/>
        <v>982.69077151139265</v>
      </c>
      <c r="AU404" s="222">
        <f t="shared" si="270"/>
        <v>179.50452003745892</v>
      </c>
      <c r="AV404" s="222">
        <f t="shared" si="270"/>
        <v>28111.020443166228</v>
      </c>
      <c r="AW404" s="222">
        <f t="shared" si="270"/>
        <v>1468.7630388637565</v>
      </c>
      <c r="AX404" s="222">
        <f t="shared" si="270"/>
        <v>322750.9198224232</v>
      </c>
      <c r="AY404" s="222">
        <f t="shared" si="270"/>
        <v>7453.7163842754708</v>
      </c>
      <c r="AZ404" s="222">
        <f t="shared" si="270"/>
        <v>2793.3400831230224</v>
      </c>
      <c r="BA404" s="222">
        <f t="shared" si="270"/>
        <v>132.76523916342234</v>
      </c>
      <c r="BB404" s="222">
        <f t="shared" si="270"/>
        <v>2621.8882377524915</v>
      </c>
      <c r="BC404" s="222">
        <f t="shared" si="270"/>
        <v>529.20788127012781</v>
      </c>
    </row>
    <row r="405" spans="34:55" x14ac:dyDescent="0.25">
      <c r="AH405" s="225" t="s">
        <v>11</v>
      </c>
      <c r="AI405" s="226" t="s">
        <v>16</v>
      </c>
      <c r="AJ405" s="222">
        <f t="shared" ref="AJ405:BC405" si="271">AJ359+AJ336+AJ313+AJ290+AJ267</f>
        <v>311.40334356588517</v>
      </c>
      <c r="AK405" s="222">
        <f t="shared" si="271"/>
        <v>31.915444606034875</v>
      </c>
      <c r="AL405" s="222">
        <f t="shared" si="271"/>
        <v>479.10900896312654</v>
      </c>
      <c r="AM405" s="222">
        <f t="shared" si="271"/>
        <v>198.17675736538985</v>
      </c>
      <c r="AN405" s="222">
        <f t="shared" si="271"/>
        <v>2321.1245526715011</v>
      </c>
      <c r="AO405" s="222">
        <f t="shared" si="271"/>
        <v>207.76871157387637</v>
      </c>
      <c r="AP405" s="222">
        <f t="shared" si="271"/>
        <v>2449.892742396793</v>
      </c>
      <c r="AQ405" s="222">
        <f t="shared" si="271"/>
        <v>1084.7338587645927</v>
      </c>
      <c r="AR405" s="222">
        <f t="shared" si="271"/>
        <v>1896.7705988515502</v>
      </c>
      <c r="AS405" s="222">
        <f t="shared" si="271"/>
        <v>154.8363665662379</v>
      </c>
      <c r="AT405" s="222">
        <f t="shared" si="271"/>
        <v>3445.0000749259902</v>
      </c>
      <c r="AU405" s="222">
        <f t="shared" si="271"/>
        <v>785.44536497914748</v>
      </c>
      <c r="AV405" s="222">
        <f t="shared" si="271"/>
        <v>92057.680758435454</v>
      </c>
      <c r="AW405" s="222">
        <f t="shared" si="271"/>
        <v>7370.0594373081703</v>
      </c>
      <c r="AX405" s="222">
        <f t="shared" si="271"/>
        <v>142698.94716354521</v>
      </c>
      <c r="AY405" s="222">
        <f t="shared" si="271"/>
        <v>171957.41827792695</v>
      </c>
      <c r="AZ405" s="222">
        <f t="shared" si="271"/>
        <v>9126.6945291688517</v>
      </c>
      <c r="BA405" s="222">
        <f t="shared" si="271"/>
        <v>582.47523747448611</v>
      </c>
      <c r="BB405" s="222">
        <f t="shared" si="271"/>
        <v>10654.922496912448</v>
      </c>
      <c r="BC405" s="222">
        <f t="shared" si="271"/>
        <v>3295.9500850383461</v>
      </c>
    </row>
    <row r="406" spans="34:55" x14ac:dyDescent="0.25">
      <c r="AH406" s="223" t="s">
        <v>12</v>
      </c>
      <c r="AI406" s="224" t="s">
        <v>13</v>
      </c>
      <c r="AJ406" s="222">
        <f t="shared" ref="AJ406:BC406" si="272">AJ360+AJ337+AJ314+AJ291+AJ268</f>
        <v>15531.357050083931</v>
      </c>
      <c r="AK406" s="222">
        <f t="shared" si="272"/>
        <v>1764.8101496689649</v>
      </c>
      <c r="AL406" s="222">
        <f t="shared" si="272"/>
        <v>15011.689517967032</v>
      </c>
      <c r="AM406" s="222">
        <f t="shared" si="272"/>
        <v>3699.5346955652367</v>
      </c>
      <c r="AN406" s="222">
        <f t="shared" si="272"/>
        <v>125666.05617091818</v>
      </c>
      <c r="AO406" s="222">
        <f t="shared" si="272"/>
        <v>11219.728727182515</v>
      </c>
      <c r="AP406" s="222">
        <f t="shared" si="272"/>
        <v>85499.856082840866</v>
      </c>
      <c r="AQ406" s="222">
        <f t="shared" si="272"/>
        <v>20994.905127219114</v>
      </c>
      <c r="AR406" s="222">
        <f t="shared" si="272"/>
        <v>140366.3461232057</v>
      </c>
      <c r="AS406" s="222">
        <f t="shared" si="272"/>
        <v>10178.008147979372</v>
      </c>
      <c r="AT406" s="222">
        <f t="shared" si="272"/>
        <v>156887.68300714053</v>
      </c>
      <c r="AU406" s="222">
        <f t="shared" si="272"/>
        <v>26209.728669115855</v>
      </c>
      <c r="AV406" s="222">
        <f t="shared" si="272"/>
        <v>242600.36432223051</v>
      </c>
      <c r="AW406" s="222">
        <f t="shared" si="272"/>
        <v>11599.482533432432</v>
      </c>
      <c r="AX406" s="222">
        <f t="shared" si="272"/>
        <v>160887.36451994578</v>
      </c>
      <c r="AY406" s="222">
        <f t="shared" si="272"/>
        <v>27671.03572205357</v>
      </c>
      <c r="AZ406" s="222">
        <f t="shared" si="272"/>
        <v>5265639.8245696304</v>
      </c>
      <c r="BA406" s="222">
        <f t="shared" si="272"/>
        <v>62563.508133169395</v>
      </c>
      <c r="BB406" s="222">
        <f t="shared" si="272"/>
        <v>1475931.7080265288</v>
      </c>
      <c r="BC406" s="222">
        <f t="shared" si="272"/>
        <v>217327.00910404278</v>
      </c>
    </row>
    <row r="407" spans="34:55" x14ac:dyDescent="0.25">
      <c r="AH407" s="223" t="s">
        <v>12</v>
      </c>
      <c r="AI407" s="224" t="s">
        <v>14</v>
      </c>
      <c r="AJ407" s="222">
        <f t="shared" ref="AJ407:BC407" si="273">AJ361+AJ338+AJ315+AJ292+AJ269</f>
        <v>30069.798874938315</v>
      </c>
      <c r="AK407" s="222">
        <f t="shared" si="273"/>
        <v>43572.190898870766</v>
      </c>
      <c r="AL407" s="222">
        <f t="shared" si="273"/>
        <v>40165.238910681663</v>
      </c>
      <c r="AM407" s="222">
        <f t="shared" si="273"/>
        <v>14270.769386090909</v>
      </c>
      <c r="AN407" s="222">
        <f t="shared" si="273"/>
        <v>272074.18412643863</v>
      </c>
      <c r="AO407" s="222">
        <f t="shared" si="273"/>
        <v>278251.31964467769</v>
      </c>
      <c r="AP407" s="222">
        <f t="shared" si="273"/>
        <v>297693.2207368894</v>
      </c>
      <c r="AQ407" s="222">
        <f t="shared" si="273"/>
        <v>93803.075437797437</v>
      </c>
      <c r="AR407" s="222">
        <f t="shared" si="273"/>
        <v>127710.245126972</v>
      </c>
      <c r="AS407" s="222">
        <f t="shared" si="273"/>
        <v>199425.23729474947</v>
      </c>
      <c r="AT407" s="222">
        <f t="shared" si="273"/>
        <v>325271.50257138698</v>
      </c>
      <c r="AU407" s="222">
        <f t="shared" si="273"/>
        <v>53986.451534900436</v>
      </c>
      <c r="AV407" s="222">
        <f t="shared" si="273"/>
        <v>590250.56342086091</v>
      </c>
      <c r="AW407" s="222">
        <f t="shared" si="273"/>
        <v>171709.10360687395</v>
      </c>
      <c r="AX407" s="222">
        <f t="shared" si="273"/>
        <v>405416.46619657328</v>
      </c>
      <c r="AY407" s="222">
        <f t="shared" si="273"/>
        <v>90481.589959076126</v>
      </c>
      <c r="AZ407" s="222">
        <f t="shared" si="273"/>
        <v>2259128.6203606678</v>
      </c>
      <c r="BA407" s="222">
        <f t="shared" si="273"/>
        <v>3247579.8705583466</v>
      </c>
      <c r="BB407" s="222">
        <f t="shared" si="273"/>
        <v>2653987.9384681159</v>
      </c>
      <c r="BC407" s="222">
        <f t="shared" si="273"/>
        <v>792484.39007347962</v>
      </c>
    </row>
    <row r="408" spans="34:55" x14ac:dyDescent="0.25">
      <c r="AH408" s="223" t="s">
        <v>12</v>
      </c>
      <c r="AI408" s="224" t="s">
        <v>15</v>
      </c>
      <c r="AJ408" s="222">
        <f t="shared" ref="AJ408:BC408" si="274">AJ362+AJ339+AJ316+AJ293+AJ270</f>
        <v>324.30780256260221</v>
      </c>
      <c r="AK408" s="222">
        <f t="shared" si="274"/>
        <v>110.07200927840225</v>
      </c>
      <c r="AL408" s="222">
        <f t="shared" si="274"/>
        <v>479.25464899236903</v>
      </c>
      <c r="AM408" s="222">
        <f t="shared" si="274"/>
        <v>147.34633614809528</v>
      </c>
      <c r="AN408" s="222">
        <f t="shared" si="274"/>
        <v>2661.0128412981317</v>
      </c>
      <c r="AO408" s="222">
        <f t="shared" si="274"/>
        <v>722.64235649172633</v>
      </c>
      <c r="AP408" s="222">
        <f t="shared" si="274"/>
        <v>2654.9119166034739</v>
      </c>
      <c r="AQ408" s="222">
        <f t="shared" si="274"/>
        <v>855.78143591584126</v>
      </c>
      <c r="AR408" s="222">
        <f t="shared" si="274"/>
        <v>2087.340255568733</v>
      </c>
      <c r="AS408" s="222">
        <f t="shared" si="274"/>
        <v>417.82579729197556</v>
      </c>
      <c r="AT408" s="222">
        <f t="shared" si="274"/>
        <v>3001.7138553278596</v>
      </c>
      <c r="AU408" s="222">
        <f t="shared" si="274"/>
        <v>552.52936691339585</v>
      </c>
      <c r="AV408" s="222">
        <f t="shared" si="274"/>
        <v>4171.0445550993036</v>
      </c>
      <c r="AW408" s="222">
        <f t="shared" si="274"/>
        <v>432.12846120089529</v>
      </c>
      <c r="AX408" s="222">
        <f t="shared" si="274"/>
        <v>3014.722723448931</v>
      </c>
      <c r="AY408" s="222">
        <f t="shared" si="274"/>
        <v>567.09983684985207</v>
      </c>
      <c r="AZ408" s="222">
        <f t="shared" si="274"/>
        <v>41643.429230096968</v>
      </c>
      <c r="BA408" s="222">
        <f t="shared" si="274"/>
        <v>4135.9241254159542</v>
      </c>
      <c r="BB408" s="222">
        <f t="shared" si="274"/>
        <v>592015.53727416298</v>
      </c>
      <c r="BC408" s="222">
        <f t="shared" si="274"/>
        <v>17089.981040138704</v>
      </c>
    </row>
    <row r="409" spans="34:55" x14ac:dyDescent="0.25">
      <c r="AH409" s="225" t="s">
        <v>12</v>
      </c>
      <c r="AI409" s="226" t="s">
        <v>16</v>
      </c>
      <c r="AJ409" s="222">
        <f t="shared" ref="AJ409:BC409" si="275">AJ363+AJ340+AJ317+AJ294+AJ271</f>
        <v>1559.1413942000972</v>
      </c>
      <c r="AK409" s="222">
        <f t="shared" si="275"/>
        <v>506.87217003065655</v>
      </c>
      <c r="AL409" s="222">
        <f t="shared" si="275"/>
        <v>3036.119022715086</v>
      </c>
      <c r="AM409" s="222">
        <f t="shared" si="275"/>
        <v>1578.2239064575717</v>
      </c>
      <c r="AN409" s="222">
        <f t="shared" si="275"/>
        <v>14088.443566033557</v>
      </c>
      <c r="AO409" s="222">
        <f t="shared" si="275"/>
        <v>3587.8542809744959</v>
      </c>
      <c r="AP409" s="222">
        <f t="shared" si="275"/>
        <v>19933.848732947135</v>
      </c>
      <c r="AQ409" s="222">
        <f t="shared" si="275"/>
        <v>11785.234049244465</v>
      </c>
      <c r="AR409" s="222">
        <f t="shared" si="275"/>
        <v>8412.8054007965748</v>
      </c>
      <c r="AS409" s="222">
        <f t="shared" si="275"/>
        <v>2760.546249708128</v>
      </c>
      <c r="AT409" s="222">
        <f t="shared" si="275"/>
        <v>19438.874857807437</v>
      </c>
      <c r="AU409" s="222">
        <f t="shared" si="275"/>
        <v>5595.5287408987997</v>
      </c>
      <c r="AV409" s="222">
        <f t="shared" si="275"/>
        <v>17907.653256310492</v>
      </c>
      <c r="AW409" s="222">
        <f t="shared" si="275"/>
        <v>2051.6526085651226</v>
      </c>
      <c r="AX409" s="222">
        <f t="shared" si="275"/>
        <v>16116.763036504117</v>
      </c>
      <c r="AY409" s="222">
        <f t="shared" si="275"/>
        <v>3592.4002779401112</v>
      </c>
      <c r="AZ409" s="222">
        <f t="shared" si="275"/>
        <v>163871.07116635452</v>
      </c>
      <c r="BA409" s="222">
        <f t="shared" si="275"/>
        <v>23292.801781969665</v>
      </c>
      <c r="BB409" s="222">
        <f t="shared" si="275"/>
        <v>361353.21423122141</v>
      </c>
      <c r="BC409" s="222">
        <f t="shared" si="275"/>
        <v>663921.09618130408</v>
      </c>
    </row>
    <row r="410" spans="34:55" x14ac:dyDescent="0.25">
      <c r="AH410" s="218"/>
      <c r="AI410" s="218"/>
      <c r="AJ410" s="227">
        <f t="shared" ref="AJ410:BC410" si="276">SUM(AJ390:AJ409)</f>
        <v>183419.55931229715</v>
      </c>
      <c r="AK410" s="227">
        <f t="shared" si="276"/>
        <v>90825.535868938081</v>
      </c>
      <c r="AL410" s="227">
        <f t="shared" si="276"/>
        <v>176095.3481862949</v>
      </c>
      <c r="AM410" s="227">
        <f t="shared" si="276"/>
        <v>93961.897103930125</v>
      </c>
      <c r="AN410" s="227">
        <f t="shared" si="276"/>
        <v>1503177.4453193124</v>
      </c>
      <c r="AO410" s="227">
        <f t="shared" si="276"/>
        <v>1023853.4403301292</v>
      </c>
      <c r="AP410" s="227">
        <f t="shared" si="276"/>
        <v>1322202.5709723569</v>
      </c>
      <c r="AQ410" s="227">
        <f t="shared" si="276"/>
        <v>564470.65480340482</v>
      </c>
      <c r="AR410" s="227">
        <f t="shared" si="276"/>
        <v>1279386.6528134691</v>
      </c>
      <c r="AS410" s="227">
        <f t="shared" si="276"/>
        <v>1528554.3161596567</v>
      </c>
      <c r="AT410" s="227">
        <f t="shared" si="276"/>
        <v>2186393.8613854609</v>
      </c>
      <c r="AU410" s="227">
        <f t="shared" si="276"/>
        <v>513630.3218154622</v>
      </c>
      <c r="AV410" s="227">
        <f t="shared" si="276"/>
        <v>6075126.8327544499</v>
      </c>
      <c r="AW410" s="227">
        <f t="shared" si="276"/>
        <v>1392768.5960542304</v>
      </c>
      <c r="AX410" s="227">
        <f t="shared" si="276"/>
        <v>3958197.6015403885</v>
      </c>
      <c r="AY410" s="227">
        <f t="shared" si="276"/>
        <v>872649.12572327466</v>
      </c>
      <c r="AZ410" s="227">
        <f t="shared" si="276"/>
        <v>8354983.1148677282</v>
      </c>
      <c r="BA410" s="227">
        <f t="shared" si="276"/>
        <v>3407977.7695920574</v>
      </c>
      <c r="BB410" s="227">
        <f t="shared" si="276"/>
        <v>5703615.1535804253</v>
      </c>
      <c r="BC410" s="227">
        <f t="shared" si="276"/>
        <v>1849701.2461320022</v>
      </c>
    </row>
  </sheetData>
  <mergeCells count="3">
    <mergeCell ref="E1:X1"/>
    <mergeCell ref="Z1:AD1"/>
    <mergeCell ref="AJ1:AO1"/>
  </mergeCells>
  <pageMargins left="0" right="0" top="0.39370078740157505" bottom="0.39370078740157505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65AE-BE31-4905-9F5F-2EF20D9C08CB}">
  <dimension ref="A1:Q32"/>
  <sheetViews>
    <sheetView workbookViewId="0"/>
  </sheetViews>
  <sheetFormatPr baseColWidth="10" defaultColWidth="11.42578125" defaultRowHeight="15" x14ac:dyDescent="0.25"/>
  <cols>
    <col min="1" max="2" width="12.140625" customWidth="1"/>
    <col min="3" max="3" width="2" customWidth="1"/>
    <col min="4" max="9" width="12.140625" customWidth="1"/>
    <col min="10" max="10" width="1.42578125" style="27" customWidth="1"/>
    <col min="11" max="16" width="12.140625" customWidth="1"/>
    <col min="17" max="17" width="12.140625" style="17" customWidth="1"/>
    <col min="18" max="1024" width="12.140625" customWidth="1"/>
    <col min="1025" max="1025" width="11.42578125" customWidth="1"/>
  </cols>
  <sheetData>
    <row r="1" spans="1:16" ht="17.25" x14ac:dyDescent="0.25">
      <c r="A1" s="17"/>
      <c r="B1" s="17"/>
      <c r="C1" s="17"/>
      <c r="D1" s="367" t="s">
        <v>92</v>
      </c>
      <c r="E1" s="367"/>
      <c r="F1" s="367"/>
      <c r="G1" s="367"/>
      <c r="H1" s="367"/>
      <c r="I1" s="367"/>
      <c r="K1" s="367" t="s">
        <v>93</v>
      </c>
      <c r="L1" s="367"/>
      <c r="M1" s="367"/>
      <c r="N1" s="367"/>
      <c r="O1" s="367"/>
      <c r="P1" s="367"/>
    </row>
    <row r="2" spans="1:16" ht="7.5" customHeight="1" x14ac:dyDescent="0.25">
      <c r="A2" s="17"/>
      <c r="B2" s="17"/>
      <c r="C2" s="17"/>
      <c r="D2" s="8"/>
      <c r="E2" s="8"/>
      <c r="F2" s="8"/>
      <c r="G2" s="8"/>
      <c r="H2" s="8"/>
      <c r="I2" s="8"/>
      <c r="K2" s="8"/>
      <c r="L2" s="8"/>
      <c r="M2" s="8"/>
      <c r="N2" s="8"/>
      <c r="O2" s="8"/>
      <c r="P2" s="8"/>
    </row>
    <row r="3" spans="1:16" x14ac:dyDescent="0.25">
      <c r="A3" s="17"/>
      <c r="B3" s="17"/>
      <c r="C3" s="17"/>
      <c r="D3" s="137" t="s">
        <v>56</v>
      </c>
      <c r="E3" s="19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K3" s="137" t="s">
        <v>56</v>
      </c>
      <c r="L3" s="19" t="s">
        <v>8</v>
      </c>
      <c r="M3" s="20" t="s">
        <v>9</v>
      </c>
      <c r="N3" s="21" t="s">
        <v>10</v>
      </c>
      <c r="O3" s="22" t="s">
        <v>11</v>
      </c>
      <c r="P3" s="23" t="s">
        <v>12</v>
      </c>
    </row>
    <row r="4" spans="1:16" x14ac:dyDescent="0.25">
      <c r="A4" s="24" t="s">
        <v>8</v>
      </c>
      <c r="B4" s="25" t="s">
        <v>13</v>
      </c>
      <c r="C4" s="17"/>
      <c r="D4" s="139">
        <v>140480.436769575</v>
      </c>
      <c r="E4" s="228">
        <v>61567.107609066101</v>
      </c>
      <c r="F4" s="229">
        <v>36638.078653676101</v>
      </c>
      <c r="G4" s="229">
        <v>8300.5217055212197</v>
      </c>
      <c r="H4" s="229">
        <v>6957.2783541254303</v>
      </c>
      <c r="I4" s="230">
        <v>27017.4504471861</v>
      </c>
      <c r="K4" s="139">
        <v>183419.559312297</v>
      </c>
      <c r="L4" s="231">
        <v>100673.8430756</v>
      </c>
      <c r="M4" s="141">
        <v>42345.323372153398</v>
      </c>
      <c r="N4" s="141">
        <v>7183.2477406929702</v>
      </c>
      <c r="O4" s="141">
        <v>5670.4675531822404</v>
      </c>
      <c r="P4" s="142">
        <v>27546.677570668999</v>
      </c>
    </row>
    <row r="5" spans="1:16" x14ac:dyDescent="0.25">
      <c r="A5" s="34" t="s">
        <v>8</v>
      </c>
      <c r="B5" s="35" t="s">
        <v>14</v>
      </c>
      <c r="C5" s="17"/>
      <c r="D5" s="145">
        <v>77038.728365037605</v>
      </c>
      <c r="E5" s="232">
        <v>57286.983933240903</v>
      </c>
      <c r="F5" s="233">
        <v>9799.8628888118001</v>
      </c>
      <c r="G5" s="233">
        <v>2016.70763820971</v>
      </c>
      <c r="H5" s="233">
        <v>1295.71473794909</v>
      </c>
      <c r="I5" s="234">
        <v>6639.45916682602</v>
      </c>
      <c r="K5" s="145">
        <v>90825.535868938096</v>
      </c>
      <c r="L5" s="235">
        <v>83076.566372285495</v>
      </c>
      <c r="M5" s="147">
        <v>5024.0354241345003</v>
      </c>
      <c r="N5" s="147">
        <v>639.12854319712403</v>
      </c>
      <c r="O5" s="147">
        <v>72.0152736977182</v>
      </c>
      <c r="P5" s="148">
        <v>2013.79025562324</v>
      </c>
    </row>
    <row r="6" spans="1:16" x14ac:dyDescent="0.25">
      <c r="A6" s="34" t="s">
        <v>8</v>
      </c>
      <c r="B6" s="35" t="s">
        <v>15</v>
      </c>
      <c r="C6" s="17"/>
      <c r="D6" s="145">
        <v>18406.5664381141</v>
      </c>
      <c r="E6" s="232">
        <v>16133.1323979273</v>
      </c>
      <c r="F6" s="233">
        <v>1132.8625186911299</v>
      </c>
      <c r="G6" s="233">
        <v>232.262686585089</v>
      </c>
      <c r="H6" s="233">
        <v>170.59707636958899</v>
      </c>
      <c r="I6" s="234">
        <v>737.71175854106696</v>
      </c>
      <c r="K6" s="145">
        <v>176095.34818629501</v>
      </c>
      <c r="L6" s="235">
        <v>166885.69407862701</v>
      </c>
      <c r="M6" s="147">
        <v>4997.5464747791002</v>
      </c>
      <c r="N6" s="147">
        <v>946.914144948748</v>
      </c>
      <c r="O6" s="147">
        <v>490.130405207678</v>
      </c>
      <c r="P6" s="148">
        <v>2775.0630827325699</v>
      </c>
    </row>
    <row r="7" spans="1:16" x14ac:dyDescent="0.25">
      <c r="A7" s="42" t="s">
        <v>8</v>
      </c>
      <c r="B7" s="43" t="s">
        <v>16</v>
      </c>
      <c r="C7" s="17"/>
      <c r="D7" s="145">
        <v>107546.296268801</v>
      </c>
      <c r="E7" s="232">
        <v>74511.042850569793</v>
      </c>
      <c r="F7" s="233">
        <v>16710.510931598001</v>
      </c>
      <c r="G7" s="233">
        <v>3090.1089481054601</v>
      </c>
      <c r="H7" s="233">
        <v>2424.52273662062</v>
      </c>
      <c r="I7" s="234">
        <v>10810.1108019068</v>
      </c>
      <c r="K7" s="145">
        <v>93961.897103930096</v>
      </c>
      <c r="L7" s="235">
        <v>78564.7637712961</v>
      </c>
      <c r="M7" s="147">
        <v>8282.6731332620002</v>
      </c>
      <c r="N7" s="147">
        <v>1305.18841778249</v>
      </c>
      <c r="O7" s="147">
        <v>706.47772541973097</v>
      </c>
      <c r="P7" s="148">
        <v>5102.7940561697396</v>
      </c>
    </row>
    <row r="8" spans="1:16" x14ac:dyDescent="0.25">
      <c r="A8" s="49" t="s">
        <v>9</v>
      </c>
      <c r="B8" s="25" t="s">
        <v>13</v>
      </c>
      <c r="C8" s="17"/>
      <c r="D8" s="139">
        <v>988092.581643746</v>
      </c>
      <c r="E8" s="236">
        <v>43299.729339456899</v>
      </c>
      <c r="F8" s="141">
        <v>643651.07748671703</v>
      </c>
      <c r="G8" s="141">
        <v>70592.330722782906</v>
      </c>
      <c r="H8" s="141">
        <v>41546.072202071096</v>
      </c>
      <c r="I8" s="142">
        <v>189003.371892717</v>
      </c>
      <c r="K8" s="139">
        <v>1503177.4453193101</v>
      </c>
      <c r="L8" s="237">
        <v>56265.517945974199</v>
      </c>
      <c r="M8" s="141">
        <v>1113280.72004036</v>
      </c>
      <c r="N8" s="141">
        <v>85570.541891899105</v>
      </c>
      <c r="O8" s="141">
        <v>30290.050958208401</v>
      </c>
      <c r="P8" s="142">
        <v>217770.61448287001</v>
      </c>
    </row>
    <row r="9" spans="1:16" x14ac:dyDescent="0.25">
      <c r="A9" s="50" t="s">
        <v>9</v>
      </c>
      <c r="B9" s="35" t="s">
        <v>14</v>
      </c>
      <c r="C9" s="17"/>
      <c r="D9" s="145">
        <v>1628011.2101855101</v>
      </c>
      <c r="E9" s="238">
        <v>39060.690762716797</v>
      </c>
      <c r="F9" s="147">
        <v>1276442.7588190199</v>
      </c>
      <c r="G9" s="147">
        <v>65650.602173477702</v>
      </c>
      <c r="H9" s="147">
        <v>38524.222732157599</v>
      </c>
      <c r="I9" s="148">
        <v>208332.93569814001</v>
      </c>
      <c r="K9" s="145">
        <v>1023853.44033013</v>
      </c>
      <c r="L9" s="239">
        <v>11234.510579625599</v>
      </c>
      <c r="M9" s="147">
        <v>949345.62807264295</v>
      </c>
      <c r="N9" s="147">
        <v>12723.664953268</v>
      </c>
      <c r="O9" s="147">
        <v>1261.41110541071</v>
      </c>
      <c r="P9" s="148">
        <v>49288.225619181299</v>
      </c>
    </row>
    <row r="10" spans="1:16" x14ac:dyDescent="0.25">
      <c r="A10" s="50" t="s">
        <v>9</v>
      </c>
      <c r="B10" s="35" t="s">
        <v>15</v>
      </c>
      <c r="C10" s="17"/>
      <c r="D10" s="145">
        <v>166760.98494330799</v>
      </c>
      <c r="E10" s="238">
        <v>1976.61955257248</v>
      </c>
      <c r="F10" s="147">
        <v>151702.32673043199</v>
      </c>
      <c r="G10" s="147">
        <v>3022.5537050573198</v>
      </c>
      <c r="H10" s="147">
        <v>1743.5293283358301</v>
      </c>
      <c r="I10" s="148">
        <v>8315.9556269096902</v>
      </c>
      <c r="K10" s="145">
        <v>1322202.57097236</v>
      </c>
      <c r="L10" s="239">
        <v>6112.1660262934602</v>
      </c>
      <c r="M10" s="147">
        <v>1279701.3401011899</v>
      </c>
      <c r="N10" s="147">
        <v>9105.3492765598603</v>
      </c>
      <c r="O10" s="147">
        <v>4274.3161048889797</v>
      </c>
      <c r="P10" s="148">
        <v>23009.399463424899</v>
      </c>
    </row>
    <row r="11" spans="1:16" x14ac:dyDescent="0.25">
      <c r="A11" s="51" t="s">
        <v>9</v>
      </c>
      <c r="B11" s="43" t="s">
        <v>16</v>
      </c>
      <c r="C11" s="17"/>
      <c r="D11" s="149">
        <v>563947.55882385594</v>
      </c>
      <c r="E11" s="240">
        <v>17632.6950503646</v>
      </c>
      <c r="F11" s="151">
        <v>424730.78207206202</v>
      </c>
      <c r="G11" s="151">
        <v>28189.6036079285</v>
      </c>
      <c r="H11" s="151">
        <v>14278.380329019799</v>
      </c>
      <c r="I11" s="152">
        <v>79116.097764480495</v>
      </c>
      <c r="K11" s="149">
        <v>564470.65480340505</v>
      </c>
      <c r="L11" s="241">
        <v>10684.853613900101</v>
      </c>
      <c r="M11" s="151">
        <v>483125.06515873002</v>
      </c>
      <c r="N11" s="151">
        <v>16095.856432671701</v>
      </c>
      <c r="O11" s="151">
        <v>5743.78196954142</v>
      </c>
      <c r="P11" s="152">
        <v>48821.0976285617</v>
      </c>
    </row>
    <row r="12" spans="1:16" x14ac:dyDescent="0.25">
      <c r="A12" s="53" t="s">
        <v>10</v>
      </c>
      <c r="B12" s="35" t="s">
        <v>13</v>
      </c>
      <c r="C12" s="17"/>
      <c r="D12" s="145">
        <v>1023484.38082729</v>
      </c>
      <c r="E12" s="238">
        <v>6419.8474814560795</v>
      </c>
      <c r="F12" s="147">
        <v>36829.685569510002</v>
      </c>
      <c r="G12" s="147">
        <v>798830.93691725598</v>
      </c>
      <c r="H12" s="147">
        <v>28828.951959375499</v>
      </c>
      <c r="I12" s="148">
        <v>152574.958899694</v>
      </c>
      <c r="K12" s="145">
        <v>1279386.65281347</v>
      </c>
      <c r="L12" s="239">
        <v>5229.8522046639</v>
      </c>
      <c r="M12" s="147">
        <v>31572.5871025179</v>
      </c>
      <c r="N12" s="147">
        <v>1086742.18514004</v>
      </c>
      <c r="O12" s="147">
        <v>16163.289199000301</v>
      </c>
      <c r="P12" s="148">
        <v>139678.73916724199</v>
      </c>
    </row>
    <row r="13" spans="1:16" x14ac:dyDescent="0.25">
      <c r="A13" s="53" t="s">
        <v>10</v>
      </c>
      <c r="B13" s="35" t="s">
        <v>14</v>
      </c>
      <c r="C13" s="17"/>
      <c r="D13" s="145">
        <v>2976979.8296492598</v>
      </c>
      <c r="E13" s="238">
        <v>13739.3089173182</v>
      </c>
      <c r="F13" s="147">
        <v>82517.667986782399</v>
      </c>
      <c r="G13" s="147">
        <v>2470153.8253890001</v>
      </c>
      <c r="H13" s="147">
        <v>61041.7611339699</v>
      </c>
      <c r="I13" s="148">
        <v>349527.26622219197</v>
      </c>
      <c r="K13" s="145">
        <v>1528554.31615966</v>
      </c>
      <c r="L13" s="239">
        <v>2790.9102875543499</v>
      </c>
      <c r="M13" s="147">
        <v>11787.0494761958</v>
      </c>
      <c r="N13" s="147">
        <v>1424717.4381894299</v>
      </c>
      <c r="O13" s="147">
        <v>2731.57169023714</v>
      </c>
      <c r="P13" s="148">
        <v>86527.346516238307</v>
      </c>
    </row>
    <row r="14" spans="1:16" x14ac:dyDescent="0.25">
      <c r="A14" s="53" t="s">
        <v>10</v>
      </c>
      <c r="B14" s="35" t="s">
        <v>15</v>
      </c>
      <c r="C14" s="17"/>
      <c r="D14" s="145">
        <v>195509.114014614</v>
      </c>
      <c r="E14" s="238">
        <v>259.02666289893699</v>
      </c>
      <c r="F14" s="147">
        <v>1734.57160928453</v>
      </c>
      <c r="G14" s="147">
        <v>186111.12508035899</v>
      </c>
      <c r="H14" s="147">
        <v>1306.5536026994801</v>
      </c>
      <c r="I14" s="148">
        <v>6097.8370593726104</v>
      </c>
      <c r="K14" s="145">
        <v>2186393.86138546</v>
      </c>
      <c r="L14" s="239">
        <v>1021.16987566431</v>
      </c>
      <c r="M14" s="147">
        <v>6981.1016642804998</v>
      </c>
      <c r="N14" s="147">
        <v>2142636.9004396098</v>
      </c>
      <c r="O14" s="147">
        <v>6978.8062745617799</v>
      </c>
      <c r="P14" s="148">
        <v>28775.883131342402</v>
      </c>
    </row>
    <row r="15" spans="1:16" x14ac:dyDescent="0.25">
      <c r="A15" s="53" t="s">
        <v>10</v>
      </c>
      <c r="B15" s="35" t="s">
        <v>16</v>
      </c>
      <c r="C15" s="17"/>
      <c r="D15" s="145">
        <v>440752.66366935399</v>
      </c>
      <c r="E15" s="238">
        <v>1985.4148880182699</v>
      </c>
      <c r="F15" s="147">
        <v>15449.928290407201</v>
      </c>
      <c r="G15" s="147">
        <v>384605.843624286</v>
      </c>
      <c r="H15" s="147">
        <v>5919.0420799654603</v>
      </c>
      <c r="I15" s="148">
        <v>32792.434786677099</v>
      </c>
      <c r="K15" s="145">
        <v>513630.32181546203</v>
      </c>
      <c r="L15" s="239">
        <v>1124.51550403179</v>
      </c>
      <c r="M15" s="147">
        <v>9857.1924103810106</v>
      </c>
      <c r="N15" s="147">
        <v>479402.46686732699</v>
      </c>
      <c r="O15" s="147">
        <v>2984.8348907833902</v>
      </c>
      <c r="P15" s="148">
        <v>20261.312142938899</v>
      </c>
    </row>
    <row r="16" spans="1:16" x14ac:dyDescent="0.25">
      <c r="A16" s="54" t="s">
        <v>11</v>
      </c>
      <c r="B16" s="25" t="s">
        <v>13</v>
      </c>
      <c r="C16" s="17"/>
      <c r="D16" s="139">
        <v>5614517.0330967996</v>
      </c>
      <c r="E16" s="236">
        <v>33907.0425942523</v>
      </c>
      <c r="F16" s="141">
        <v>202565.28364597901</v>
      </c>
      <c r="G16" s="141">
        <v>324444.838961492</v>
      </c>
      <c r="H16" s="141">
        <v>4214560.1977701299</v>
      </c>
      <c r="I16" s="142">
        <v>839039.670124945</v>
      </c>
      <c r="K16" s="139">
        <v>6075126.8327544499</v>
      </c>
      <c r="L16" s="237">
        <v>29369.2400185886</v>
      </c>
      <c r="M16" s="141">
        <v>183099.97419363001</v>
      </c>
      <c r="N16" s="141">
        <v>315043.86972347402</v>
      </c>
      <c r="O16" s="141">
        <v>4817296.7492180699</v>
      </c>
      <c r="P16" s="142">
        <v>730316.99960069498</v>
      </c>
    </row>
    <row r="17" spans="1:16" x14ac:dyDescent="0.25">
      <c r="A17" s="55" t="s">
        <v>11</v>
      </c>
      <c r="B17" s="35" t="s">
        <v>14</v>
      </c>
      <c r="C17" s="17"/>
      <c r="D17" s="145">
        <v>5232962.2923492901</v>
      </c>
      <c r="E17" s="238">
        <v>21913.597771019198</v>
      </c>
      <c r="F17" s="147">
        <v>131136.93532829999</v>
      </c>
      <c r="G17" s="147">
        <v>201402.090597492</v>
      </c>
      <c r="H17" s="147">
        <v>4277778.4196903603</v>
      </c>
      <c r="I17" s="148">
        <v>600731.24896211701</v>
      </c>
      <c r="K17" s="145">
        <v>1392768.5960542299</v>
      </c>
      <c r="L17" s="239">
        <v>145.29440007099799</v>
      </c>
      <c r="M17" s="147">
        <v>1197.7503082844901</v>
      </c>
      <c r="N17" s="147">
        <v>1516.8529997232299</v>
      </c>
      <c r="O17" s="147">
        <v>1361263.9523417</v>
      </c>
      <c r="P17" s="148">
        <v>28644.746004454701</v>
      </c>
    </row>
    <row r="18" spans="1:16" x14ac:dyDescent="0.25">
      <c r="A18" s="55" t="s">
        <v>11</v>
      </c>
      <c r="B18" s="35" t="s">
        <v>15</v>
      </c>
      <c r="C18" s="17"/>
      <c r="D18" s="145">
        <v>369334.51409058401</v>
      </c>
      <c r="E18" s="238">
        <v>503.09504479397202</v>
      </c>
      <c r="F18" s="147">
        <v>2992.7430096318999</v>
      </c>
      <c r="G18" s="147">
        <v>4625.8608904387402</v>
      </c>
      <c r="H18" s="147">
        <v>349039.66315832501</v>
      </c>
      <c r="I18" s="148">
        <v>12173.1519873942</v>
      </c>
      <c r="K18" s="145">
        <v>3958197.6015403899</v>
      </c>
      <c r="L18" s="239">
        <v>1315.96806362243</v>
      </c>
      <c r="M18" s="147">
        <v>8276.1004028073894</v>
      </c>
      <c r="N18" s="147">
        <v>13650.266626349799</v>
      </c>
      <c r="O18" s="147">
        <v>3902681.5879982202</v>
      </c>
      <c r="P18" s="148">
        <v>32273.678449384399</v>
      </c>
    </row>
    <row r="19" spans="1:16" x14ac:dyDescent="0.25">
      <c r="A19" s="56" t="s">
        <v>11</v>
      </c>
      <c r="B19" s="43" t="s">
        <v>16</v>
      </c>
      <c r="C19" s="17"/>
      <c r="D19" s="149">
        <v>451110.32481104002</v>
      </c>
      <c r="E19" s="240">
        <v>1890.3954451442601</v>
      </c>
      <c r="F19" s="151">
        <v>10959.199284378001</v>
      </c>
      <c r="G19" s="151">
        <v>13954.4577904776</v>
      </c>
      <c r="H19" s="151">
        <v>381840.47427734098</v>
      </c>
      <c r="I19" s="152">
        <v>42465.798013699699</v>
      </c>
      <c r="K19" s="149">
        <v>872649.12572327501</v>
      </c>
      <c r="L19" s="241">
        <v>1833.1198602269501</v>
      </c>
      <c r="M19" s="151">
        <v>9964.9441314433807</v>
      </c>
      <c r="N19" s="151">
        <v>9174.5274193728001</v>
      </c>
      <c r="O19" s="151">
        <v>814169.75409445399</v>
      </c>
      <c r="P19" s="152">
        <v>37506.780217777603</v>
      </c>
    </row>
    <row r="20" spans="1:16" x14ac:dyDescent="0.25">
      <c r="A20" s="57" t="s">
        <v>12</v>
      </c>
      <c r="B20" s="35" t="s">
        <v>13</v>
      </c>
      <c r="C20" s="17"/>
      <c r="D20" s="145">
        <v>8077250.0003999202</v>
      </c>
      <c r="E20" s="238">
        <v>69510.0313520778</v>
      </c>
      <c r="F20" s="147">
        <v>432175.37906111497</v>
      </c>
      <c r="G20" s="147">
        <v>704493.28900443204</v>
      </c>
      <c r="H20" s="147">
        <v>541335.66875561594</v>
      </c>
      <c r="I20" s="148">
        <v>6329735.6322266804</v>
      </c>
      <c r="K20" s="145">
        <v>8354983.1148677301</v>
      </c>
      <c r="L20" s="239">
        <v>50104.795771982303</v>
      </c>
      <c r="M20" s="147">
        <v>305506.11550709198</v>
      </c>
      <c r="N20" s="147">
        <v>563524.995593876</v>
      </c>
      <c r="O20" s="147">
        <v>206323.75105017301</v>
      </c>
      <c r="P20" s="148">
        <v>7229523.4569445997</v>
      </c>
    </row>
    <row r="21" spans="1:16" x14ac:dyDescent="0.25">
      <c r="A21" s="57" t="s">
        <v>12</v>
      </c>
      <c r="B21" s="35" t="s">
        <v>14</v>
      </c>
      <c r="C21" s="17"/>
      <c r="D21" s="145">
        <v>11987331.7771884</v>
      </c>
      <c r="E21" s="238">
        <v>168174.500996638</v>
      </c>
      <c r="F21" s="147">
        <v>1128320.5624760401</v>
      </c>
      <c r="G21" s="147">
        <v>980395.44003026804</v>
      </c>
      <c r="H21" s="147">
        <v>1248583.39526029</v>
      </c>
      <c r="I21" s="148">
        <v>8461857.8784251399</v>
      </c>
      <c r="K21" s="145">
        <v>3407977.7695920598</v>
      </c>
      <c r="L21" s="239">
        <v>22457.750124800801</v>
      </c>
      <c r="M21" s="147">
        <v>145428.29014479599</v>
      </c>
      <c r="N21" s="147">
        <v>64521.982845556602</v>
      </c>
      <c r="O21" s="147">
        <v>22203.797894985601</v>
      </c>
      <c r="P21" s="148">
        <v>3153365.94858192</v>
      </c>
    </row>
    <row r="22" spans="1:16" x14ac:dyDescent="0.25">
      <c r="A22" s="57" t="s">
        <v>12</v>
      </c>
      <c r="B22" s="35" t="s">
        <v>15</v>
      </c>
      <c r="C22" s="17"/>
      <c r="D22" s="145">
        <v>677084.60586880601</v>
      </c>
      <c r="E22" s="238">
        <v>1973.1460134840399</v>
      </c>
      <c r="F22" s="147">
        <v>12134.3664925514</v>
      </c>
      <c r="G22" s="147">
        <v>14491.969058954001</v>
      </c>
      <c r="H22" s="147">
        <v>13484.375636741601</v>
      </c>
      <c r="I22" s="148">
        <v>635000.74866707495</v>
      </c>
      <c r="K22" s="145">
        <v>5703615.1535804197</v>
      </c>
      <c r="L22" s="239">
        <v>5733.7780732286901</v>
      </c>
      <c r="M22" s="147">
        <v>35081.385017879002</v>
      </c>
      <c r="N22" s="147">
        <v>48794.666285674502</v>
      </c>
      <c r="O22" s="147">
        <v>45054.008852599203</v>
      </c>
      <c r="P22" s="148">
        <v>5568951.3153510401</v>
      </c>
    </row>
    <row r="23" spans="1:16" x14ac:dyDescent="0.25">
      <c r="A23" s="58" t="s">
        <v>12</v>
      </c>
      <c r="B23" s="43" t="s">
        <v>16</v>
      </c>
      <c r="C23" s="17"/>
      <c r="D23" s="149">
        <v>1344390.14491198</v>
      </c>
      <c r="E23" s="240">
        <v>10957.017514499499</v>
      </c>
      <c r="F23" s="151">
        <v>74552.119060516998</v>
      </c>
      <c r="G23" s="151">
        <v>69126.488328974301</v>
      </c>
      <c r="H23" s="151">
        <v>58670.872322580697</v>
      </c>
      <c r="I23" s="152">
        <v>1131083.64768541</v>
      </c>
      <c r="K23" s="149">
        <v>1849701.2461319999</v>
      </c>
      <c r="L23" s="241">
        <v>8076.11652947927</v>
      </c>
      <c r="M23" s="151">
        <v>57321.879778951203</v>
      </c>
      <c r="N23" s="151">
        <v>50434.813329630699</v>
      </c>
      <c r="O23" s="151">
        <v>42968.9385437007</v>
      </c>
      <c r="P23" s="152">
        <v>1690899.49795024</v>
      </c>
    </row>
    <row r="24" spans="1:16" s="17" customFormat="1" ht="8.1" customHeight="1" x14ac:dyDescent="0.25">
      <c r="E24" s="32"/>
      <c r="L24" s="32"/>
    </row>
    <row r="25" spans="1:16" x14ac:dyDescent="0.25">
      <c r="A25" s="17"/>
      <c r="C25" s="17"/>
      <c r="D25" s="144">
        <v>42080991.044315301</v>
      </c>
      <c r="E25" s="144">
        <v>642700.426177516</v>
      </c>
      <c r="F25" s="144">
        <v>4692176.70191551</v>
      </c>
      <c r="G25" s="144">
        <v>6333730.8568610903</v>
      </c>
      <c r="H25" s="144">
        <v>11289329.693143999</v>
      </c>
      <c r="I25" s="144">
        <v>19123053.366217099</v>
      </c>
      <c r="K25" s="144">
        <v>42080991.044315301</v>
      </c>
      <c r="L25" s="144">
        <v>642700.426177516</v>
      </c>
      <c r="M25" s="144">
        <v>4692176.70191551</v>
      </c>
      <c r="N25" s="144">
        <v>6333730.8568610903</v>
      </c>
      <c r="O25" s="144">
        <v>11289329.693143999</v>
      </c>
      <c r="P25" s="144">
        <v>19123053.366217099</v>
      </c>
    </row>
    <row r="26" spans="1:16" ht="7.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5">
      <c r="A27" s="17"/>
      <c r="B27" s="17"/>
      <c r="C27" s="17"/>
      <c r="D27" s="232">
        <f>SUM(E4:E7)</f>
        <v>209498.26679080407</v>
      </c>
      <c r="E27" s="17" t="s">
        <v>94</v>
      </c>
      <c r="F27" s="17"/>
      <c r="H27" s="17"/>
      <c r="I27" s="17"/>
      <c r="J27" s="17"/>
      <c r="K27" s="235">
        <f>SUM(L4:L7)</f>
        <v>429200.86729780864</v>
      </c>
      <c r="L27" s="17" t="s">
        <v>95</v>
      </c>
      <c r="M27" s="17"/>
      <c r="N27" s="17"/>
      <c r="O27" s="17"/>
    </row>
    <row r="28" spans="1:16" x14ac:dyDescent="0.25">
      <c r="A28" s="17"/>
      <c r="B28" s="17"/>
      <c r="C28" s="17"/>
      <c r="D28" s="236">
        <f>SUM(E8:E23)</f>
        <v>433202.15938671137</v>
      </c>
      <c r="E28" s="17" t="s">
        <v>96</v>
      </c>
      <c r="F28" s="17"/>
      <c r="G28" s="233">
        <f>SUM(F4:I7)</f>
        <v>133973.76105072323</v>
      </c>
      <c r="H28" s="17" t="s">
        <v>97</v>
      </c>
      <c r="I28" s="17"/>
      <c r="J28" s="17"/>
      <c r="K28" s="237">
        <f>SUM(L8:L23)</f>
        <v>213499.55887970777</v>
      </c>
      <c r="L28" s="17" t="s">
        <v>98</v>
      </c>
      <c r="M28" s="17"/>
      <c r="N28" s="17"/>
      <c r="O28" s="17"/>
    </row>
    <row r="29" spans="1:16" s="17" customFormat="1" x14ac:dyDescent="0.25"/>
    <row r="30" spans="1:16" x14ac:dyDescent="0.25">
      <c r="A30" s="17"/>
      <c r="B30" s="17"/>
      <c r="C30" s="17"/>
      <c r="D30" s="17"/>
      <c r="E30" s="17"/>
      <c r="F30" s="17"/>
      <c r="G30" s="17"/>
      <c r="H30" s="17"/>
      <c r="I30" s="148">
        <f>SUM(F4:I7)</f>
        <v>133973.76105072323</v>
      </c>
      <c r="J30" s="17"/>
      <c r="K30" s="17"/>
      <c r="L30" s="17"/>
      <c r="M30" s="17"/>
      <c r="N30" s="17"/>
      <c r="O30" s="17"/>
      <c r="P30" s="148">
        <f>SUM(M4:P7)</f>
        <v>115101.47317365222</v>
      </c>
    </row>
    <row r="31" spans="1:16" x14ac:dyDescent="0.25">
      <c r="I31" s="17"/>
      <c r="J31" s="17"/>
      <c r="K31" s="17"/>
      <c r="L31" s="17"/>
      <c r="M31" s="17"/>
      <c r="N31" s="17"/>
      <c r="O31" s="17"/>
      <c r="P31" s="17"/>
    </row>
    <row r="32" spans="1:16" x14ac:dyDescent="0.25">
      <c r="I32" s="148">
        <f>I30-D28</f>
        <v>-299228.39833598817</v>
      </c>
    </row>
  </sheetData>
  <mergeCells count="2">
    <mergeCell ref="D1:I1"/>
    <mergeCell ref="K1:P1"/>
  </mergeCells>
  <pageMargins left="0" right="0" top="0.39370078740157505" bottom="0.39370078740157505" header="0" footer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3F1B-D4DF-4959-A59B-F9DF9C187FBC}">
  <dimension ref="A1:AMJ1"/>
  <sheetViews>
    <sheetView workbookViewId="0"/>
  </sheetViews>
  <sheetFormatPr baseColWidth="10" defaultColWidth="11.42578125" defaultRowHeight="15" x14ac:dyDescent="0.25"/>
  <cols>
    <col min="1" max="1024" width="12.140625" style="27" customWidth="1"/>
    <col min="1025" max="1025" width="11.42578125" customWidth="1"/>
  </cols>
  <sheetData/>
  <pageMargins left="0" right="0" top="0.39370078740157505" bottom="0.39370078740157505" header="0" footer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5DD1-25F8-4F07-801E-70D5B94A5BE7}">
  <dimension ref="A1:BC431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15.4257812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10.710937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7.5703125" customWidth="1"/>
    <col min="33" max="33" width="2.42578125" customWidth="1"/>
    <col min="34" max="34" width="15" customWidth="1"/>
    <col min="35" max="35" width="12.140625" style="17" customWidth="1"/>
    <col min="36" max="36" width="11.28515625" style="17" customWidth="1"/>
    <col min="37" max="37" width="8.5703125" style="17" customWidth="1"/>
    <col min="38" max="41" width="10.140625" customWidth="1"/>
    <col min="42" max="42" width="6.85546875" customWidth="1"/>
    <col min="43" max="1024" width="12.140625" customWidth="1"/>
    <col min="1025" max="1025" width="11.42578125" customWidth="1"/>
  </cols>
  <sheetData>
    <row r="1" spans="1:48" s="2" customFormat="1" ht="17.25" x14ac:dyDescent="0.3">
      <c r="A1" s="1" t="s">
        <v>0</v>
      </c>
      <c r="C1" s="3" t="s">
        <v>1</v>
      </c>
      <c r="E1" s="367" t="s">
        <v>57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173" t="s">
        <v>58</v>
      </c>
      <c r="AH1" s="6" t="s">
        <v>59</v>
      </c>
      <c r="AJ1" s="369" t="s">
        <v>84</v>
      </c>
      <c r="AK1" s="369"/>
      <c r="AL1" s="369"/>
      <c r="AM1" s="369"/>
      <c r="AN1" s="369"/>
      <c r="AO1" s="369"/>
    </row>
    <row r="2" spans="1:48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8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48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8"/>
      <c r="AG4" s="8"/>
      <c r="AH4" s="17"/>
      <c r="AI4" s="8"/>
      <c r="AJ4" s="137" t="s">
        <v>51</v>
      </c>
      <c r="AK4" s="19" t="s">
        <v>8</v>
      </c>
      <c r="AL4" s="20" t="s">
        <v>9</v>
      </c>
      <c r="AM4" s="21" t="s">
        <v>10</v>
      </c>
      <c r="AN4" s="22" t="s">
        <v>11</v>
      </c>
      <c r="AO4" s="23" t="s">
        <v>12</v>
      </c>
      <c r="AP4" s="206" t="s">
        <v>78</v>
      </c>
    </row>
    <row r="5" spans="1:48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125">
        <f>MRIO_en_émissions!E5/MRIO_en_émissions!E$26</f>
        <v>0.18359906645859161</v>
      </c>
      <c r="F5" s="125">
        <f>MRIO_en_émissions!F5/MRIO_en_émissions!F$26</f>
        <v>2.5609028243218528E-2</v>
      </c>
      <c r="G5" s="125">
        <f>MRIO_en_émissions!G5/MRIO_en_émissions!G$26</f>
        <v>4.0210515529689392E-2</v>
      </c>
      <c r="H5" s="125">
        <f>MRIO_en_émissions!H5/MRIO_en_émissions!H$26</f>
        <v>1.6835887075308517E-2</v>
      </c>
      <c r="I5" s="125">
        <f>MRIO_en_émissions!I5/MRIO_en_émissions!I$26</f>
        <v>1.1836883564210419E-2</v>
      </c>
      <c r="J5" s="125">
        <f>MRIO_en_émissions!J5/MRIO_en_émissions!J$26</f>
        <v>1.7857602429454864E-3</v>
      </c>
      <c r="K5" s="125">
        <f>MRIO_en_émissions!K5/MRIO_en_émissions!K$26</f>
        <v>1.9506376521894932E-3</v>
      </c>
      <c r="L5" s="125">
        <f>MRIO_en_émissions!L5/MRIO_en_émissions!L$26</f>
        <v>1.1380853178669084E-3</v>
      </c>
      <c r="M5" s="125">
        <f>MRIO_en_émissions!M5/MRIO_en_émissions!M$26</f>
        <v>1.6323434730115634E-3</v>
      </c>
      <c r="N5" s="125">
        <f>MRIO_en_émissions!N5/MRIO_en_émissions!N$26</f>
        <v>2.5807485966668989E-4</v>
      </c>
      <c r="O5" s="125">
        <f>MRIO_en_émissions!O5/MRIO_en_émissions!O$26</f>
        <v>3.3130104975095687E-4</v>
      </c>
      <c r="P5" s="125">
        <f>MRIO_en_émissions!P5/MRIO_en_émissions!P$26</f>
        <v>1.24295962847711E-4</v>
      </c>
      <c r="Q5" s="125">
        <f>MRIO_en_émissions!Q5/MRIO_en_émissions!Q$26</f>
        <v>7.732139747880899E-4</v>
      </c>
      <c r="R5" s="125">
        <f>MRIO_en_émissions!R5/MRIO_en_émissions!R$26</f>
        <v>2.6897564928504253E-4</v>
      </c>
      <c r="S5" s="125">
        <f>MRIO_en_émissions!S5/MRIO_en_émissions!S$26</f>
        <v>3.8498216011835084E-4</v>
      </c>
      <c r="T5" s="125">
        <f>MRIO_en_émissions!T5/MRIO_en_émissions!T$26</f>
        <v>3.7718130623842235E-4</v>
      </c>
      <c r="U5" s="125">
        <f>MRIO_en_émissions!U5/MRIO_en_émissions!U$26</f>
        <v>2.1578965626265168E-3</v>
      </c>
      <c r="V5" s="125">
        <f>MRIO_en_émissions!V5/MRIO_en_émissions!V$26</f>
        <v>4.6950408861157363E-4</v>
      </c>
      <c r="W5" s="125">
        <f>MRIO_en_émissions!W5/MRIO_en_émissions!W$26</f>
        <v>7.6712025911368422E-4</v>
      </c>
      <c r="X5" s="125">
        <f>MRIO_en_émissions!X5/MRIO_en_émissions!X$26</f>
        <v>5.3739042414463456E-4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123">
        <f t="shared" ref="AF5:AF24" si="0">SUM(Z5:AD5)</f>
        <v>377.62279382049081</v>
      </c>
      <c r="AG5" s="27"/>
      <c r="AH5" s="33">
        <f>'MRIO_+_Emi'!AE3/1000</f>
        <v>140480.436802357</v>
      </c>
      <c r="AJ5" s="139">
        <f t="array" ref="AJ5:AJ24">TRANSPOSE(AJ387:BC387)</f>
        <v>183419.55931229715</v>
      </c>
      <c r="AK5" s="140">
        <f t="array" ref="AK5:AK24">TRANSPOSE(AJ272:BC272)</f>
        <v>100673.84307559961</v>
      </c>
      <c r="AL5" s="141">
        <f t="array" ref="AL5:AL24">TRANSPOSE(AJ295:BC295)</f>
        <v>42345.323372153398</v>
      </c>
      <c r="AM5" s="141">
        <f t="array" ref="AM5:AM24">TRANSPOSE(AJ318:BC318)</f>
        <v>7183.2477406929656</v>
      </c>
      <c r="AN5" s="141">
        <f t="array" ref="AN5:AN24">TRANSPOSE(AJ341:BC341)</f>
        <v>5670.4675531822404</v>
      </c>
      <c r="AO5" s="142">
        <f t="array" ref="AO5:AO24">TRANSPOSE(AJ364:BC364)</f>
        <v>27546.677570669013</v>
      </c>
      <c r="AP5" s="207">
        <f t="shared" ref="AP5:AP24" si="1">AJ5-SUM(AK5:AO5)</f>
        <v>0</v>
      </c>
      <c r="AS5">
        <v>100673.8430756</v>
      </c>
      <c r="AT5">
        <v>42345.323372153398</v>
      </c>
      <c r="AU5">
        <f t="shared" ref="AU5:AU24" si="2">AK5-AS5</f>
        <v>-3.92901711165905E-10</v>
      </c>
      <c r="AV5">
        <f t="shared" ref="AV5:AV24" si="3">AL5-AT5</f>
        <v>0</v>
      </c>
    </row>
    <row r="6" spans="1:48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125">
        <f>MRIO_en_émissions!E6/MRIO_en_émissions!E$26</f>
        <v>3.0532550852384717E-2</v>
      </c>
      <c r="F6" s="125">
        <f>MRIO_en_émissions!F6/MRIO_en_émissions!F$26</f>
        <v>0.25826643722579135</v>
      </c>
      <c r="G6" s="125">
        <f>MRIO_en_émissions!G6/MRIO_en_émissions!G$26</f>
        <v>1.2928195274509053E-2</v>
      </c>
      <c r="H6" s="125">
        <f>MRIO_en_émissions!H6/MRIO_en_émissions!H$26</f>
        <v>1.386604630043972E-2</v>
      </c>
      <c r="I6" s="125">
        <f>MRIO_en_émissions!I6/MRIO_en_émissions!I$26</f>
        <v>1.8309252580576748E-4</v>
      </c>
      <c r="J6" s="125">
        <f>MRIO_en_émissions!J6/MRIO_en_émissions!J$26</f>
        <v>8.4868992564586271E-4</v>
      </c>
      <c r="K6" s="125">
        <f>MRIO_en_émissions!K6/MRIO_en_émissions!K$26</f>
        <v>1.0553464159666507E-4</v>
      </c>
      <c r="L6" s="125">
        <f>MRIO_en_émissions!L6/MRIO_en_émissions!L$26</f>
        <v>2.1501610033071626E-4</v>
      </c>
      <c r="M6" s="125">
        <f>MRIO_en_émissions!M6/MRIO_en_émissions!M$26</f>
        <v>1.3532598552818683E-5</v>
      </c>
      <c r="N6" s="125">
        <f>MRIO_en_émissions!N6/MRIO_en_émissions!N$26</f>
        <v>6.7230829453574691E-5</v>
      </c>
      <c r="O6" s="125">
        <f>MRIO_en_émissions!O6/MRIO_en_émissions!O$26</f>
        <v>2.3573153570177197E-5</v>
      </c>
      <c r="P6" s="125">
        <f>MRIO_en_émissions!P6/MRIO_en_émissions!P$26</f>
        <v>1.6354326498459795E-5</v>
      </c>
      <c r="Q6" s="125">
        <f>MRIO_en_émissions!Q6/MRIO_en_émissions!Q$26</f>
        <v>6.0665956428733898E-6</v>
      </c>
      <c r="R6" s="125">
        <f>MRIO_en_émissions!R6/MRIO_en_émissions!R$26</f>
        <v>3.5178850619493998E-5</v>
      </c>
      <c r="S6" s="125">
        <f>MRIO_en_émissions!S6/MRIO_en_émissions!S$26</f>
        <v>2.6807826550409292E-6</v>
      </c>
      <c r="T6" s="125">
        <f>MRIO_en_émissions!T6/MRIO_en_émissions!T$26</f>
        <v>1.2161529331239904E-5</v>
      </c>
      <c r="U6" s="125">
        <f>MRIO_en_émissions!U6/MRIO_en_émissions!U$26</f>
        <v>5.280480191432658E-5</v>
      </c>
      <c r="V6" s="125">
        <f>MRIO_en_émissions!V6/MRIO_en_émissions!V$26</f>
        <v>1.7643309261919677E-4</v>
      </c>
      <c r="W6" s="125">
        <f>MRIO_en_émissions!W6/MRIO_en_émissions!W$26</f>
        <v>4.184888541375361E-5</v>
      </c>
      <c r="X6" s="125">
        <f>MRIO_en_émissions!X6/MRIO_en_émissions!X$26</f>
        <v>8.5013659546690572E-5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123">
        <f t="shared" si="0"/>
        <v>70.456987673158309</v>
      </c>
      <c r="AG6" s="27"/>
      <c r="AH6" s="41">
        <f>'MRIO_+_Emi'!AE4/1000</f>
        <v>77038.728418095096</v>
      </c>
      <c r="AJ6" s="145">
        <v>90825.53586893811</v>
      </c>
      <c r="AK6" s="146">
        <v>83076.566372285524</v>
      </c>
      <c r="AL6" s="147">
        <v>5024.035424134504</v>
      </c>
      <c r="AM6" s="147">
        <v>639.1285431971246</v>
      </c>
      <c r="AN6" s="147">
        <v>72.015273697718186</v>
      </c>
      <c r="AO6" s="148">
        <v>2013.7902556232425</v>
      </c>
      <c r="AP6" s="207">
        <f t="shared" si="1"/>
        <v>0</v>
      </c>
      <c r="AS6">
        <v>83076.566372285495</v>
      </c>
      <c r="AT6" s="17">
        <v>5024.0354241345003</v>
      </c>
      <c r="AU6">
        <f t="shared" si="2"/>
        <v>0</v>
      </c>
      <c r="AV6">
        <f t="shared" si="3"/>
        <v>0</v>
      </c>
    </row>
    <row r="7" spans="1:48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125">
        <f>MRIO_en_émissions!E7/MRIO_en_émissions!E$26</f>
        <v>0.11470753355806167</v>
      </c>
      <c r="F7" s="125">
        <f>MRIO_en_émissions!F7/MRIO_en_émissions!F$26</f>
        <v>7.1361176375945259E-2</v>
      </c>
      <c r="G7" s="125">
        <f>MRIO_en_émissions!G7/MRIO_en_émissions!G$26</f>
        <v>0.12644426998230707</v>
      </c>
      <c r="H7" s="125">
        <f>MRIO_en_émissions!H7/MRIO_en_émissions!H$26</f>
        <v>8.4486934223666182E-2</v>
      </c>
      <c r="I7" s="125">
        <f>MRIO_en_émissions!I7/MRIO_en_émissions!I$26</f>
        <v>2.2798951642312741E-3</v>
      </c>
      <c r="J7" s="125">
        <f>MRIO_en_émissions!J7/MRIO_en_émissions!J$26</f>
        <v>4.6286539821923777E-4</v>
      </c>
      <c r="K7" s="125">
        <f>MRIO_en_émissions!K7/MRIO_en_émissions!K$26</f>
        <v>7.0040337103618447E-4</v>
      </c>
      <c r="L7" s="125">
        <f>MRIO_en_émissions!L7/MRIO_en_émissions!L$26</f>
        <v>4.8760568928922504E-4</v>
      </c>
      <c r="M7" s="125">
        <f>MRIO_en_émissions!M7/MRIO_en_émissions!M$26</f>
        <v>2.4551735763018746E-4</v>
      </c>
      <c r="N7" s="125">
        <f>MRIO_en_émissions!N7/MRIO_en_émissions!N$26</f>
        <v>5.4252372148852968E-5</v>
      </c>
      <c r="O7" s="125">
        <f>MRIO_en_émissions!O7/MRIO_en_émissions!O$26</f>
        <v>6.6964745643265398E-5</v>
      </c>
      <c r="P7" s="125">
        <f>MRIO_en_émissions!P7/MRIO_en_émissions!P$26</f>
        <v>2.8156088064007885E-5</v>
      </c>
      <c r="Q7" s="125">
        <f>MRIO_en_émissions!Q7/MRIO_en_émissions!Q$26</f>
        <v>1.4774968168587596E-4</v>
      </c>
      <c r="R7" s="125">
        <f>MRIO_en_émissions!R7/MRIO_en_émissions!R$26</f>
        <v>5.2374602424023139E-5</v>
      </c>
      <c r="S7" s="125">
        <f>MRIO_en_émissions!S7/MRIO_en_émissions!S$26</f>
        <v>1.0231459403113291E-4</v>
      </c>
      <c r="T7" s="125">
        <f>MRIO_en_émissions!T7/MRIO_en_émissions!T$26</f>
        <v>7.2179273117740014E-5</v>
      </c>
      <c r="U7" s="125">
        <f>MRIO_en_émissions!U7/MRIO_en_émissions!U$26</f>
        <v>4.1611654979299928E-4</v>
      </c>
      <c r="V7" s="125">
        <f>MRIO_en_émissions!V7/MRIO_en_émissions!V$26</f>
        <v>1.0423834831516281E-4</v>
      </c>
      <c r="W7" s="125">
        <f>MRIO_en_émissions!W7/MRIO_en_émissions!W$26</f>
        <v>2.0573945876133247E-4</v>
      </c>
      <c r="X7" s="125">
        <f>MRIO_en_émissions!X7/MRIO_en_émissions!X$26</f>
        <v>1.3479851183743265E-4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123">
        <f t="shared" si="0"/>
        <v>1418.0446851710428</v>
      </c>
      <c r="AG7" s="27"/>
      <c r="AH7" s="41">
        <f>'MRIO_+_Emi'!AE5/1000</f>
        <v>18406.566439296599</v>
      </c>
      <c r="AJ7" s="145">
        <v>176095.34818629493</v>
      </c>
      <c r="AK7" s="146">
        <v>166885.69407862681</v>
      </c>
      <c r="AL7" s="147">
        <v>4997.5464747790957</v>
      </c>
      <c r="AM7" s="147">
        <v>946.91414494874823</v>
      </c>
      <c r="AN7" s="147">
        <v>490.13040520767777</v>
      </c>
      <c r="AO7" s="148">
        <v>2775.0630827325713</v>
      </c>
      <c r="AP7" s="207">
        <f t="shared" si="1"/>
        <v>0</v>
      </c>
      <c r="AS7">
        <v>166885.69407862701</v>
      </c>
      <c r="AT7" s="17">
        <v>4997.5464747791002</v>
      </c>
      <c r="AU7">
        <f t="shared" si="2"/>
        <v>0</v>
      </c>
      <c r="AV7">
        <f t="shared" si="3"/>
        <v>0</v>
      </c>
    </row>
    <row r="8" spans="1:48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125">
        <f>MRIO_en_émissions!E8/MRIO_en_émissions!E$26</f>
        <v>0.12066872495355423</v>
      </c>
      <c r="F8" s="125">
        <f>MRIO_en_émissions!F8/MRIO_en_émissions!F$26</f>
        <v>8.0275806464276803E-2</v>
      </c>
      <c r="G8" s="125">
        <f>MRIO_en_émissions!G8/MRIO_en_émissions!G$26</f>
        <v>0.11626588405168763</v>
      </c>
      <c r="H8" s="125">
        <f>MRIO_en_émissions!H8/MRIO_en_émissions!H$26</f>
        <v>0.30567641975237703</v>
      </c>
      <c r="I8" s="125">
        <f>MRIO_en_émissions!I8/MRIO_en_émissions!I$26</f>
        <v>2.2422215387358779E-3</v>
      </c>
      <c r="J8" s="125">
        <f>MRIO_en_émissions!J8/MRIO_en_émissions!J$26</f>
        <v>1.48582074107471E-3</v>
      </c>
      <c r="K8" s="125">
        <f>MRIO_en_émissions!K8/MRIO_en_émissions!K$26</f>
        <v>1.6396540472440008E-3</v>
      </c>
      <c r="L8" s="125">
        <f>MRIO_en_émissions!L8/MRIO_en_émissions!L$26</f>
        <v>5.336491420463732E-3</v>
      </c>
      <c r="M8" s="125">
        <f>MRIO_en_émissions!M8/MRIO_en_émissions!M$26</f>
        <v>1.5277935908292745E-4</v>
      </c>
      <c r="N8" s="125">
        <f>MRIO_en_émissions!N8/MRIO_en_émissions!N$26</f>
        <v>1.1585094614552625E-4</v>
      </c>
      <c r="O8" s="125">
        <f>MRIO_en_émissions!O8/MRIO_en_émissions!O$26</f>
        <v>1.4858281828455277E-4</v>
      </c>
      <c r="P8" s="125">
        <f>MRIO_en_émissions!P8/MRIO_en_émissions!P$26</f>
        <v>2.4731254804058288E-4</v>
      </c>
      <c r="Q8" s="125">
        <f>MRIO_en_émissions!Q8/MRIO_en_émissions!Q$26</f>
        <v>1.8733855627300566E-4</v>
      </c>
      <c r="R8" s="125">
        <f>MRIO_en_émissions!R8/MRIO_en_émissions!R$26</f>
        <v>1.4953339246962579E-4</v>
      </c>
      <c r="S8" s="125">
        <f>MRIO_en_émissions!S8/MRIO_en_émissions!S$26</f>
        <v>2.6970552542535478E-4</v>
      </c>
      <c r="T8" s="125">
        <f>MRIO_en_émissions!T8/MRIO_en_émissions!T$26</f>
        <v>3.5100997528762394E-4</v>
      </c>
      <c r="U8" s="125">
        <f>MRIO_en_émissions!U8/MRIO_en_émissions!U$26</f>
        <v>3.7231137735477021E-4</v>
      </c>
      <c r="V8" s="125">
        <f>MRIO_en_émissions!V8/MRIO_en_émissions!V$26</f>
        <v>4.1990816964461165E-4</v>
      </c>
      <c r="W8" s="125">
        <f>MRIO_en_émissions!W8/MRIO_en_émissions!W$26</f>
        <v>5.0913075043996538E-4</v>
      </c>
      <c r="X8" s="125">
        <f>MRIO_en_émissions!X8/MRIO_en_émissions!X$26</f>
        <v>1.0360748958056409E-3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123">
        <f t="shared" si="0"/>
        <v>397.11923374597785</v>
      </c>
      <c r="AG8" s="27"/>
      <c r="AH8" s="48">
        <f>'MRIO_+_Emi'!AE6/1000</f>
        <v>107546.29628499701</v>
      </c>
      <c r="AJ8" s="145">
        <v>93961.897103930125</v>
      </c>
      <c r="AK8" s="146">
        <v>78564.763771296159</v>
      </c>
      <c r="AL8" s="147">
        <v>8282.6731332619984</v>
      </c>
      <c r="AM8" s="147">
        <v>1305.1884177824886</v>
      </c>
      <c r="AN8" s="147">
        <v>706.47772541973063</v>
      </c>
      <c r="AO8" s="148">
        <v>5102.7940561697451</v>
      </c>
      <c r="AP8" s="207">
        <f t="shared" si="1"/>
        <v>0</v>
      </c>
      <c r="AS8">
        <v>78564.7637712961</v>
      </c>
      <c r="AT8" s="17">
        <v>8282.6731332620002</v>
      </c>
      <c r="AU8">
        <f t="shared" si="2"/>
        <v>0</v>
      </c>
      <c r="AV8">
        <f t="shared" si="3"/>
        <v>0</v>
      </c>
    </row>
    <row r="9" spans="1:48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125">
        <f>MRIO_en_émissions!E9/MRIO_en_émissions!E$26</f>
        <v>9.7289040832548163E-2</v>
      </c>
      <c r="F9" s="125">
        <f>MRIO_en_émissions!F9/MRIO_en_émissions!F$26</f>
        <v>2.2522227495154548E-2</v>
      </c>
      <c r="G9" s="125">
        <f>MRIO_en_émissions!G9/MRIO_en_émissions!G$26</f>
        <v>1.7668026133285924E-2</v>
      </c>
      <c r="H9" s="125">
        <f>MRIO_en_émissions!H9/MRIO_en_émissions!H$26</f>
        <v>9.3532021565106375E-3</v>
      </c>
      <c r="I9" s="125">
        <f>MRIO_en_émissions!I9/MRIO_en_émissions!I$26</f>
        <v>0.29440464599059685</v>
      </c>
      <c r="J9" s="125">
        <f>MRIO_en_émissions!J9/MRIO_en_émissions!J$26</f>
        <v>5.6289009282415065E-2</v>
      </c>
      <c r="K9" s="125">
        <f>MRIO_en_émissions!K9/MRIO_en_émissions!K$26</f>
        <v>6.5588483289872032E-2</v>
      </c>
      <c r="L9" s="125">
        <f>MRIO_en_émissions!L9/MRIO_en_émissions!L$26</f>
        <v>3.9808076017209794E-2</v>
      </c>
      <c r="M9" s="125">
        <f>MRIO_en_émissions!M9/MRIO_en_émissions!M$26</f>
        <v>1.3877340714130729E-2</v>
      </c>
      <c r="N9" s="125">
        <f>MRIO_en_émissions!N9/MRIO_en_émissions!N$26</f>
        <v>2.6308672844548445E-3</v>
      </c>
      <c r="O9" s="125">
        <f>MRIO_en_émissions!O9/MRIO_en_émissions!O$26</f>
        <v>2.5790830063976465E-3</v>
      </c>
      <c r="P9" s="125">
        <f>MRIO_en_émissions!P9/MRIO_en_émissions!P$26</f>
        <v>1.1516584727319884E-3</v>
      </c>
      <c r="Q9" s="125">
        <f>MRIO_en_émissions!Q9/MRIO_en_émissions!Q$26</f>
        <v>5.758117427247608E-3</v>
      </c>
      <c r="R9" s="125">
        <f>MRIO_en_émissions!R9/MRIO_en_émissions!R$26</f>
        <v>2.1052123446081085E-3</v>
      </c>
      <c r="S9" s="125">
        <f>MRIO_en_émissions!S9/MRIO_en_émissions!S$26</f>
        <v>2.263594215391971E-3</v>
      </c>
      <c r="T9" s="125">
        <f>MRIO_en_émissions!T9/MRIO_en_émissions!T$26</f>
        <v>2.2630126497912625E-3</v>
      </c>
      <c r="U9" s="125">
        <f>MRIO_en_émissions!U9/MRIO_en_émissions!U$26</f>
        <v>1.5984821149090601E-2</v>
      </c>
      <c r="V9" s="125">
        <f>MRIO_en_émissions!V9/MRIO_en_émissions!V$26</f>
        <v>3.740783045625791E-3</v>
      </c>
      <c r="W9" s="125">
        <f>MRIO_en_émissions!W9/MRIO_en_émissions!W$26</f>
        <v>6.271085527511799E-3</v>
      </c>
      <c r="X9" s="125">
        <f>MRIO_en_émissions!X9/MRIO_en_émissions!X$26</f>
        <v>3.4830283221586205E-3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123">
        <f t="shared" si="0"/>
        <v>2874.2596459805204</v>
      </c>
      <c r="AG9" s="27"/>
      <c r="AH9" s="41">
        <f>'MRIO_+_Emi'!AE7/1000</f>
        <v>988092.58242630307</v>
      </c>
      <c r="AJ9" s="139">
        <v>1503177.4453193124</v>
      </c>
      <c r="AK9" s="140">
        <v>56265.517945974178</v>
      </c>
      <c r="AL9" s="141">
        <v>1113280.72004036</v>
      </c>
      <c r="AM9" s="141">
        <v>85570.541891899134</v>
      </c>
      <c r="AN9" s="141">
        <v>30290.050958208376</v>
      </c>
      <c r="AO9" s="142">
        <v>217770.61448287027</v>
      </c>
      <c r="AP9" s="207">
        <f t="shared" si="1"/>
        <v>0</v>
      </c>
      <c r="AS9">
        <v>56265.517945974199</v>
      </c>
      <c r="AT9" s="17">
        <v>1113280.72004036</v>
      </c>
      <c r="AU9">
        <f t="shared" si="2"/>
        <v>0</v>
      </c>
      <c r="AV9">
        <f t="shared" si="3"/>
        <v>0</v>
      </c>
    </row>
    <row r="10" spans="1:48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125">
        <f>MRIO_en_émissions!E10/MRIO_en_émissions!E$26</f>
        <v>2.6658891938130523E-3</v>
      </c>
      <c r="F10" s="125">
        <f>MRIO_en_émissions!F10/MRIO_en_émissions!F$26</f>
        <v>6.4479230818802104E-3</v>
      </c>
      <c r="G10" s="125">
        <f>MRIO_en_émissions!G10/MRIO_en_émissions!G$26</f>
        <v>9.6002855666680871E-4</v>
      </c>
      <c r="H10" s="125">
        <f>MRIO_en_émissions!H10/MRIO_en_émissions!H$26</f>
        <v>1.5736535268182996E-3</v>
      </c>
      <c r="I10" s="125">
        <f>MRIO_en_émissions!I10/MRIO_en_émissions!I$26</f>
        <v>3.2993460196114967E-2</v>
      </c>
      <c r="J10" s="125">
        <f>MRIO_en_émissions!J10/MRIO_en_émissions!J$26</f>
        <v>0.21561233673899843</v>
      </c>
      <c r="K10" s="125">
        <f>MRIO_en_émissions!K10/MRIO_en_émissions!K$26</f>
        <v>2.0789809584754737E-2</v>
      </c>
      <c r="L10" s="125">
        <f>MRIO_en_émissions!L10/MRIO_en_émissions!L$26</f>
        <v>1.9897062606165729E-2</v>
      </c>
      <c r="M10" s="125">
        <f>MRIO_en_émissions!M10/MRIO_en_émissions!M$26</f>
        <v>2.6504706819884265E-4</v>
      </c>
      <c r="N10" s="125">
        <f>MRIO_en_émissions!N10/MRIO_en_émissions!N$26</f>
        <v>1.7947848587730449E-3</v>
      </c>
      <c r="O10" s="125">
        <f>MRIO_en_émissions!O10/MRIO_en_émissions!O$26</f>
        <v>2.8336528399544283E-4</v>
      </c>
      <c r="P10" s="125">
        <f>MRIO_en_émissions!P10/MRIO_en_émissions!P$26</f>
        <v>1.9222868678804897E-4</v>
      </c>
      <c r="Q10" s="125">
        <f>MRIO_en_émissions!Q10/MRIO_en_émissions!Q$26</f>
        <v>2.0316547542949636E-4</v>
      </c>
      <c r="R10" s="125">
        <f>MRIO_en_émissions!R10/MRIO_en_émissions!R$26</f>
        <v>2.099890758190693E-3</v>
      </c>
      <c r="S10" s="125">
        <f>MRIO_en_émissions!S10/MRIO_en_émissions!S$26</f>
        <v>5.1143483933694544E-5</v>
      </c>
      <c r="T10" s="125">
        <f>MRIO_en_émissions!T10/MRIO_en_émissions!T$26</f>
        <v>9.6361955512064499E-5</v>
      </c>
      <c r="U10" s="125">
        <f>MRIO_en_émissions!U10/MRIO_en_émissions!U$26</f>
        <v>9.7135307173005722E-4</v>
      </c>
      <c r="V10" s="125">
        <f>MRIO_en_émissions!V10/MRIO_en_émissions!V$26</f>
        <v>2.93729151646396E-3</v>
      </c>
      <c r="W10" s="125">
        <f>MRIO_en_émissions!W10/MRIO_en_émissions!W$26</f>
        <v>6.3586570184668287E-4</v>
      </c>
      <c r="X10" s="125">
        <f>MRIO_en_émissions!X10/MRIO_en_émissions!X$26</f>
        <v>1.4218355248513412E-3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123">
        <f t="shared" si="0"/>
        <v>464.30958424724827</v>
      </c>
      <c r="AG10" s="27"/>
      <c r="AH10" s="41">
        <f>'MRIO_+_Emi'!AE8/1000</f>
        <v>1628011.2138620701</v>
      </c>
      <c r="AJ10" s="145">
        <v>1023853.4403301291</v>
      </c>
      <c r="AK10" s="146">
        <v>11234.510579625638</v>
      </c>
      <c r="AL10" s="147">
        <v>949345.62807264354</v>
      </c>
      <c r="AM10" s="147">
        <v>12723.664953268</v>
      </c>
      <c r="AN10" s="147">
        <v>1261.4111054107091</v>
      </c>
      <c r="AO10" s="148">
        <v>49288.225619181256</v>
      </c>
      <c r="AP10" s="207">
        <f t="shared" si="1"/>
        <v>0</v>
      </c>
      <c r="AS10">
        <v>11234.510579625599</v>
      </c>
      <c r="AT10" s="17">
        <v>949345.62807264295</v>
      </c>
      <c r="AU10">
        <f t="shared" si="2"/>
        <v>3.8198777474462986E-11</v>
      </c>
      <c r="AV10">
        <f t="shared" si="3"/>
        <v>0</v>
      </c>
    </row>
    <row r="11" spans="1:48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125">
        <f>MRIO_en_émissions!E11/MRIO_en_émissions!E$26</f>
        <v>1.3864188394002887E-2</v>
      </c>
      <c r="F11" s="125">
        <f>MRIO_en_émissions!F11/MRIO_en_émissions!F$26</f>
        <v>5.437529043011465E-3</v>
      </c>
      <c r="G11" s="125">
        <f>MRIO_en_émissions!G11/MRIO_en_émissions!G$26</f>
        <v>5.0427204925827893E-3</v>
      </c>
      <c r="H11" s="125">
        <f>MRIO_en_émissions!H11/MRIO_en_émissions!H$26</f>
        <v>3.8359054019920817E-3</v>
      </c>
      <c r="I11" s="125">
        <f>MRIO_en_émissions!I11/MRIO_en_émissions!I$26</f>
        <v>0.11416798628262499</v>
      </c>
      <c r="J11" s="125">
        <f>MRIO_en_émissions!J11/MRIO_en_émissions!J$26</f>
        <v>8.5268773315200469E-2</v>
      </c>
      <c r="K11" s="125">
        <f>MRIO_en_émissions!K11/MRIO_en_émissions!K$26</f>
        <v>0.14777088479045442</v>
      </c>
      <c r="L11" s="125">
        <f>MRIO_en_émissions!L11/MRIO_en_émissions!L$26</f>
        <v>9.0562717720801794E-2</v>
      </c>
      <c r="M11" s="125">
        <f>MRIO_en_émissions!M11/MRIO_en_émissions!M$26</f>
        <v>1.6629931723869714E-3</v>
      </c>
      <c r="N11" s="125">
        <f>MRIO_en_émissions!N11/MRIO_en_émissions!N$26</f>
        <v>8.6692216327683748E-4</v>
      </c>
      <c r="O11" s="125">
        <f>MRIO_en_émissions!O11/MRIO_en_émissions!O$26</f>
        <v>5.0969532031257161E-4</v>
      </c>
      <c r="P11" s="125">
        <f>MRIO_en_émissions!P11/MRIO_en_émissions!P$26</f>
        <v>3.0617527342105164E-4</v>
      </c>
      <c r="Q11" s="125">
        <f>MRIO_en_émissions!Q11/MRIO_en_émissions!Q$26</f>
        <v>7.5818026856443079E-4</v>
      </c>
      <c r="R11" s="125">
        <f>MRIO_en_émissions!R11/MRIO_en_émissions!R$26</f>
        <v>4.7157170157980814E-4</v>
      </c>
      <c r="S11" s="125">
        <f>MRIO_en_émissions!S11/MRIO_en_émissions!S$26</f>
        <v>5.6222727711472092E-4</v>
      </c>
      <c r="T11" s="125">
        <f>MRIO_en_émissions!T11/MRIO_en_émissions!T$26</f>
        <v>4.6796065631341861E-4</v>
      </c>
      <c r="U11" s="125">
        <f>MRIO_en_émissions!U11/MRIO_en_émissions!U$26</f>
        <v>2.5177209746218483E-3</v>
      </c>
      <c r="V11" s="125">
        <f>MRIO_en_émissions!V11/MRIO_en_émissions!V$26</f>
        <v>8.7599461508169603E-4</v>
      </c>
      <c r="W11" s="125">
        <f>MRIO_en_émissions!W11/MRIO_en_émissions!W$26</f>
        <v>1.4161519009083588E-3</v>
      </c>
      <c r="X11" s="125">
        <f>MRIO_en_émissions!X11/MRIO_en_émissions!X$26</f>
        <v>1.3219320122889915E-3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123">
        <f t="shared" si="0"/>
        <v>7409.732338453854</v>
      </c>
      <c r="AG11" s="27"/>
      <c r="AH11" s="41">
        <f>'MRIO_+_Emi'!AE9/1000</f>
        <v>166760.98499748702</v>
      </c>
      <c r="AJ11" s="145">
        <v>1322202.5709723569</v>
      </c>
      <c r="AK11" s="146">
        <v>6112.1660262934602</v>
      </c>
      <c r="AL11" s="147">
        <v>1279701.3401011897</v>
      </c>
      <c r="AM11" s="147">
        <v>9105.3492765598585</v>
      </c>
      <c r="AN11" s="147">
        <v>4274.3161048889788</v>
      </c>
      <c r="AO11" s="148">
        <v>23009.399463424867</v>
      </c>
      <c r="AP11" s="207">
        <f t="shared" si="1"/>
        <v>0</v>
      </c>
      <c r="AS11">
        <v>6112.1660262934602</v>
      </c>
      <c r="AT11">
        <v>1279701.3401011899</v>
      </c>
      <c r="AU11">
        <f t="shared" si="2"/>
        <v>0</v>
      </c>
      <c r="AV11">
        <f t="shared" si="3"/>
        <v>0</v>
      </c>
    </row>
    <row r="12" spans="1:48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125">
        <f>MRIO_en_émissions!E12/MRIO_en_émissions!E$26</f>
        <v>1.4277085212547174E-2</v>
      </c>
      <c r="F12" s="125">
        <f>MRIO_en_émissions!F12/MRIO_en_émissions!F$26</f>
        <v>9.42818901483586E-3</v>
      </c>
      <c r="G12" s="125">
        <f>MRIO_en_émissions!G12/MRIO_en_émissions!G$26</f>
        <v>1.2565753361851853E-2</v>
      </c>
      <c r="H12" s="125">
        <f>MRIO_en_émissions!H12/MRIO_en_émissions!H$26</f>
        <v>2.9601919186971214E-2</v>
      </c>
      <c r="I12" s="125">
        <f>MRIO_en_émissions!I12/MRIO_en_émissions!I$26</f>
        <v>0.11001833723529952</v>
      </c>
      <c r="J12" s="125">
        <f>MRIO_en_émissions!J12/MRIO_en_émissions!J$26</f>
        <v>9.9941782739337431E-2</v>
      </c>
      <c r="K12" s="125">
        <f>MRIO_en_émissions!K12/MRIO_en_émissions!K$26</f>
        <v>0.11456711735335771</v>
      </c>
      <c r="L12" s="125">
        <f>MRIO_en_émissions!L12/MRIO_en_émissions!L$26</f>
        <v>0.28218957070958461</v>
      </c>
      <c r="M12" s="125">
        <f>MRIO_en_émissions!M12/MRIO_en_émissions!M$26</f>
        <v>1.9361982881019458E-3</v>
      </c>
      <c r="N12" s="125">
        <f>MRIO_en_émissions!N12/MRIO_en_émissions!N$26</f>
        <v>1.8291672107166098E-3</v>
      </c>
      <c r="O12" s="125">
        <f>MRIO_en_émissions!O12/MRIO_en_émissions!O$26</f>
        <v>2.3754704965406816E-3</v>
      </c>
      <c r="P12" s="125">
        <f>MRIO_en_émissions!P12/MRIO_en_émissions!P$26</f>
        <v>3.9339717647757779E-3</v>
      </c>
      <c r="Q12" s="125">
        <f>MRIO_en_émissions!Q12/MRIO_en_émissions!Q$26</f>
        <v>1.0660081474798426E-3</v>
      </c>
      <c r="R12" s="125">
        <f>MRIO_en_émissions!R12/MRIO_en_émissions!R$26</f>
        <v>8.8541890256173402E-4</v>
      </c>
      <c r="S12" s="125">
        <f>MRIO_en_émissions!S12/MRIO_en_émissions!S$26</f>
        <v>1.6375940710014684E-3</v>
      </c>
      <c r="T12" s="125">
        <f>MRIO_en_émissions!T12/MRIO_en_émissions!T$26</f>
        <v>2.1114899924404452E-3</v>
      </c>
      <c r="U12" s="125">
        <f>MRIO_en_émissions!U12/MRIO_en_émissions!U$26</f>
        <v>3.3500876332369155E-3</v>
      </c>
      <c r="V12" s="125">
        <f>MRIO_en_émissions!V12/MRIO_en_émissions!V$26</f>
        <v>3.4965656912409001E-3</v>
      </c>
      <c r="W12" s="125">
        <f>MRIO_en_émissions!W12/MRIO_en_émissions!W$26</f>
        <v>4.7361965720936006E-3</v>
      </c>
      <c r="X12" s="125">
        <f>MRIO_en_émissions!X12/MRIO_en_émissions!X$26</f>
        <v>1.1177629488784315E-2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123">
        <f t="shared" si="0"/>
        <v>2022.8597061464841</v>
      </c>
      <c r="AG12" s="27"/>
      <c r="AH12" s="41">
        <f>'MRIO_+_Emi'!AE10/1000</f>
        <v>563947.5590489629</v>
      </c>
      <c r="AJ12" s="149">
        <v>564470.65480340482</v>
      </c>
      <c r="AK12" s="150">
        <v>10684.853613900072</v>
      </c>
      <c r="AL12" s="151">
        <v>483125.06515873008</v>
      </c>
      <c r="AM12" s="151">
        <v>16095.856432671706</v>
      </c>
      <c r="AN12" s="151">
        <v>5743.7819695414209</v>
      </c>
      <c r="AO12" s="152">
        <v>48821.097628561663</v>
      </c>
      <c r="AP12" s="207">
        <f t="shared" si="1"/>
        <v>0</v>
      </c>
      <c r="AS12">
        <v>10684.853613900101</v>
      </c>
      <c r="AT12">
        <v>483125.06515873002</v>
      </c>
      <c r="AU12">
        <f t="shared" si="2"/>
        <v>-2.9103830456733704E-11</v>
      </c>
      <c r="AV12">
        <f t="shared" si="3"/>
        <v>0</v>
      </c>
    </row>
    <row r="13" spans="1:48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125">
        <f>MRIO_en_émissions!E13/MRIO_en_émissions!E$26</f>
        <v>1.1442508807191632E-2</v>
      </c>
      <c r="F13" s="125">
        <f>MRIO_en_émissions!F13/MRIO_en_émissions!F$26</f>
        <v>1.5852692961565631E-3</v>
      </c>
      <c r="G13" s="125">
        <f>MRIO_en_émissions!G13/MRIO_en_émissions!G$26</f>
        <v>1.3136298859859456E-3</v>
      </c>
      <c r="H13" s="125">
        <f>MRIO_en_émissions!H13/MRIO_en_émissions!H$26</f>
        <v>6.9861903679090955E-4</v>
      </c>
      <c r="I13" s="125">
        <f>MRIO_en_émissions!I13/MRIO_en_émissions!I$26</f>
        <v>6.2403727112004198E-3</v>
      </c>
      <c r="J13" s="125">
        <f>MRIO_en_émissions!J13/MRIO_en_émissions!J$26</f>
        <v>8.934258133266494E-4</v>
      </c>
      <c r="K13" s="125">
        <f>MRIO_en_émissions!K13/MRIO_en_émissions!K$26</f>
        <v>1.2305600894075752E-3</v>
      </c>
      <c r="L13" s="125">
        <f>MRIO_en_émissions!L13/MRIO_en_émissions!L$26</f>
        <v>8.4840136174516273E-4</v>
      </c>
      <c r="M13" s="125">
        <f>MRIO_en_émissions!M13/MRIO_en_émissions!M$26</f>
        <v>0.27127607201420584</v>
      </c>
      <c r="N13" s="125">
        <f>MRIO_en_émissions!N13/MRIO_en_émissions!N$26</f>
        <v>3.2684487572407786E-2</v>
      </c>
      <c r="O13" s="125">
        <f>MRIO_en_émissions!O13/MRIO_en_émissions!O$26</f>
        <v>5.0117899611796753E-2</v>
      </c>
      <c r="P13" s="125">
        <f>MRIO_en_émissions!P13/MRIO_en_émissions!P$26</f>
        <v>2.2003024919551792E-2</v>
      </c>
      <c r="Q13" s="125">
        <f>MRIO_en_émissions!Q13/MRIO_en_émissions!Q$26</f>
        <v>3.1978666961885623E-3</v>
      </c>
      <c r="R13" s="125">
        <f>MRIO_en_émissions!R13/MRIO_en_émissions!R$26</f>
        <v>7.4724245191693764E-4</v>
      </c>
      <c r="S13" s="125">
        <f>MRIO_en_émissions!S13/MRIO_en_émissions!S$26</f>
        <v>9.5211243205095108E-4</v>
      </c>
      <c r="T13" s="125">
        <f>MRIO_en_émissions!T13/MRIO_en_émissions!T$26</f>
        <v>1.0360264266336995E-3</v>
      </c>
      <c r="U13" s="125">
        <f>MRIO_en_émissions!U13/MRIO_en_émissions!U$26</f>
        <v>1.2473276028582791E-2</v>
      </c>
      <c r="V13" s="125">
        <f>MRIO_en_émissions!V13/MRIO_en_émissions!V$26</f>
        <v>1.9880240576635039E-3</v>
      </c>
      <c r="W13" s="125">
        <f>MRIO_en_émissions!W13/MRIO_en_émissions!W$26</f>
        <v>3.2938289493200622E-3</v>
      </c>
      <c r="X13" s="125">
        <f>MRIO_en_émissions!X13/MRIO_en_émissions!X$26</f>
        <v>2.2988150654791339E-3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123">
        <f t="shared" si="0"/>
        <v>2322.324837053347</v>
      </c>
      <c r="AG13" s="27"/>
      <c r="AH13" s="33">
        <f>'MRIO_+_Emi'!AE11/1000</f>
        <v>1023484.3809285001</v>
      </c>
      <c r="AJ13" s="145">
        <v>1279386.6528134691</v>
      </c>
      <c r="AK13" s="146">
        <v>5229.8522046639046</v>
      </c>
      <c r="AL13" s="147">
        <v>31572.587102517904</v>
      </c>
      <c r="AM13" s="147">
        <v>1086742.1851400449</v>
      </c>
      <c r="AN13" s="147">
        <v>16163.289199000348</v>
      </c>
      <c r="AO13" s="148">
        <v>139678.73916724249</v>
      </c>
      <c r="AP13" s="207">
        <f t="shared" si="1"/>
        <v>0</v>
      </c>
      <c r="AS13">
        <v>5229.8522046639</v>
      </c>
      <c r="AT13">
        <v>31572.5871025179</v>
      </c>
      <c r="AU13">
        <f t="shared" si="2"/>
        <v>0</v>
      </c>
      <c r="AV13">
        <f t="shared" si="3"/>
        <v>0</v>
      </c>
    </row>
    <row r="14" spans="1:48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125">
        <f>MRIO_en_émissions!E14/MRIO_en_émissions!E$26</f>
        <v>4.3956324211821216E-4</v>
      </c>
      <c r="F14" s="125">
        <f>MRIO_en_émissions!F14/MRIO_en_émissions!F$26</f>
        <v>6.4827271039538488E-3</v>
      </c>
      <c r="G14" s="125">
        <f>MRIO_en_émissions!G14/MRIO_en_émissions!G$26</f>
        <v>1.8124132118868351E-4</v>
      </c>
      <c r="H14" s="125">
        <f>MRIO_en_émissions!H14/MRIO_en_émissions!H$26</f>
        <v>2.7238751995253921E-4</v>
      </c>
      <c r="I14" s="125">
        <f>MRIO_en_émissions!I14/MRIO_en_émissions!I$26</f>
        <v>4.5250100428886631E-4</v>
      </c>
      <c r="J14" s="125">
        <f>MRIO_en_émissions!J14/MRIO_en_émissions!J$26</f>
        <v>7.5016002651118168E-3</v>
      </c>
      <c r="K14" s="125">
        <f>MRIO_en_émissions!K14/MRIO_en_émissions!K$26</f>
        <v>1.1065109532867984E-4</v>
      </c>
      <c r="L14" s="125">
        <f>MRIO_en_émissions!L14/MRIO_en_émissions!L$26</f>
        <v>2.0379459660322443E-4</v>
      </c>
      <c r="M14" s="125">
        <f>MRIO_en_émissions!M14/MRIO_en_émissions!M$26</f>
        <v>2.082174582306158E-2</v>
      </c>
      <c r="N14" s="125">
        <f>MRIO_en_émissions!N14/MRIO_en_émissions!N$26</f>
        <v>0.1838514898004934</v>
      </c>
      <c r="O14" s="125">
        <f>MRIO_en_émissions!O14/MRIO_en_émissions!O$26</f>
        <v>2.5027813331498262E-2</v>
      </c>
      <c r="P14" s="125">
        <f>MRIO_en_émissions!P14/MRIO_en_émissions!P$26</f>
        <v>1.1942700358053879E-2</v>
      </c>
      <c r="Q14" s="125">
        <f>MRIO_en_émissions!Q14/MRIO_en_émissions!Q$26</f>
        <v>2.1490097708011245E-4</v>
      </c>
      <c r="R14" s="125">
        <f>MRIO_en_émissions!R14/MRIO_en_émissions!R$26</f>
        <v>3.4684949290210484E-3</v>
      </c>
      <c r="S14" s="125">
        <f>MRIO_en_émissions!S14/MRIO_en_émissions!S$26</f>
        <v>4.0459616210477189E-5</v>
      </c>
      <c r="T14" s="125">
        <f>MRIO_en_émissions!T14/MRIO_en_émissions!T$26</f>
        <v>1.4065756303255328E-4</v>
      </c>
      <c r="U14" s="125">
        <f>MRIO_en_émissions!U14/MRIO_en_émissions!U$26</f>
        <v>1.5287605286793161E-3</v>
      </c>
      <c r="V14" s="125">
        <f>MRIO_en_émissions!V14/MRIO_en_émissions!V$26</f>
        <v>8.1351229987793039E-3</v>
      </c>
      <c r="W14" s="125">
        <f>MRIO_en_émissions!W14/MRIO_en_émissions!W$26</f>
        <v>6.0979372882860898E-4</v>
      </c>
      <c r="X14" s="125">
        <f>MRIO_en_émissions!X14/MRIO_en_émissions!X$26</f>
        <v>1.9003903211993938E-3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123">
        <f t="shared" si="0"/>
        <v>540.39241043437778</v>
      </c>
      <c r="AG14" s="27"/>
      <c r="AH14" s="41">
        <f>'MRIO_+_Emi'!AE12/1000</f>
        <v>2976979.8298688699</v>
      </c>
      <c r="AJ14" s="145">
        <v>1528554.3161596572</v>
      </c>
      <c r="AK14" s="146">
        <v>2790.9102875543545</v>
      </c>
      <c r="AL14" s="147">
        <v>11787.049476195767</v>
      </c>
      <c r="AM14" s="147">
        <v>1424717.4381894313</v>
      </c>
      <c r="AN14" s="147">
        <v>2731.5716902371396</v>
      </c>
      <c r="AO14" s="148">
        <v>86527.346516238293</v>
      </c>
      <c r="AP14" s="207">
        <f t="shared" si="1"/>
        <v>0</v>
      </c>
      <c r="AS14">
        <v>2790.9102875543499</v>
      </c>
      <c r="AT14">
        <v>11787.0494761958</v>
      </c>
      <c r="AU14">
        <f t="shared" si="2"/>
        <v>4.5474735088646412E-12</v>
      </c>
      <c r="AV14">
        <f t="shared" si="3"/>
        <v>-3.2741809263825417E-11</v>
      </c>
    </row>
    <row r="15" spans="1:48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125">
        <f>MRIO_en_émissions!E15/MRIO_en_émissions!E$26</f>
        <v>2.2333482174323894E-3</v>
      </c>
      <c r="F15" s="125">
        <f>MRIO_en_émissions!F15/MRIO_en_émissions!F$26</f>
        <v>7.0304448539918894E-4</v>
      </c>
      <c r="G15" s="125">
        <f>MRIO_en_émissions!G15/MRIO_en_émissions!G$26</f>
        <v>6.0549155595926657E-4</v>
      </c>
      <c r="H15" s="125">
        <f>MRIO_en_émissions!H15/MRIO_en_émissions!H$26</f>
        <v>5.858204934583442E-4</v>
      </c>
      <c r="I15" s="125">
        <f>MRIO_en_émissions!I15/MRIO_en_émissions!I$26</f>
        <v>2.0262359686701046E-3</v>
      </c>
      <c r="J15" s="125">
        <f>MRIO_en_émissions!J15/MRIO_en_émissions!J$26</f>
        <v>6.9131658352818777E-4</v>
      </c>
      <c r="K15" s="125">
        <f>MRIO_en_émissions!K15/MRIO_en_émissions!K$26</f>
        <v>7.6751531571141759E-4</v>
      </c>
      <c r="L15" s="125">
        <f>MRIO_en_émissions!L15/MRIO_en_émissions!L$26</f>
        <v>9.8150576537488058E-4</v>
      </c>
      <c r="M15" s="125">
        <f>MRIO_en_émissions!M15/MRIO_en_émissions!M$26</f>
        <v>0.12322039603132982</v>
      </c>
      <c r="N15" s="125">
        <f>MRIO_en_émissions!N15/MRIO_en_émissions!N$26</f>
        <v>5.8733755264740228E-2</v>
      </c>
      <c r="O15" s="125">
        <f>MRIO_en_émissions!O15/MRIO_en_émissions!O$26</f>
        <v>0.12608090814966663</v>
      </c>
      <c r="P15" s="125">
        <f>MRIO_en_émissions!P15/MRIO_en_émissions!P$26</f>
        <v>8.640567547844806E-2</v>
      </c>
      <c r="Q15" s="125">
        <f>MRIO_en_émissions!Q15/MRIO_en_émissions!Q$26</f>
        <v>8.8023859997725688E-4</v>
      </c>
      <c r="R15" s="125">
        <f>MRIO_en_émissions!R15/MRIO_en_émissions!R$26</f>
        <v>3.1501686969481876E-4</v>
      </c>
      <c r="S15" s="125">
        <f>MRIO_en_émissions!S15/MRIO_en_émissions!S$26</f>
        <v>3.4720648173665623E-4</v>
      </c>
      <c r="T15" s="125">
        <f>MRIO_en_émissions!T15/MRIO_en_émissions!T$26</f>
        <v>3.2845902823272819E-4</v>
      </c>
      <c r="U15" s="125">
        <f>MRIO_en_émissions!U15/MRIO_en_émissions!U$26</f>
        <v>3.738880767095447E-3</v>
      </c>
      <c r="V15" s="125">
        <f>MRIO_en_émissions!V15/MRIO_en_émissions!V$26</f>
        <v>1.3192023167049336E-3</v>
      </c>
      <c r="W15" s="125">
        <f>MRIO_en_émissions!W15/MRIO_en_émissions!W$26</f>
        <v>1.4356704803028548E-3</v>
      </c>
      <c r="X15" s="125">
        <f>MRIO_en_émissions!X15/MRIO_en_émissions!X$26</f>
        <v>1.5190934049347149E-3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123">
        <f t="shared" si="0"/>
        <v>11486.520102830664</v>
      </c>
      <c r="AG15" s="27"/>
      <c r="AH15" s="41">
        <f>'MRIO_+_Emi'!AE13/1000</f>
        <v>195509.114016248</v>
      </c>
      <c r="AJ15" s="145">
        <v>2186393.8613854605</v>
      </c>
      <c r="AK15" s="146">
        <v>1021.1698756643081</v>
      </c>
      <c r="AL15" s="147">
        <v>6981.101664280498</v>
      </c>
      <c r="AM15" s="147">
        <v>2142636.9004396112</v>
      </c>
      <c r="AN15" s="147">
        <v>6978.8062745617808</v>
      </c>
      <c r="AO15" s="148">
        <v>28775.883131342431</v>
      </c>
      <c r="AP15" s="207">
        <f t="shared" si="1"/>
        <v>0</v>
      </c>
      <c r="AS15">
        <v>1021.16987566431</v>
      </c>
      <c r="AT15">
        <v>6981.1016642804998</v>
      </c>
      <c r="AU15">
        <f t="shared" si="2"/>
        <v>-1.9326762412674725E-12</v>
      </c>
      <c r="AV15">
        <f t="shared" si="3"/>
        <v>0</v>
      </c>
    </row>
    <row r="16" spans="1:48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125">
        <f>MRIO_en_émissions!E16/MRIO_en_émissions!E$26</f>
        <v>2.2726269863385571E-3</v>
      </c>
      <c r="F16" s="125">
        <f>MRIO_en_émissions!F16/MRIO_en_émissions!F$26</f>
        <v>1.8900715843317127E-3</v>
      </c>
      <c r="G16" s="125">
        <f>MRIO_en_émissions!G16/MRIO_en_émissions!G$26</f>
        <v>1.8074159140828367E-3</v>
      </c>
      <c r="H16" s="125">
        <f>MRIO_en_émissions!H16/MRIO_en_émissions!H$26</f>
        <v>6.0480029797945391E-3</v>
      </c>
      <c r="I16" s="125">
        <f>MRIO_en_émissions!I16/MRIO_en_émissions!I$26</f>
        <v>4.5474450257822407E-3</v>
      </c>
      <c r="J16" s="125">
        <f>MRIO_en_émissions!J16/MRIO_en_émissions!J$26</f>
        <v>3.5156110637286119E-3</v>
      </c>
      <c r="K16" s="125">
        <f>MRIO_en_émissions!K16/MRIO_en_émissions!K$26</f>
        <v>2.8659406284572485E-3</v>
      </c>
      <c r="L16" s="125">
        <f>MRIO_en_émissions!L16/MRIO_en_émissions!L$26</f>
        <v>1.2222599012850995E-2</v>
      </c>
      <c r="M16" s="125">
        <f>MRIO_en_émissions!M16/MRIO_en_émissions!M$26</f>
        <v>9.5378687105482376E-2</v>
      </c>
      <c r="N16" s="125">
        <f>MRIO_en_émissions!N16/MRIO_en_émissions!N$26</f>
        <v>0.12529879413248604</v>
      </c>
      <c r="O16" s="125">
        <f>MRIO_en_émissions!O16/MRIO_en_émissions!O$26</f>
        <v>0.15722439908826036</v>
      </c>
      <c r="P16" s="125">
        <f>MRIO_en_émissions!P16/MRIO_en_émissions!P$26</f>
        <v>0.27823944074946022</v>
      </c>
      <c r="Q16" s="125">
        <f>MRIO_en_émissions!Q16/MRIO_en_émissions!Q$26</f>
        <v>5.726484922885922E-4</v>
      </c>
      <c r="R16" s="125">
        <f>MRIO_en_émissions!R16/MRIO_en_émissions!R$26</f>
        <v>7.8690765180964683E-4</v>
      </c>
      <c r="S16" s="125">
        <f>MRIO_en_émissions!S16/MRIO_en_émissions!S$26</f>
        <v>1.0578574931687473E-3</v>
      </c>
      <c r="T16" s="125">
        <f>MRIO_en_émissions!T16/MRIO_en_émissions!T$26</f>
        <v>1.5366852271371354E-3</v>
      </c>
      <c r="U16" s="125">
        <f>MRIO_en_émissions!U16/MRIO_en_émissions!U$26</f>
        <v>2.5540148174755979E-3</v>
      </c>
      <c r="V16" s="125">
        <f>MRIO_en_émissions!V16/MRIO_en_émissions!V$26</f>
        <v>2.6042930402800806E-3</v>
      </c>
      <c r="W16" s="125">
        <f>MRIO_en_émissions!W16/MRIO_en_émissions!W$26</f>
        <v>3.2390150350966405E-3</v>
      </c>
      <c r="X16" s="125">
        <f>MRIO_en_émissions!X16/MRIO_en_émissions!X$26</f>
        <v>7.5478619678710163E-3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123">
        <f t="shared" si="0"/>
        <v>2857.6468463259935</v>
      </c>
      <c r="AG16" s="27"/>
      <c r="AH16" s="48">
        <f>'MRIO_+_Emi'!AE14/1000</f>
        <v>440752.66368537804</v>
      </c>
      <c r="AJ16" s="145">
        <v>513630.3218154622</v>
      </c>
      <c r="AK16" s="146">
        <v>1124.5155040317902</v>
      </c>
      <c r="AL16" s="147">
        <v>9857.1924103810106</v>
      </c>
      <c r="AM16" s="147">
        <v>479402.46686732722</v>
      </c>
      <c r="AN16" s="147">
        <v>2984.834890783387</v>
      </c>
      <c r="AO16" s="148">
        <v>20261.312142938936</v>
      </c>
      <c r="AP16" s="207">
        <f t="shared" si="1"/>
        <v>0</v>
      </c>
      <c r="AS16">
        <v>1124.51550403179</v>
      </c>
      <c r="AT16">
        <v>9857.1924103810106</v>
      </c>
      <c r="AU16">
        <f t="shared" si="2"/>
        <v>0</v>
      </c>
      <c r="AV16">
        <f t="shared" si="3"/>
        <v>0</v>
      </c>
    </row>
    <row r="17" spans="1:48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125">
        <f>MRIO_en_émissions!E17/MRIO_en_émissions!E$26</f>
        <v>1.2533369440051923E-2</v>
      </c>
      <c r="F17" s="125">
        <f>MRIO_en_émissions!F17/MRIO_en_émissions!F$26</f>
        <v>2.6948365985686208E-3</v>
      </c>
      <c r="G17" s="125">
        <f>MRIO_en_émissions!G17/MRIO_en_émissions!G$26</f>
        <v>3.0244376955506796E-3</v>
      </c>
      <c r="H17" s="125">
        <f>MRIO_en_émissions!H17/MRIO_en_émissions!H$26</f>
        <v>2.1256421398571051E-3</v>
      </c>
      <c r="I17" s="125">
        <f>MRIO_en_émissions!I17/MRIO_en_émissions!I$26</f>
        <v>1.1312281204140465E-2</v>
      </c>
      <c r="J17" s="125">
        <f>MRIO_en_émissions!J17/MRIO_en_émissions!J$26</f>
        <v>2.2469822891498211E-3</v>
      </c>
      <c r="K17" s="125">
        <f>MRIO_en_émissions!K17/MRIO_en_émissions!K$26</f>
        <v>2.6565419415557792E-3</v>
      </c>
      <c r="L17" s="125">
        <f>MRIO_en_émissions!L17/MRIO_en_émissions!L$26</f>
        <v>1.6993693045062735E-3</v>
      </c>
      <c r="M17" s="125">
        <f>MRIO_en_émissions!M17/MRIO_en_émissions!M$26</f>
        <v>1.4627940001550706E-2</v>
      </c>
      <c r="N17" s="125">
        <f>MRIO_en_émissions!N17/MRIO_en_émissions!N$26</f>
        <v>2.0114209463024104E-3</v>
      </c>
      <c r="O17" s="125">
        <f>MRIO_en_émissions!O17/MRIO_en_émissions!O$26</f>
        <v>4.0140404309752954E-3</v>
      </c>
      <c r="P17" s="125">
        <f>MRIO_en_émissions!P17/MRIO_en_émissions!P$26</f>
        <v>2.3978820239482874E-3</v>
      </c>
      <c r="Q17" s="125">
        <f>MRIO_en_émissions!Q17/MRIO_en_émissions!Q$26</f>
        <v>0.48999404744838693</v>
      </c>
      <c r="R17" s="125">
        <f>MRIO_en_émissions!R17/MRIO_en_émissions!R$26</f>
        <v>0.12183510741645813</v>
      </c>
      <c r="S17" s="125">
        <f>MRIO_en_émissions!S17/MRIO_en_émissions!S$26</f>
        <v>0.23854112481592593</v>
      </c>
      <c r="T17" s="125">
        <f>MRIO_en_émissions!T17/MRIO_en_émissions!T$26</f>
        <v>0.13472532803771173</v>
      </c>
      <c r="U17" s="125">
        <f>MRIO_en_émissions!U17/MRIO_en_émissions!U$26</f>
        <v>2.2609400282294231E-2</v>
      </c>
      <c r="V17" s="125">
        <f>MRIO_en_émissions!V17/MRIO_en_émissions!V$26</f>
        <v>3.8597078920066118E-3</v>
      </c>
      <c r="W17" s="125">
        <f>MRIO_en_émissions!W17/MRIO_en_émissions!W$26</f>
        <v>7.9776417982867515E-3</v>
      </c>
      <c r="X17" s="125">
        <f>MRIO_en_émissions!X17/MRIO_en_émissions!X$26</f>
        <v>4.466465581651393E-3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123">
        <f t="shared" si="0"/>
        <v>3974.6605936325122</v>
      </c>
      <c r="AG17" s="27"/>
      <c r="AH17" s="41">
        <f>'MRIO_+_Emi'!AE15/1000</f>
        <v>5614517.03367694</v>
      </c>
      <c r="AJ17" s="139">
        <v>6075126.8327544509</v>
      </c>
      <c r="AK17" s="140">
        <v>29369.240018588636</v>
      </c>
      <c r="AL17" s="141">
        <v>183099.9741936301</v>
      </c>
      <c r="AM17" s="141">
        <v>315043.86972347356</v>
      </c>
      <c r="AN17" s="141">
        <v>4817296.7492180625</v>
      </c>
      <c r="AO17" s="142">
        <v>730316.9996006951</v>
      </c>
      <c r="AP17" s="207">
        <f t="shared" si="1"/>
        <v>0</v>
      </c>
      <c r="AS17">
        <v>29369.2400185886</v>
      </c>
      <c r="AT17">
        <v>183099.97419363001</v>
      </c>
      <c r="AU17">
        <f t="shared" si="2"/>
        <v>3.637978807091713E-11</v>
      </c>
      <c r="AV17">
        <f t="shared" si="3"/>
        <v>0</v>
      </c>
    </row>
    <row r="18" spans="1:48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125">
        <f>MRIO_en_émissions!E18/MRIO_en_émissions!E$26</f>
        <v>3.0490253544818087E-5</v>
      </c>
      <c r="F18" s="125">
        <f>MRIO_en_émissions!F18/MRIO_en_émissions!F$26</f>
        <v>6.3805035009696629E-5</v>
      </c>
      <c r="G18" s="125">
        <f>MRIO_en_émissions!G18/MRIO_en_émissions!G$26</f>
        <v>1.0244694191866438E-5</v>
      </c>
      <c r="H18" s="125">
        <f>MRIO_en_émissions!H18/MRIO_en_émissions!H$26</f>
        <v>9.3340706108375344E-6</v>
      </c>
      <c r="I18" s="125">
        <f>MRIO_en_émissions!I18/MRIO_en_émissions!I$26</f>
        <v>2.3847316649149461E-5</v>
      </c>
      <c r="J18" s="125">
        <f>MRIO_en_émissions!J18/MRIO_en_émissions!J$26</f>
        <v>8.6177551851534479E-5</v>
      </c>
      <c r="K18" s="125">
        <f>MRIO_en_émissions!K18/MRIO_en_émissions!K$26</f>
        <v>8.8964751253775206E-6</v>
      </c>
      <c r="L18" s="125">
        <f>MRIO_en_émissions!L18/MRIO_en_émissions!L$26</f>
        <v>1.621595246474379E-5</v>
      </c>
      <c r="M18" s="125">
        <f>MRIO_en_émissions!M18/MRIO_en_émissions!M$26</f>
        <v>1.3172637730886129E-5</v>
      </c>
      <c r="N18" s="125">
        <f>MRIO_en_émissions!N18/MRIO_en_émissions!N$26</f>
        <v>3.642988730233874E-5</v>
      </c>
      <c r="O18" s="125">
        <f>MRIO_en_émissions!O18/MRIO_en_émissions!O$26</f>
        <v>1.4339122836293493E-5</v>
      </c>
      <c r="P18" s="125">
        <f>MRIO_en_émissions!P18/MRIO_en_émissions!P$26</f>
        <v>9.9670383840205269E-6</v>
      </c>
      <c r="Q18" s="125">
        <f>MRIO_en_émissions!Q18/MRIO_en_émissions!Q$26</f>
        <v>6.1422712507102697E-2</v>
      </c>
      <c r="R18" s="125">
        <f>MRIO_en_émissions!R18/MRIO_en_émissions!R$26</f>
        <v>0.30698582731265589</v>
      </c>
      <c r="S18" s="125">
        <f>MRIO_en_émissions!S18/MRIO_en_émissions!S$26</f>
        <v>2.0146151675386328E-2</v>
      </c>
      <c r="T18" s="125">
        <f>MRIO_en_émissions!T18/MRIO_en_émissions!T$26</f>
        <v>4.9497808288938662E-2</v>
      </c>
      <c r="U18" s="125">
        <f>MRIO_en_émissions!U18/MRIO_en_émissions!U$26</f>
        <v>3.6461444038032767E-4</v>
      </c>
      <c r="V18" s="125">
        <f>MRIO_en_émissions!V18/MRIO_en_émissions!V$26</f>
        <v>1.0769803626320472E-3</v>
      </c>
      <c r="W18" s="125">
        <f>MRIO_en_émissions!W18/MRIO_en_émissions!W$26</f>
        <v>3.3195684524518293E-4</v>
      </c>
      <c r="X18" s="125">
        <f>MRIO_en_émissions!X18/MRIO_en_émissions!X$26</f>
        <v>7.7379861467620189E-4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123">
        <f t="shared" si="0"/>
        <v>343.73637694919546</v>
      </c>
      <c r="AG18" s="27"/>
      <c r="AH18" s="41">
        <f>'MRIO_+_Emi'!AE16/1000</f>
        <v>5232962.2929561008</v>
      </c>
      <c r="AJ18" s="145">
        <v>1392768.5960542304</v>
      </c>
      <c r="AK18" s="146">
        <v>145.29440007099771</v>
      </c>
      <c r="AL18" s="147">
        <v>1197.7503082844846</v>
      </c>
      <c r="AM18" s="147">
        <v>1516.8529997232256</v>
      </c>
      <c r="AN18" s="147">
        <v>1361263.9523416969</v>
      </c>
      <c r="AO18" s="148">
        <v>28644.746004454668</v>
      </c>
      <c r="AP18" s="207">
        <f t="shared" si="1"/>
        <v>0</v>
      </c>
      <c r="AS18">
        <v>145.29440007099799</v>
      </c>
      <c r="AT18">
        <v>1197.7503082844901</v>
      </c>
      <c r="AU18">
        <f t="shared" si="2"/>
        <v>-2.8421709430404007E-13</v>
      </c>
      <c r="AV18">
        <f t="shared" si="3"/>
        <v>-5.4569682106375694E-12</v>
      </c>
    </row>
    <row r="19" spans="1:48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125">
        <f>MRIO_en_émissions!E19/MRIO_en_émissions!E$26</f>
        <v>7.782243016131754E-4</v>
      </c>
      <c r="F19" s="125">
        <f>MRIO_en_émissions!F19/MRIO_en_émissions!F$26</f>
        <v>1.7005469861503962E-4</v>
      </c>
      <c r="G19" s="125">
        <f>MRIO_en_émissions!G19/MRIO_en_émissions!G$26</f>
        <v>2.5974110294469288E-4</v>
      </c>
      <c r="H19" s="125">
        <f>MRIO_en_émissions!H19/MRIO_en_émissions!H$26</f>
        <v>1.7442087240481224E-4</v>
      </c>
      <c r="I19" s="125">
        <f>MRIO_en_émissions!I19/MRIO_en_émissions!I$26</f>
        <v>6.9985898001444918E-4</v>
      </c>
      <c r="J19" s="125">
        <f>MRIO_en_émissions!J19/MRIO_en_émissions!J$26</f>
        <v>1.3129564356247102E-4</v>
      </c>
      <c r="K19" s="125">
        <f>MRIO_en_émissions!K19/MRIO_en_émissions!K$26</f>
        <v>2.1360229159087302E-4</v>
      </c>
      <c r="L19" s="125">
        <f>MRIO_en_émissions!L19/MRIO_en_émissions!L$26</f>
        <v>1.2992553719138811E-4</v>
      </c>
      <c r="M19" s="125">
        <f>MRIO_en_émissions!M19/MRIO_en_émissions!M$26</f>
        <v>8.5980088631860735E-4</v>
      </c>
      <c r="N19" s="125">
        <f>MRIO_en_émissions!N19/MRIO_en_émissions!N$26</f>
        <v>9.5788587671384685E-5</v>
      </c>
      <c r="O19" s="125">
        <f>MRIO_en_émissions!O19/MRIO_en_émissions!O$26</f>
        <v>2.6730193533390728E-4</v>
      </c>
      <c r="P19" s="125">
        <f>MRIO_en_émissions!P19/MRIO_en_émissions!P$26</f>
        <v>1.4498494107368853E-4</v>
      </c>
      <c r="Q19" s="125">
        <f>MRIO_en_émissions!Q19/MRIO_en_émissions!Q$26</f>
        <v>5.6648301900138302E-2</v>
      </c>
      <c r="R19" s="125">
        <f>MRIO_en_émissions!R19/MRIO_en_émissions!R$26</f>
        <v>3.0786133714786685E-2</v>
      </c>
      <c r="S19" s="125">
        <f>MRIO_en_émissions!S19/MRIO_en_émissions!S$26</f>
        <v>7.8065257477526601E-2</v>
      </c>
      <c r="T19" s="125">
        <f>MRIO_en_émissions!T19/MRIO_en_émissions!T$26</f>
        <v>7.4271760351422966E-2</v>
      </c>
      <c r="U19" s="125">
        <f>MRIO_en_émissions!U19/MRIO_en_émissions!U$26</f>
        <v>1.3541788453202436E-3</v>
      </c>
      <c r="V19" s="125">
        <f>MRIO_en_émissions!V19/MRIO_en_émissions!V$26</f>
        <v>2.4802446612837099E-4</v>
      </c>
      <c r="W19" s="125">
        <f>MRIO_en_émissions!W19/MRIO_en_émissions!W$26</f>
        <v>5.3670010811260435E-4</v>
      </c>
      <c r="X19" s="125">
        <f>MRIO_en_émissions!X19/MRIO_en_émissions!X$26</f>
        <v>3.867427212726418E-4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123">
        <f t="shared" si="0"/>
        <v>6238.4910701075323</v>
      </c>
      <c r="AG19" s="27"/>
      <c r="AH19" s="41">
        <f>'MRIO_+_Emi'!AE17/1000</f>
        <v>369334.514099375</v>
      </c>
      <c r="AJ19" s="145">
        <v>3958197.601540389</v>
      </c>
      <c r="AK19" s="146">
        <v>1315.9680636224332</v>
      </c>
      <c r="AL19" s="147">
        <v>8276.1004028073876</v>
      </c>
      <c r="AM19" s="147">
        <v>13650.266626349763</v>
      </c>
      <c r="AN19" s="147">
        <v>3902681.5879982244</v>
      </c>
      <c r="AO19" s="148">
        <v>32273.678449384417</v>
      </c>
      <c r="AP19" s="207">
        <f t="shared" si="1"/>
        <v>0</v>
      </c>
      <c r="AS19">
        <v>1315.96806362243</v>
      </c>
      <c r="AT19">
        <v>8276.1004028073894</v>
      </c>
      <c r="AU19">
        <f t="shared" si="2"/>
        <v>3.1832314562052488E-12</v>
      </c>
      <c r="AV19">
        <f t="shared" si="3"/>
        <v>0</v>
      </c>
    </row>
    <row r="20" spans="1:48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125">
        <f>MRIO_en_émissions!E20/MRIO_en_émissions!E$26</f>
        <v>7.1788749679975851E-4</v>
      </c>
      <c r="F20" s="125">
        <f>MRIO_en_émissions!F20/MRIO_en_émissions!F$26</f>
        <v>3.8349113126927417E-4</v>
      </c>
      <c r="G20" s="125">
        <f>MRIO_en_émissions!G20/MRIO_en_émissions!G$26</f>
        <v>6.0666102653772697E-4</v>
      </c>
      <c r="H20" s="125">
        <f>MRIO_en_émissions!H20/MRIO_en_émissions!H$26</f>
        <v>1.4531236533116918E-3</v>
      </c>
      <c r="I20" s="125">
        <f>MRIO_en_émissions!I20/MRIO_en_émissions!I$26</f>
        <v>7.6510172081757015E-4</v>
      </c>
      <c r="J20" s="125">
        <f>MRIO_en_émissions!J20/MRIO_en_émissions!J$26</f>
        <v>4.2678193314095409E-4</v>
      </c>
      <c r="K20" s="125">
        <f>MRIO_en_émissions!K20/MRIO_en_émissions!K$26</f>
        <v>5.2534239012269493E-4</v>
      </c>
      <c r="L20" s="125">
        <f>MRIO_en_émissions!L20/MRIO_en_émissions!L$26</f>
        <v>1.7413985721633685E-3</v>
      </c>
      <c r="M20" s="125">
        <f>MRIO_en_émissions!M20/MRIO_en_émissions!M$26</f>
        <v>5.6723311867453244E-4</v>
      </c>
      <c r="N20" s="125">
        <f>MRIO_en_émissions!N20/MRIO_en_émissions!N$26</f>
        <v>2.3275472387314949E-4</v>
      </c>
      <c r="O20" s="125">
        <f>MRIO_en_émissions!O20/MRIO_en_émissions!O$26</f>
        <v>3.7850969334063899E-4</v>
      </c>
      <c r="P20" s="125">
        <f>MRIO_en_émissions!P20/MRIO_en_émissions!P$26</f>
        <v>5.6250193378762402E-4</v>
      </c>
      <c r="Q20" s="125">
        <f>MRIO_en_émissions!Q20/MRIO_en_émissions!Q$26</f>
        <v>6.6415418147181285E-2</v>
      </c>
      <c r="R20" s="125">
        <f>MRIO_en_émissions!R20/MRIO_en_émissions!R$26</f>
        <v>8.178938459060614E-2</v>
      </c>
      <c r="S20" s="125">
        <f>MRIO_en_émissions!S20/MRIO_en_émissions!S$26</f>
        <v>0.10984073340447198</v>
      </c>
      <c r="T20" s="125">
        <f>MRIO_en_émissions!T20/MRIO_en_émissions!T$26</f>
        <v>0.15952025964645572</v>
      </c>
      <c r="U20" s="125">
        <f>MRIO_en_émissions!U20/MRIO_en_émissions!U$26</f>
        <v>1.193115152684409E-3</v>
      </c>
      <c r="V20" s="125">
        <f>MRIO_en_émissions!V20/MRIO_en_émissions!V$26</f>
        <v>7.3197651708165024E-4</v>
      </c>
      <c r="W20" s="125">
        <f>MRIO_en_émissions!W20/MRIO_en_émissions!W$26</f>
        <v>1.2779170644993312E-3</v>
      </c>
      <c r="X20" s="125">
        <f>MRIO_en_émissions!X20/MRIO_en_émissions!X$26</f>
        <v>3.1579801998581772E-3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123">
        <f t="shared" si="0"/>
        <v>1249.793432268418</v>
      </c>
      <c r="AG20" s="27"/>
      <c r="AH20" s="41">
        <f>'MRIO_+_Emi'!AE18/1000</f>
        <v>451110.324836771</v>
      </c>
      <c r="AJ20" s="149">
        <v>872649.12572327477</v>
      </c>
      <c r="AK20" s="150">
        <v>1833.1198602269449</v>
      </c>
      <c r="AL20" s="151">
        <v>9964.9441314433789</v>
      </c>
      <c r="AM20" s="151">
        <v>9174.5274193727964</v>
      </c>
      <c r="AN20" s="151">
        <v>814169.75409445411</v>
      </c>
      <c r="AO20" s="152">
        <v>37506.780217777552</v>
      </c>
      <c r="AP20" s="207">
        <f t="shared" si="1"/>
        <v>0</v>
      </c>
      <c r="AS20">
        <v>1833.1198602269501</v>
      </c>
      <c r="AT20">
        <v>9964.9441314433807</v>
      </c>
      <c r="AU20">
        <f t="shared" si="2"/>
        <v>-5.2295945351943374E-12</v>
      </c>
      <c r="AV20">
        <f t="shared" si="3"/>
        <v>0</v>
      </c>
    </row>
    <row r="21" spans="1:48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125">
        <f>MRIO_en_émissions!E21/MRIO_en_émissions!E$26</f>
        <v>2.9616697541339877E-2</v>
      </c>
      <c r="F21" s="125">
        <f>MRIO_en_émissions!F21/MRIO_en_émissions!F$26</f>
        <v>5.7556790406895876E-3</v>
      </c>
      <c r="G21" s="125">
        <f>MRIO_en_émissions!G21/MRIO_en_émissions!G$26</f>
        <v>5.5105290451169216E-3</v>
      </c>
      <c r="H21" s="125">
        <f>MRIO_en_émissions!H21/MRIO_en_émissions!H$26</f>
        <v>3.1890043799598865E-3</v>
      </c>
      <c r="I21" s="125">
        <f>MRIO_en_émissions!I21/MRIO_en_émissions!I$26</f>
        <v>3.1238509538173719E-2</v>
      </c>
      <c r="J21" s="125">
        <f>MRIO_en_émissions!J21/MRIO_en_émissions!J$26</f>
        <v>4.84542195025469E-3</v>
      </c>
      <c r="K21" s="125">
        <f>MRIO_en_émissions!K21/MRIO_en_émissions!K$26</f>
        <v>5.4024400280224738E-3</v>
      </c>
      <c r="L21" s="125">
        <f>MRIO_en_émissions!L21/MRIO_en_émissions!L$26</f>
        <v>2.9438352042376768E-3</v>
      </c>
      <c r="M21" s="125">
        <f>MRIO_en_émissions!M21/MRIO_en_émissions!M$26</f>
        <v>4.9103148119519387E-2</v>
      </c>
      <c r="N21" s="125">
        <f>MRIO_en_émissions!N21/MRIO_en_émissions!N$26</f>
        <v>6.1272746210209008E-3</v>
      </c>
      <c r="O21" s="125">
        <f>MRIO_en_émissions!O21/MRIO_en_émissions!O$26</f>
        <v>7.8295948035570929E-3</v>
      </c>
      <c r="P21" s="125">
        <f>MRIO_en_émissions!P21/MRIO_en_émissions!P$26</f>
        <v>4.060255990347067E-3</v>
      </c>
      <c r="Q21" s="125">
        <f>MRIO_en_émissions!Q21/MRIO_en_émissions!Q$26</f>
        <v>3.1303705448003261E-2</v>
      </c>
      <c r="R21" s="125">
        <f>MRIO_en_émissions!R21/MRIO_en_émissions!R$26</f>
        <v>7.9830862144042829E-3</v>
      </c>
      <c r="S21" s="125">
        <f>MRIO_en_émissions!S21/MRIO_en_émissions!S$26</f>
        <v>7.0054662251352647E-3</v>
      </c>
      <c r="T21" s="125">
        <f>MRIO_en_émissions!T21/MRIO_en_émissions!T$26</f>
        <v>7.5964010448937441E-3</v>
      </c>
      <c r="U21" s="125">
        <f>MRIO_en_émissions!U21/MRIO_en_émissions!U$26</f>
        <v>0.32604021541077843</v>
      </c>
      <c r="V21" s="125">
        <f>MRIO_en_émissions!V21/MRIO_en_émissions!V$26</f>
        <v>3.9726701342490067E-2</v>
      </c>
      <c r="W21" s="125">
        <f>MRIO_en_émissions!W21/MRIO_en_émissions!W$26</f>
        <v>0.10132350837547197</v>
      </c>
      <c r="X21" s="125">
        <f>MRIO_en_émissions!X21/MRIO_en_émissions!X$26</f>
        <v>4.5802121075623092E-2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123">
        <f t="shared" si="0"/>
        <v>6701.1679810076239</v>
      </c>
      <c r="AG21" s="27"/>
      <c r="AH21" s="33">
        <f>'MRIO_+_Emi'!AE19/1000</f>
        <v>8077250.0069703907</v>
      </c>
      <c r="AJ21" s="145">
        <v>8354983.1148677282</v>
      </c>
      <c r="AK21" s="146">
        <v>50104.795771982266</v>
      </c>
      <c r="AL21" s="147">
        <v>305506.11550709174</v>
      </c>
      <c r="AM21" s="147">
        <v>563524.99559387658</v>
      </c>
      <c r="AN21" s="147">
        <v>206323.75105017266</v>
      </c>
      <c r="AO21" s="148">
        <v>7229523.4569446044</v>
      </c>
      <c r="AP21" s="207">
        <f t="shared" si="1"/>
        <v>0</v>
      </c>
      <c r="AS21">
        <v>50104.795771982303</v>
      </c>
      <c r="AT21">
        <v>305506.11550709198</v>
      </c>
      <c r="AU21">
        <f t="shared" si="2"/>
        <v>0</v>
      </c>
      <c r="AV21">
        <f t="shared" si="3"/>
        <v>0</v>
      </c>
    </row>
    <row r="22" spans="1:48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125">
        <f>MRIO_en_émissions!E22/MRIO_en_émissions!E$26</f>
        <v>3.804280822268735E-3</v>
      </c>
      <c r="F22" s="125">
        <f>MRIO_en_émissions!F22/MRIO_en_émissions!F$26</f>
        <v>0.14132624270609215</v>
      </c>
      <c r="G22" s="125">
        <f>MRIO_en_émissions!G22/MRIO_en_émissions!G$26</f>
        <v>7.7960095833149909E-4</v>
      </c>
      <c r="H22" s="125">
        <f>MRIO_en_émissions!H22/MRIO_en_émissions!H$26</f>
        <v>1.5402861187835011E-3</v>
      </c>
      <c r="I22" s="125">
        <f>MRIO_en_émissions!I22/MRIO_en_émissions!I$26</f>
        <v>6.7418548938350496E-3</v>
      </c>
      <c r="J22" s="125">
        <f>MRIO_en_émissions!J22/MRIO_en_émissions!J$26</f>
        <v>0.14464922833825561</v>
      </c>
      <c r="K22" s="125">
        <f>MRIO_en_émissions!K22/MRIO_en_émissions!K$26</f>
        <v>1.9566467698234795E-3</v>
      </c>
      <c r="L22" s="125">
        <f>MRIO_en_émissions!L22/MRIO_en_émissions!L$26</f>
        <v>2.3948897212245131E-3</v>
      </c>
      <c r="M22" s="125">
        <f>MRIO_en_émissions!M22/MRIO_en_émissions!M$26</f>
        <v>1.5341244255449567E-3</v>
      </c>
      <c r="N22" s="125">
        <f>MRIO_en_émissions!N22/MRIO_en_émissions!N$26</f>
        <v>9.3531773757328726E-2</v>
      </c>
      <c r="O22" s="125">
        <f>MRIO_en_émissions!O22/MRIO_en_émissions!O$26</f>
        <v>1.6168135125675413E-3</v>
      </c>
      <c r="P22" s="125">
        <f>MRIO_en_émissions!P22/MRIO_en_émissions!P$26</f>
        <v>6.7185162450751081E-4</v>
      </c>
      <c r="Q22" s="125">
        <f>MRIO_en_émissions!Q22/MRIO_en_émissions!Q$26</f>
        <v>7.6321605397514612E-3</v>
      </c>
      <c r="R22" s="125">
        <f>MRIO_en_émissions!R22/MRIO_en_émissions!R$26</f>
        <v>0.10113082018898008</v>
      </c>
      <c r="S22" s="125">
        <f>MRIO_en_émissions!S22/MRIO_en_émissions!S$26</f>
        <v>8.5802800427842586E-4</v>
      </c>
      <c r="T22" s="125">
        <f>MRIO_en_émissions!T22/MRIO_en_émissions!T$26</f>
        <v>2.1592776389869005E-3</v>
      </c>
      <c r="U22" s="125">
        <f>MRIO_en_émissions!U22/MRIO_en_émissions!U$26</f>
        <v>6.0916556051533823E-2</v>
      </c>
      <c r="V22" s="125">
        <f>MRIO_en_émissions!V22/MRIO_en_émissions!V$26</f>
        <v>0.29854919045337419</v>
      </c>
      <c r="W22" s="125">
        <f>MRIO_en_émissions!W22/MRIO_en_émissions!W$26</f>
        <v>3.2375888782101674E-2</v>
      </c>
      <c r="X22" s="125">
        <f>MRIO_en_émissions!X22/MRIO_en_émissions!X$26</f>
        <v>4.5313028137469083E-2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123">
        <f t="shared" si="0"/>
        <v>1049.88291757663</v>
      </c>
      <c r="AG22" s="27"/>
      <c r="AH22" s="41">
        <f>'MRIO_+_Emi'!AE20/1000</f>
        <v>11987331.7929554</v>
      </c>
      <c r="AJ22" s="145">
        <v>3407977.769592057</v>
      </c>
      <c r="AK22" s="146">
        <v>22457.750124800852</v>
      </c>
      <c r="AL22" s="147">
        <v>145428.29014479628</v>
      </c>
      <c r="AM22" s="147">
        <v>64521.982845556624</v>
      </c>
      <c r="AN22" s="147">
        <v>22203.797894985586</v>
      </c>
      <c r="AO22" s="148">
        <v>3153365.9485819181</v>
      </c>
      <c r="AP22" s="207">
        <f t="shared" si="1"/>
        <v>0</v>
      </c>
      <c r="AS22">
        <v>22457.750124800801</v>
      </c>
      <c r="AT22">
        <v>145428.29014479599</v>
      </c>
      <c r="AU22">
        <f t="shared" si="2"/>
        <v>5.0931703299283981E-11</v>
      </c>
      <c r="AV22">
        <f t="shared" si="3"/>
        <v>2.9103830456733704E-10</v>
      </c>
    </row>
    <row r="23" spans="1:48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125">
        <f>MRIO_en_émissions!E23/MRIO_en_émissions!E$26</f>
        <v>5.5317476730073391E-3</v>
      </c>
      <c r="F23" s="125">
        <f>MRIO_en_émissions!F23/MRIO_en_émissions!F$26</f>
        <v>1.0506126717510297E-2</v>
      </c>
      <c r="G23" s="125">
        <f>MRIO_en_émissions!G23/MRIO_en_émissions!G$26</f>
        <v>2.7833978292734168E-3</v>
      </c>
      <c r="H23" s="125">
        <f>MRIO_en_émissions!H23/MRIO_en_émissions!H$26</f>
        <v>2.1584026667706988E-3</v>
      </c>
      <c r="I23" s="125">
        <f>MRIO_en_émissions!I23/MRIO_en_émissions!I$26</f>
        <v>5.8872470771075894E-3</v>
      </c>
      <c r="J23" s="125">
        <f>MRIO_en_émissions!J23/MRIO_en_émissions!J$26</f>
        <v>1.1251201804662367E-2</v>
      </c>
      <c r="K23" s="125">
        <f>MRIO_en_émissions!K23/MRIO_en_émissions!K$26</f>
        <v>2.3156545790352584E-3</v>
      </c>
      <c r="L23" s="125">
        <f>MRIO_en_émissions!L23/MRIO_en_émissions!L$26</f>
        <v>2.0032045988198511E-3</v>
      </c>
      <c r="M23" s="125">
        <f>MRIO_en_émissions!M23/MRIO_en_émissions!M$26</f>
        <v>5.7474014832592461E-3</v>
      </c>
      <c r="N23" s="125">
        <f>MRIO_en_émissions!N23/MRIO_en_émissions!N$26</f>
        <v>2.7943379264137643E-3</v>
      </c>
      <c r="O23" s="125">
        <f>MRIO_en_émissions!O23/MRIO_en_émissions!O$26</f>
        <v>1.3907511786482364E-3</v>
      </c>
      <c r="P23" s="125">
        <f>MRIO_en_émissions!P23/MRIO_en_émissions!P$26</f>
        <v>7.3764829673343387E-4</v>
      </c>
      <c r="Q23" s="125">
        <f>MRIO_en_émissions!Q23/MRIO_en_émissions!Q$26</f>
        <v>3.815268051413028E-3</v>
      </c>
      <c r="R23" s="125">
        <f>MRIO_en_émissions!R23/MRIO_en_émissions!R$26</f>
        <v>5.4404037941791408E-3</v>
      </c>
      <c r="S23" s="125">
        <f>MRIO_en_émissions!S23/MRIO_en_émissions!S$26</f>
        <v>1.3159408779533908E-3</v>
      </c>
      <c r="T23" s="125">
        <f>MRIO_en_émissions!T23/MRIO_en_émissions!T$26</f>
        <v>1.3716072016018203E-3</v>
      </c>
      <c r="U23" s="125">
        <f>MRIO_en_émissions!U23/MRIO_en_émissions!U$26</f>
        <v>8.9274749539617643E-2</v>
      </c>
      <c r="V23" s="125">
        <f>MRIO_en_émissions!V23/MRIO_en_émissions!V$26</f>
        <v>5.3957438698023663E-2</v>
      </c>
      <c r="W23" s="125">
        <f>MRIO_en_émissions!W23/MRIO_en_émissions!W$26</f>
        <v>0.10774109475558298</v>
      </c>
      <c r="X23" s="125">
        <f>MRIO_en_émissions!X23/MRIO_en_émissions!X$26</f>
        <v>8.2087478779699602E-2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123">
        <f t="shared" si="0"/>
        <v>14836.161010766311</v>
      </c>
      <c r="AG23" s="27"/>
      <c r="AH23" s="41">
        <f>'MRIO_+_Emi'!AE21/1000</f>
        <v>677084.60605931398</v>
      </c>
      <c r="AJ23" s="145">
        <v>5703615.1535804253</v>
      </c>
      <c r="AK23" s="146">
        <v>5733.7780732286919</v>
      </c>
      <c r="AL23" s="147">
        <v>35081.385017879031</v>
      </c>
      <c r="AM23" s="147">
        <v>48794.666285674553</v>
      </c>
      <c r="AN23" s="147">
        <v>45054.008852599232</v>
      </c>
      <c r="AO23" s="148">
        <v>5568951.3153510438</v>
      </c>
      <c r="AP23" s="207">
        <f t="shared" si="1"/>
        <v>0</v>
      </c>
      <c r="AS23">
        <v>5733.7780732286901</v>
      </c>
      <c r="AT23">
        <v>35081.385017879002</v>
      </c>
      <c r="AU23">
        <f t="shared" si="2"/>
        <v>0</v>
      </c>
      <c r="AV23">
        <f t="shared" si="3"/>
        <v>0</v>
      </c>
    </row>
    <row r="24" spans="1:48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125">
        <f>MRIO_en_émissions!E24/MRIO_en_émissions!E$26</f>
        <v>4.0532105896837253E-3</v>
      </c>
      <c r="F24" s="125">
        <f>MRIO_en_émissions!F24/MRIO_en_émissions!F$26</f>
        <v>5.0601953505374671E-3</v>
      </c>
      <c r="G24" s="125">
        <f>MRIO_en_émissions!G24/MRIO_en_émissions!G$26</f>
        <v>3.8929331847418367E-3</v>
      </c>
      <c r="H24" s="125">
        <f>MRIO_en_émissions!H24/MRIO_en_émissions!H$26</f>
        <v>1.0632680879690956E-2</v>
      </c>
      <c r="I24" s="125">
        <f>MRIO_en_émissions!I24/MRIO_en_émissions!I$26</f>
        <v>5.6177256679081555E-3</v>
      </c>
      <c r="J24" s="125">
        <f>MRIO_en_émissions!J24/MRIO_en_émissions!J$26</f>
        <v>6.9514936815550637E-3</v>
      </c>
      <c r="K24" s="125">
        <f>MRIO_en_émissions!K24/MRIO_en_émissions!K$26</f>
        <v>4.6801688305278663E-3</v>
      </c>
      <c r="L24" s="125">
        <f>MRIO_en_émissions!L24/MRIO_en_émissions!L$26</f>
        <v>1.802546437604689E-2</v>
      </c>
      <c r="M24" s="125">
        <f>MRIO_en_émissions!M24/MRIO_en_émissions!M$26</f>
        <v>3.232803965030498E-3</v>
      </c>
      <c r="N24" s="125">
        <f>MRIO_en_émissions!N24/MRIO_en_émissions!N$26</f>
        <v>7.335747299036288E-3</v>
      </c>
      <c r="O24" s="125">
        <f>MRIO_en_émissions!O24/MRIO_en_émissions!O$26</f>
        <v>2.9548391871614351E-3</v>
      </c>
      <c r="P24" s="125">
        <f>MRIO_en_émissions!P24/MRIO_en_émissions!P$26</f>
        <v>5.1138180404791886E-3</v>
      </c>
      <c r="Q24" s="125">
        <f>MRIO_en_émissions!Q24/MRIO_en_émissions!Q$26</f>
        <v>2.7410824300401083E-3</v>
      </c>
      <c r="R24" s="125">
        <f>MRIO_en_émissions!R24/MRIO_en_émissions!R$26</f>
        <v>3.4703935034508834E-3</v>
      </c>
      <c r="S24" s="125">
        <f>MRIO_en_émissions!S24/MRIO_en_émissions!S$26</f>
        <v>3.3250521137928196E-3</v>
      </c>
      <c r="T24" s="125">
        <f>MRIO_en_émissions!T24/MRIO_en_émissions!T$26</f>
        <v>5.4862022459365905E-3</v>
      </c>
      <c r="U24" s="125">
        <f>MRIO_en_émissions!U24/MRIO_en_émissions!U$26</f>
        <v>6.8215891971041873E-2</v>
      </c>
      <c r="V24" s="125">
        <f>MRIO_en_émissions!V24/MRIO_en_émissions!V$26</f>
        <v>7.0744722126373963E-2</v>
      </c>
      <c r="W24" s="125">
        <f>MRIO_en_émissions!W24/MRIO_en_émissions!W$26</f>
        <v>9.9155031930256737E-2</v>
      </c>
      <c r="X24" s="125">
        <f>MRIO_en_émissions!X24/MRIO_en_émissions!X$26</f>
        <v>0.21204448268571391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123">
        <f t="shared" si="0"/>
        <v>3578.5135684784054</v>
      </c>
      <c r="AG24" s="27"/>
      <c r="AH24" s="48">
        <f>'MRIO_+_Emi'!AE22/1000</f>
        <v>1344390.1454942999</v>
      </c>
      <c r="AJ24" s="149">
        <v>1849701.2461320027</v>
      </c>
      <c r="AK24" s="150">
        <v>8076.1165294792736</v>
      </c>
      <c r="AL24" s="151">
        <v>57321.879778951254</v>
      </c>
      <c r="AM24" s="151">
        <v>50434.813329630764</v>
      </c>
      <c r="AN24" s="151">
        <v>42968.938543700766</v>
      </c>
      <c r="AO24" s="152">
        <v>1690899.4979502403</v>
      </c>
      <c r="AP24" s="207">
        <f t="shared" si="1"/>
        <v>0</v>
      </c>
      <c r="AS24">
        <v>8076.11652947927</v>
      </c>
      <c r="AT24">
        <v>57321.879778951203</v>
      </c>
      <c r="AU24">
        <f t="shared" si="2"/>
        <v>0</v>
      </c>
      <c r="AV24">
        <f t="shared" si="3"/>
        <v>0</v>
      </c>
    </row>
    <row r="25" spans="1:48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27"/>
      <c r="AG25" s="27"/>
      <c r="AH25" s="60"/>
      <c r="AK25" s="32"/>
    </row>
    <row r="26" spans="1:48" s="17" customFormat="1" x14ac:dyDescent="0.25"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AJ26" s="144">
        <f t="shared" ref="AJ26:AO26" si="4">SUM(AJ5:AJ24)</f>
        <v>42080991.044315271</v>
      </c>
      <c r="AK26" s="144">
        <f t="shared" si="4"/>
        <v>642700.426177516</v>
      </c>
      <c r="AL26" s="144">
        <f t="shared" si="4"/>
        <v>4692176.7019155109</v>
      </c>
      <c r="AM26" s="144">
        <f t="shared" si="4"/>
        <v>6333730.8568610931</v>
      </c>
      <c r="AN26" s="144">
        <f t="shared" si="4"/>
        <v>11289329.693144036</v>
      </c>
      <c r="AO26" s="144">
        <f t="shared" si="4"/>
        <v>19123053.366217114</v>
      </c>
      <c r="AS26"/>
    </row>
    <row r="27" spans="1:48" s="17" customFormat="1" x14ac:dyDescent="0.25">
      <c r="AS27"/>
    </row>
    <row r="28" spans="1:48" s="17" customFormat="1" x14ac:dyDescent="0.25">
      <c r="AS28"/>
    </row>
    <row r="29" spans="1:48" s="17" customFormat="1" ht="17.25" x14ac:dyDescent="0.3">
      <c r="C29" s="197" t="s">
        <v>67</v>
      </c>
      <c r="AS29"/>
    </row>
    <row r="30" spans="1:48" s="17" customFormat="1" x14ac:dyDescent="0.25">
      <c r="A30" s="24" t="s">
        <v>8</v>
      </c>
      <c r="B30" s="25" t="s">
        <v>13</v>
      </c>
      <c r="C30" s="199">
        <v>1</v>
      </c>
      <c r="E30" s="17">
        <f t="array" ref="E30:X49">_xlfn.MUNIT(20)</f>
        <v>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AS30"/>
    </row>
    <row r="31" spans="1:48" x14ac:dyDescent="0.25">
      <c r="A31" s="34" t="s">
        <v>8</v>
      </c>
      <c r="B31" s="35" t="s">
        <v>14</v>
      </c>
      <c r="C31" s="200">
        <v>1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</row>
    <row r="32" spans="1:48" x14ac:dyDescent="0.25">
      <c r="A32" s="34" t="s">
        <v>8</v>
      </c>
      <c r="B32" s="35" t="s">
        <v>15</v>
      </c>
      <c r="C32" s="199">
        <v>1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</row>
    <row r="33" spans="1:24" x14ac:dyDescent="0.25">
      <c r="A33" s="42" t="s">
        <v>8</v>
      </c>
      <c r="B33" s="43" t="s">
        <v>16</v>
      </c>
      <c r="C33" s="200">
        <v>1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x14ac:dyDescent="0.25">
      <c r="A34" s="49" t="s">
        <v>9</v>
      </c>
      <c r="B34" s="25" t="s">
        <v>13</v>
      </c>
      <c r="C34" s="199">
        <v>1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</row>
    <row r="35" spans="1:24" x14ac:dyDescent="0.25">
      <c r="A35" s="50" t="s">
        <v>9</v>
      </c>
      <c r="B35" s="35" t="s">
        <v>14</v>
      </c>
      <c r="C35" s="200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5">
      <c r="A36" s="50" t="s">
        <v>9</v>
      </c>
      <c r="B36" s="35" t="s">
        <v>15</v>
      </c>
      <c r="C36" s="199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s="51" t="s">
        <v>9</v>
      </c>
      <c r="B37" s="43" t="s">
        <v>16</v>
      </c>
      <c r="C37" s="200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53" t="s">
        <v>10</v>
      </c>
      <c r="B38" s="35" t="s">
        <v>13</v>
      </c>
      <c r="C38" s="199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53" t="s">
        <v>10</v>
      </c>
      <c r="B39" s="35" t="s">
        <v>14</v>
      </c>
      <c r="C39" s="200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25">
      <c r="A40" s="53" t="s">
        <v>10</v>
      </c>
      <c r="B40" s="35" t="s">
        <v>15</v>
      </c>
      <c r="C40" s="199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25">
      <c r="A41" s="53" t="s">
        <v>10</v>
      </c>
      <c r="B41" s="35" t="s">
        <v>16</v>
      </c>
      <c r="C41" s="200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25">
      <c r="A42" s="54" t="s">
        <v>11</v>
      </c>
      <c r="B42" s="25" t="s">
        <v>13</v>
      </c>
      <c r="C42" s="199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</row>
    <row r="43" spans="1:24" x14ac:dyDescent="0.25">
      <c r="A43" s="55" t="s">
        <v>11</v>
      </c>
      <c r="B43" s="35" t="s">
        <v>14</v>
      </c>
      <c r="C43" s="200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</row>
    <row r="44" spans="1:24" x14ac:dyDescent="0.25">
      <c r="A44" s="55" t="s">
        <v>11</v>
      </c>
      <c r="B44" s="35" t="s">
        <v>15</v>
      </c>
      <c r="C44" s="199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</row>
    <row r="45" spans="1:24" x14ac:dyDescent="0.25">
      <c r="A45" s="56" t="s">
        <v>11</v>
      </c>
      <c r="B45" s="43" t="s">
        <v>16</v>
      </c>
      <c r="C45" s="200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</row>
    <row r="46" spans="1:24" x14ac:dyDescent="0.25">
      <c r="A46" s="57" t="s">
        <v>12</v>
      </c>
      <c r="B46" s="35" t="s">
        <v>13</v>
      </c>
      <c r="C46" s="199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0</v>
      </c>
    </row>
    <row r="47" spans="1:24" x14ac:dyDescent="0.25">
      <c r="A47" s="57" t="s">
        <v>12</v>
      </c>
      <c r="B47" s="35" t="s">
        <v>14</v>
      </c>
      <c r="C47" s="200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0</v>
      </c>
    </row>
    <row r="48" spans="1:24" x14ac:dyDescent="0.25">
      <c r="A48" s="57" t="s">
        <v>12</v>
      </c>
      <c r="B48" s="35" t="s">
        <v>15</v>
      </c>
      <c r="C48" s="199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0</v>
      </c>
    </row>
    <row r="49" spans="1:24" x14ac:dyDescent="0.25">
      <c r="A49" s="58" t="s">
        <v>12</v>
      </c>
      <c r="B49" s="43" t="s">
        <v>16</v>
      </c>
      <c r="C49" s="200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</row>
    <row r="51" spans="1:24" ht="17.25" x14ac:dyDescent="0.3">
      <c r="A51" s="17"/>
      <c r="B51" s="17"/>
      <c r="C51" s="197" t="s">
        <v>70</v>
      </c>
    </row>
    <row r="52" spans="1:24" x14ac:dyDescent="0.25">
      <c r="A52" s="24" t="s">
        <v>8</v>
      </c>
      <c r="B52" s="25" t="s">
        <v>13</v>
      </c>
      <c r="C52" s="199">
        <v>1</v>
      </c>
      <c r="E52" s="201">
        <f t="shared" ref="E52:X52" si="5">IF(E30=1,E$26,0)</f>
        <v>831.15062289754405</v>
      </c>
      <c r="F52" s="201">
        <f t="shared" si="5"/>
        <v>0</v>
      </c>
      <c r="G52" s="201">
        <f t="shared" si="5"/>
        <v>0</v>
      </c>
      <c r="H52" s="201">
        <f t="shared" si="5"/>
        <v>0</v>
      </c>
      <c r="I52" s="201">
        <f t="shared" si="5"/>
        <v>0</v>
      </c>
      <c r="J52" s="201">
        <f t="shared" si="5"/>
        <v>0</v>
      </c>
      <c r="K52" s="201">
        <f t="shared" si="5"/>
        <v>0</v>
      </c>
      <c r="L52" s="201">
        <f t="shared" si="5"/>
        <v>0</v>
      </c>
      <c r="M52" s="201">
        <f t="shared" si="5"/>
        <v>0</v>
      </c>
      <c r="N52" s="201">
        <f t="shared" si="5"/>
        <v>0</v>
      </c>
      <c r="O52" s="201">
        <f t="shared" si="5"/>
        <v>0</v>
      </c>
      <c r="P52" s="201">
        <f t="shared" si="5"/>
        <v>0</v>
      </c>
      <c r="Q52" s="201">
        <f t="shared" si="5"/>
        <v>0</v>
      </c>
      <c r="R52" s="201">
        <f t="shared" si="5"/>
        <v>0</v>
      </c>
      <c r="S52" s="201">
        <f t="shared" si="5"/>
        <v>0</v>
      </c>
      <c r="T52" s="201">
        <f t="shared" si="5"/>
        <v>0</v>
      </c>
      <c r="U52" s="201">
        <f t="shared" si="5"/>
        <v>0</v>
      </c>
      <c r="V52" s="201">
        <f t="shared" si="5"/>
        <v>0</v>
      </c>
      <c r="W52" s="201">
        <f t="shared" si="5"/>
        <v>0</v>
      </c>
      <c r="X52" s="201">
        <f t="shared" si="5"/>
        <v>0</v>
      </c>
    </row>
    <row r="53" spans="1:24" x14ac:dyDescent="0.25">
      <c r="A53" s="34" t="s">
        <v>8</v>
      </c>
      <c r="B53" s="35" t="s">
        <v>14</v>
      </c>
      <c r="C53" s="200">
        <v>1</v>
      </c>
      <c r="E53" s="201">
        <f t="shared" ref="E53:X53" si="6">IF(E31=1,E$26,0)</f>
        <v>0</v>
      </c>
      <c r="F53" s="201">
        <f t="shared" si="6"/>
        <v>197.91609207366599</v>
      </c>
      <c r="G53" s="201">
        <f t="shared" si="6"/>
        <v>0</v>
      </c>
      <c r="H53" s="201">
        <f t="shared" si="6"/>
        <v>0</v>
      </c>
      <c r="I53" s="201">
        <f t="shared" si="6"/>
        <v>0</v>
      </c>
      <c r="J53" s="201">
        <f t="shared" si="6"/>
        <v>0</v>
      </c>
      <c r="K53" s="201">
        <f t="shared" si="6"/>
        <v>0</v>
      </c>
      <c r="L53" s="201">
        <f t="shared" si="6"/>
        <v>0</v>
      </c>
      <c r="M53" s="201">
        <f t="shared" si="6"/>
        <v>0</v>
      </c>
      <c r="N53" s="201">
        <f t="shared" si="6"/>
        <v>0</v>
      </c>
      <c r="O53" s="201">
        <f t="shared" si="6"/>
        <v>0</v>
      </c>
      <c r="P53" s="201">
        <f t="shared" si="6"/>
        <v>0</v>
      </c>
      <c r="Q53" s="201">
        <f t="shared" si="6"/>
        <v>0</v>
      </c>
      <c r="R53" s="201">
        <f t="shared" si="6"/>
        <v>0</v>
      </c>
      <c r="S53" s="201">
        <f t="shared" si="6"/>
        <v>0</v>
      </c>
      <c r="T53" s="201">
        <f t="shared" si="6"/>
        <v>0</v>
      </c>
      <c r="U53" s="201">
        <f t="shared" si="6"/>
        <v>0</v>
      </c>
      <c r="V53" s="201">
        <f t="shared" si="6"/>
        <v>0</v>
      </c>
      <c r="W53" s="201">
        <f t="shared" si="6"/>
        <v>0</v>
      </c>
      <c r="X53" s="201">
        <f t="shared" si="6"/>
        <v>0</v>
      </c>
    </row>
    <row r="54" spans="1:24" x14ac:dyDescent="0.25">
      <c r="A54" s="34" t="s">
        <v>8</v>
      </c>
      <c r="B54" s="35" t="s">
        <v>15</v>
      </c>
      <c r="C54" s="199">
        <v>1</v>
      </c>
      <c r="E54" s="201">
        <f t="shared" ref="E54:X54" si="7">IF(E32=1,E$26,0)</f>
        <v>0</v>
      </c>
      <c r="F54" s="201">
        <f t="shared" si="7"/>
        <v>0</v>
      </c>
      <c r="G54" s="201">
        <f t="shared" si="7"/>
        <v>1917.8076692811201</v>
      </c>
      <c r="H54" s="201">
        <f t="shared" si="7"/>
        <v>0</v>
      </c>
      <c r="I54" s="201">
        <f t="shared" si="7"/>
        <v>0</v>
      </c>
      <c r="J54" s="201">
        <f t="shared" si="7"/>
        <v>0</v>
      </c>
      <c r="K54" s="201">
        <f t="shared" si="7"/>
        <v>0</v>
      </c>
      <c r="L54" s="201">
        <f t="shared" si="7"/>
        <v>0</v>
      </c>
      <c r="M54" s="201">
        <f t="shared" si="7"/>
        <v>0</v>
      </c>
      <c r="N54" s="201">
        <f t="shared" si="7"/>
        <v>0</v>
      </c>
      <c r="O54" s="201">
        <f t="shared" si="7"/>
        <v>0</v>
      </c>
      <c r="P54" s="201">
        <f t="shared" si="7"/>
        <v>0</v>
      </c>
      <c r="Q54" s="201">
        <f t="shared" si="7"/>
        <v>0</v>
      </c>
      <c r="R54" s="201">
        <f t="shared" si="7"/>
        <v>0</v>
      </c>
      <c r="S54" s="201">
        <f t="shared" si="7"/>
        <v>0</v>
      </c>
      <c r="T54" s="201">
        <f t="shared" si="7"/>
        <v>0</v>
      </c>
      <c r="U54" s="201">
        <f t="shared" si="7"/>
        <v>0</v>
      </c>
      <c r="V54" s="201">
        <f t="shared" si="7"/>
        <v>0</v>
      </c>
      <c r="W54" s="201">
        <f t="shared" si="7"/>
        <v>0</v>
      </c>
      <c r="X54" s="201">
        <f t="shared" si="7"/>
        <v>0</v>
      </c>
    </row>
    <row r="55" spans="1:24" x14ac:dyDescent="0.25">
      <c r="A55" s="42" t="s">
        <v>8</v>
      </c>
      <c r="B55" s="43" t="s">
        <v>16</v>
      </c>
      <c r="C55" s="200">
        <v>1</v>
      </c>
      <c r="E55" s="201">
        <f t="shared" ref="E55:X55" si="8">IF(E33=1,E$26,0)</f>
        <v>0</v>
      </c>
      <c r="F55" s="201">
        <f t="shared" si="8"/>
        <v>0</v>
      </c>
      <c r="G55" s="201">
        <f t="shared" si="8"/>
        <v>0</v>
      </c>
      <c r="H55" s="201">
        <f t="shared" si="8"/>
        <v>1217.0665843132899</v>
      </c>
      <c r="I55" s="201">
        <f t="shared" si="8"/>
        <v>0</v>
      </c>
      <c r="J55" s="201">
        <f t="shared" si="8"/>
        <v>0</v>
      </c>
      <c r="K55" s="201">
        <f t="shared" si="8"/>
        <v>0</v>
      </c>
      <c r="L55" s="201">
        <f t="shared" si="8"/>
        <v>0</v>
      </c>
      <c r="M55" s="201">
        <f t="shared" si="8"/>
        <v>0</v>
      </c>
      <c r="N55" s="201">
        <f t="shared" si="8"/>
        <v>0</v>
      </c>
      <c r="O55" s="201">
        <f t="shared" si="8"/>
        <v>0</v>
      </c>
      <c r="P55" s="201">
        <f t="shared" si="8"/>
        <v>0</v>
      </c>
      <c r="Q55" s="201">
        <f t="shared" si="8"/>
        <v>0</v>
      </c>
      <c r="R55" s="201">
        <f t="shared" si="8"/>
        <v>0</v>
      </c>
      <c r="S55" s="201">
        <f t="shared" si="8"/>
        <v>0</v>
      </c>
      <c r="T55" s="201">
        <f t="shared" si="8"/>
        <v>0</v>
      </c>
      <c r="U55" s="201">
        <f t="shared" si="8"/>
        <v>0</v>
      </c>
      <c r="V55" s="201">
        <f t="shared" si="8"/>
        <v>0</v>
      </c>
      <c r="W55" s="201">
        <f t="shared" si="8"/>
        <v>0</v>
      </c>
      <c r="X55" s="201">
        <f t="shared" si="8"/>
        <v>0</v>
      </c>
    </row>
    <row r="56" spans="1:24" x14ac:dyDescent="0.25">
      <c r="A56" s="49" t="s">
        <v>9</v>
      </c>
      <c r="B56" s="25" t="s">
        <v>13</v>
      </c>
      <c r="C56" s="199">
        <v>1</v>
      </c>
      <c r="E56" s="201">
        <f t="shared" ref="E56:X56" si="9">IF(E34=1,E$26,0)</f>
        <v>0</v>
      </c>
      <c r="F56" s="201">
        <f t="shared" si="9"/>
        <v>0</v>
      </c>
      <c r="G56" s="201">
        <f t="shared" si="9"/>
        <v>0</v>
      </c>
      <c r="H56" s="201">
        <f t="shared" si="9"/>
        <v>0</v>
      </c>
      <c r="I56" s="201">
        <f t="shared" si="9"/>
        <v>6671.7864134741803</v>
      </c>
      <c r="J56" s="201">
        <f t="shared" si="9"/>
        <v>0</v>
      </c>
      <c r="K56" s="201">
        <f t="shared" si="9"/>
        <v>0</v>
      </c>
      <c r="L56" s="201">
        <f t="shared" si="9"/>
        <v>0</v>
      </c>
      <c r="M56" s="201">
        <f t="shared" si="9"/>
        <v>0</v>
      </c>
      <c r="N56" s="201">
        <f t="shared" si="9"/>
        <v>0</v>
      </c>
      <c r="O56" s="201">
        <f t="shared" si="9"/>
        <v>0</v>
      </c>
      <c r="P56" s="201">
        <f t="shared" si="9"/>
        <v>0</v>
      </c>
      <c r="Q56" s="201">
        <f t="shared" si="9"/>
        <v>0</v>
      </c>
      <c r="R56" s="201">
        <f t="shared" si="9"/>
        <v>0</v>
      </c>
      <c r="S56" s="201">
        <f t="shared" si="9"/>
        <v>0</v>
      </c>
      <c r="T56" s="201">
        <f t="shared" si="9"/>
        <v>0</v>
      </c>
      <c r="U56" s="201">
        <f t="shared" si="9"/>
        <v>0</v>
      </c>
      <c r="V56" s="201">
        <f t="shared" si="9"/>
        <v>0</v>
      </c>
      <c r="W56" s="201">
        <f t="shared" si="9"/>
        <v>0</v>
      </c>
      <c r="X56" s="201">
        <f t="shared" si="9"/>
        <v>0</v>
      </c>
    </row>
    <row r="57" spans="1:24" x14ac:dyDescent="0.25">
      <c r="A57" s="50" t="s">
        <v>9</v>
      </c>
      <c r="B57" s="35" t="s">
        <v>14</v>
      </c>
      <c r="C57" s="200">
        <v>1</v>
      </c>
      <c r="E57" s="201">
        <f t="shared" ref="E57:X57" si="10">IF(E35=1,E$26,0)</f>
        <v>0</v>
      </c>
      <c r="F57" s="201">
        <f t="shared" si="10"/>
        <v>0</v>
      </c>
      <c r="G57" s="201">
        <f t="shared" si="10"/>
        <v>0</v>
      </c>
      <c r="H57" s="201">
        <f t="shared" si="10"/>
        <v>0</v>
      </c>
      <c r="I57" s="201">
        <f t="shared" si="10"/>
        <v>0</v>
      </c>
      <c r="J57" s="201">
        <f t="shared" si="10"/>
        <v>1422.32883704234</v>
      </c>
      <c r="K57" s="201">
        <f t="shared" si="10"/>
        <v>0</v>
      </c>
      <c r="L57" s="201">
        <f t="shared" si="10"/>
        <v>0</v>
      </c>
      <c r="M57" s="201">
        <f t="shared" si="10"/>
        <v>0</v>
      </c>
      <c r="N57" s="201">
        <f t="shared" si="10"/>
        <v>0</v>
      </c>
      <c r="O57" s="201">
        <f t="shared" si="10"/>
        <v>0</v>
      </c>
      <c r="P57" s="201">
        <f t="shared" si="10"/>
        <v>0</v>
      </c>
      <c r="Q57" s="201">
        <f t="shared" si="10"/>
        <v>0</v>
      </c>
      <c r="R57" s="201">
        <f t="shared" si="10"/>
        <v>0</v>
      </c>
      <c r="S57" s="201">
        <f t="shared" si="10"/>
        <v>0</v>
      </c>
      <c r="T57" s="201">
        <f t="shared" si="10"/>
        <v>0</v>
      </c>
      <c r="U57" s="201">
        <f t="shared" si="10"/>
        <v>0</v>
      </c>
      <c r="V57" s="201">
        <f t="shared" si="10"/>
        <v>0</v>
      </c>
      <c r="W57" s="201">
        <f t="shared" si="10"/>
        <v>0</v>
      </c>
      <c r="X57" s="201">
        <f t="shared" si="10"/>
        <v>0</v>
      </c>
    </row>
    <row r="58" spans="1:24" x14ac:dyDescent="0.25">
      <c r="A58" s="50" t="s">
        <v>9</v>
      </c>
      <c r="B58" s="35" t="s">
        <v>15</v>
      </c>
      <c r="C58" s="199">
        <v>1</v>
      </c>
      <c r="E58" s="201">
        <f t="shared" ref="E58:X58" si="11">IF(E36=1,E$26,0)</f>
        <v>0</v>
      </c>
      <c r="F58" s="201">
        <f t="shared" si="11"/>
        <v>0</v>
      </c>
      <c r="G58" s="201">
        <f t="shared" si="11"/>
        <v>0</v>
      </c>
      <c r="H58" s="201">
        <f t="shared" si="11"/>
        <v>0</v>
      </c>
      <c r="I58" s="201">
        <f t="shared" si="11"/>
        <v>0</v>
      </c>
      <c r="J58" s="201">
        <f t="shared" si="11"/>
        <v>0</v>
      </c>
      <c r="K58" s="201">
        <f t="shared" si="11"/>
        <v>10586.4211407519</v>
      </c>
      <c r="L58" s="201">
        <f t="shared" si="11"/>
        <v>0</v>
      </c>
      <c r="M58" s="201">
        <f t="shared" si="11"/>
        <v>0</v>
      </c>
      <c r="N58" s="201">
        <f t="shared" si="11"/>
        <v>0</v>
      </c>
      <c r="O58" s="201">
        <f t="shared" si="11"/>
        <v>0</v>
      </c>
      <c r="P58" s="201">
        <f t="shared" si="11"/>
        <v>0</v>
      </c>
      <c r="Q58" s="201">
        <f t="shared" si="11"/>
        <v>0</v>
      </c>
      <c r="R58" s="201">
        <f t="shared" si="11"/>
        <v>0</v>
      </c>
      <c r="S58" s="201">
        <f t="shared" si="11"/>
        <v>0</v>
      </c>
      <c r="T58" s="201">
        <f t="shared" si="11"/>
        <v>0</v>
      </c>
      <c r="U58" s="201">
        <f t="shared" si="11"/>
        <v>0</v>
      </c>
      <c r="V58" s="201">
        <f t="shared" si="11"/>
        <v>0</v>
      </c>
      <c r="W58" s="201">
        <f t="shared" si="11"/>
        <v>0</v>
      </c>
      <c r="X58" s="201">
        <f t="shared" si="11"/>
        <v>0</v>
      </c>
    </row>
    <row r="59" spans="1:24" x14ac:dyDescent="0.25">
      <c r="A59" s="51" t="s">
        <v>9</v>
      </c>
      <c r="B59" s="43" t="s">
        <v>16</v>
      </c>
      <c r="C59" s="200">
        <v>1</v>
      </c>
      <c r="E59" s="201">
        <f t="shared" ref="E59:X59" si="12">IF(E37=1,E$26,0)</f>
        <v>0</v>
      </c>
      <c r="F59" s="201">
        <f t="shared" si="12"/>
        <v>0</v>
      </c>
      <c r="G59" s="201">
        <f t="shared" si="12"/>
        <v>0</v>
      </c>
      <c r="H59" s="201">
        <f t="shared" si="12"/>
        <v>0</v>
      </c>
      <c r="I59" s="201">
        <f t="shared" si="12"/>
        <v>0</v>
      </c>
      <c r="J59" s="201">
        <f t="shared" si="12"/>
        <v>0</v>
      </c>
      <c r="K59" s="201">
        <f t="shared" si="12"/>
        <v>0</v>
      </c>
      <c r="L59" s="201">
        <f t="shared" si="12"/>
        <v>6381.3663846917898</v>
      </c>
      <c r="M59" s="201">
        <f t="shared" si="12"/>
        <v>0</v>
      </c>
      <c r="N59" s="201">
        <f t="shared" si="12"/>
        <v>0</v>
      </c>
      <c r="O59" s="201">
        <f t="shared" si="12"/>
        <v>0</v>
      </c>
      <c r="P59" s="201">
        <f t="shared" si="12"/>
        <v>0</v>
      </c>
      <c r="Q59" s="201">
        <f t="shared" si="12"/>
        <v>0</v>
      </c>
      <c r="R59" s="201">
        <f t="shared" si="12"/>
        <v>0</v>
      </c>
      <c r="S59" s="201">
        <f t="shared" si="12"/>
        <v>0</v>
      </c>
      <c r="T59" s="201">
        <f t="shared" si="12"/>
        <v>0</v>
      </c>
      <c r="U59" s="201">
        <f t="shared" si="12"/>
        <v>0</v>
      </c>
      <c r="V59" s="201">
        <f t="shared" si="12"/>
        <v>0</v>
      </c>
      <c r="W59" s="201">
        <f t="shared" si="12"/>
        <v>0</v>
      </c>
      <c r="X59" s="201">
        <f t="shared" si="12"/>
        <v>0</v>
      </c>
    </row>
    <row r="60" spans="1:24" x14ac:dyDescent="0.25">
      <c r="A60" s="53" t="s">
        <v>10</v>
      </c>
      <c r="B60" s="35" t="s">
        <v>13</v>
      </c>
      <c r="C60" s="199">
        <v>1</v>
      </c>
      <c r="E60" s="201">
        <f t="shared" ref="E60:X60" si="13">IF(E38=1,E$26,0)</f>
        <v>0</v>
      </c>
      <c r="F60" s="201">
        <f t="shared" si="13"/>
        <v>0</v>
      </c>
      <c r="G60" s="201">
        <f t="shared" si="13"/>
        <v>0</v>
      </c>
      <c r="H60" s="201">
        <f t="shared" si="13"/>
        <v>0</v>
      </c>
      <c r="I60" s="201">
        <f t="shared" si="13"/>
        <v>0</v>
      </c>
      <c r="J60" s="201">
        <f t="shared" si="13"/>
        <v>0</v>
      </c>
      <c r="K60" s="201">
        <f t="shared" si="13"/>
        <v>0</v>
      </c>
      <c r="L60" s="201">
        <f t="shared" si="13"/>
        <v>0</v>
      </c>
      <c r="M60" s="201">
        <f t="shared" si="13"/>
        <v>5143.7976289009302</v>
      </c>
      <c r="N60" s="201">
        <f t="shared" si="13"/>
        <v>0</v>
      </c>
      <c r="O60" s="201">
        <f t="shared" si="13"/>
        <v>0</v>
      </c>
      <c r="P60" s="201">
        <f t="shared" si="13"/>
        <v>0</v>
      </c>
      <c r="Q60" s="201">
        <f t="shared" si="13"/>
        <v>0</v>
      </c>
      <c r="R60" s="201">
        <f t="shared" si="13"/>
        <v>0</v>
      </c>
      <c r="S60" s="201">
        <f t="shared" si="13"/>
        <v>0</v>
      </c>
      <c r="T60" s="201">
        <f t="shared" si="13"/>
        <v>0</v>
      </c>
      <c r="U60" s="201">
        <f t="shared" si="13"/>
        <v>0</v>
      </c>
      <c r="V60" s="201">
        <f t="shared" si="13"/>
        <v>0</v>
      </c>
      <c r="W60" s="201">
        <f t="shared" si="13"/>
        <v>0</v>
      </c>
      <c r="X60" s="201">
        <f t="shared" si="13"/>
        <v>0</v>
      </c>
    </row>
    <row r="61" spans="1:24" x14ac:dyDescent="0.25">
      <c r="A61" s="53" t="s">
        <v>10</v>
      </c>
      <c r="B61" s="35" t="s">
        <v>14</v>
      </c>
      <c r="C61" s="200">
        <v>1</v>
      </c>
      <c r="E61" s="201">
        <f t="shared" ref="E61:X61" si="14">IF(E39=1,E$26,0)</f>
        <v>0</v>
      </c>
      <c r="F61" s="201">
        <f t="shared" si="14"/>
        <v>0</v>
      </c>
      <c r="G61" s="201">
        <f t="shared" si="14"/>
        <v>0</v>
      </c>
      <c r="H61" s="201">
        <f t="shared" si="14"/>
        <v>0</v>
      </c>
      <c r="I61" s="201">
        <f t="shared" si="14"/>
        <v>0</v>
      </c>
      <c r="J61" s="201">
        <f t="shared" si="14"/>
        <v>0</v>
      </c>
      <c r="K61" s="201">
        <f t="shared" si="14"/>
        <v>0</v>
      </c>
      <c r="L61" s="201">
        <f t="shared" si="14"/>
        <v>0</v>
      </c>
      <c r="M61" s="201">
        <f t="shared" si="14"/>
        <v>0</v>
      </c>
      <c r="N61" s="201">
        <f t="shared" si="14"/>
        <v>1541.6407415639301</v>
      </c>
      <c r="O61" s="201">
        <f t="shared" si="14"/>
        <v>0</v>
      </c>
      <c r="P61" s="201">
        <f t="shared" si="14"/>
        <v>0</v>
      </c>
      <c r="Q61" s="201">
        <f t="shared" si="14"/>
        <v>0</v>
      </c>
      <c r="R61" s="201">
        <f t="shared" si="14"/>
        <v>0</v>
      </c>
      <c r="S61" s="201">
        <f t="shared" si="14"/>
        <v>0</v>
      </c>
      <c r="T61" s="201">
        <f t="shared" si="14"/>
        <v>0</v>
      </c>
      <c r="U61" s="201">
        <f t="shared" si="14"/>
        <v>0</v>
      </c>
      <c r="V61" s="201">
        <f t="shared" si="14"/>
        <v>0</v>
      </c>
      <c r="W61" s="201">
        <f t="shared" si="14"/>
        <v>0</v>
      </c>
      <c r="X61" s="201">
        <f t="shared" si="14"/>
        <v>0</v>
      </c>
    </row>
    <row r="62" spans="1:24" x14ac:dyDescent="0.25">
      <c r="A62" s="53" t="s">
        <v>10</v>
      </c>
      <c r="B62" s="35" t="s">
        <v>15</v>
      </c>
      <c r="C62" s="199">
        <v>1</v>
      </c>
      <c r="E62" s="201">
        <f t="shared" ref="E62:X62" si="15">IF(E40=1,E$26,0)</f>
        <v>0</v>
      </c>
      <c r="F62" s="201">
        <f t="shared" si="15"/>
        <v>0</v>
      </c>
      <c r="G62" s="201">
        <f t="shared" si="15"/>
        <v>0</v>
      </c>
      <c r="H62" s="201">
        <f t="shared" si="15"/>
        <v>0</v>
      </c>
      <c r="I62" s="201">
        <f t="shared" si="15"/>
        <v>0</v>
      </c>
      <c r="J62" s="201">
        <f t="shared" si="15"/>
        <v>0</v>
      </c>
      <c r="K62" s="201">
        <f t="shared" si="15"/>
        <v>0</v>
      </c>
      <c r="L62" s="201">
        <f t="shared" si="15"/>
        <v>0</v>
      </c>
      <c r="M62" s="201">
        <f t="shared" si="15"/>
        <v>0</v>
      </c>
      <c r="N62" s="201">
        <f t="shared" si="15"/>
        <v>0</v>
      </c>
      <c r="O62" s="201">
        <f t="shared" si="15"/>
        <v>15015.5366790771</v>
      </c>
      <c r="P62" s="201">
        <f t="shared" si="15"/>
        <v>0</v>
      </c>
      <c r="Q62" s="201">
        <f t="shared" si="15"/>
        <v>0</v>
      </c>
      <c r="R62" s="201">
        <f t="shared" si="15"/>
        <v>0</v>
      </c>
      <c r="S62" s="201">
        <f t="shared" si="15"/>
        <v>0</v>
      </c>
      <c r="T62" s="201">
        <f t="shared" si="15"/>
        <v>0</v>
      </c>
      <c r="U62" s="201">
        <f t="shared" si="15"/>
        <v>0</v>
      </c>
      <c r="V62" s="201">
        <f t="shared" si="15"/>
        <v>0</v>
      </c>
      <c r="W62" s="201">
        <f t="shared" si="15"/>
        <v>0</v>
      </c>
      <c r="X62" s="201">
        <f t="shared" si="15"/>
        <v>0</v>
      </c>
    </row>
    <row r="63" spans="1:24" x14ac:dyDescent="0.25">
      <c r="A63" s="53" t="s">
        <v>10</v>
      </c>
      <c r="B63" s="35" t="s">
        <v>16</v>
      </c>
      <c r="C63" s="200">
        <v>1</v>
      </c>
      <c r="E63" s="201">
        <f t="shared" ref="E63:X63" si="16">IF(E41=1,E$26,0)</f>
        <v>0</v>
      </c>
      <c r="F63" s="201">
        <f t="shared" si="16"/>
        <v>0</v>
      </c>
      <c r="G63" s="201">
        <f t="shared" si="16"/>
        <v>0</v>
      </c>
      <c r="H63" s="201">
        <f t="shared" si="16"/>
        <v>0</v>
      </c>
      <c r="I63" s="201">
        <f t="shared" si="16"/>
        <v>0</v>
      </c>
      <c r="J63" s="201">
        <f t="shared" si="16"/>
        <v>0</v>
      </c>
      <c r="K63" s="201">
        <f t="shared" si="16"/>
        <v>0</v>
      </c>
      <c r="L63" s="201">
        <f t="shared" si="16"/>
        <v>0</v>
      </c>
      <c r="M63" s="201">
        <f t="shared" si="16"/>
        <v>0</v>
      </c>
      <c r="N63" s="201">
        <f t="shared" si="16"/>
        <v>0</v>
      </c>
      <c r="O63" s="201">
        <f t="shared" si="16"/>
        <v>0</v>
      </c>
      <c r="P63" s="201">
        <f t="shared" si="16"/>
        <v>8693.9351927942407</v>
      </c>
      <c r="Q63" s="201">
        <f t="shared" si="16"/>
        <v>0</v>
      </c>
      <c r="R63" s="201">
        <f t="shared" si="16"/>
        <v>0</v>
      </c>
      <c r="S63" s="201">
        <f t="shared" si="16"/>
        <v>0</v>
      </c>
      <c r="T63" s="201">
        <f t="shared" si="16"/>
        <v>0</v>
      </c>
      <c r="U63" s="201">
        <f t="shared" si="16"/>
        <v>0</v>
      </c>
      <c r="V63" s="201">
        <f t="shared" si="16"/>
        <v>0</v>
      </c>
      <c r="W63" s="201">
        <f t="shared" si="16"/>
        <v>0</v>
      </c>
      <c r="X63" s="201">
        <f t="shared" si="16"/>
        <v>0</v>
      </c>
    </row>
    <row r="64" spans="1:24" x14ac:dyDescent="0.25">
      <c r="A64" s="54" t="s">
        <v>11</v>
      </c>
      <c r="B64" s="25" t="s">
        <v>13</v>
      </c>
      <c r="C64" s="199">
        <v>1</v>
      </c>
      <c r="E64" s="201">
        <f t="shared" ref="E64:X64" si="17">IF(E42=1,E$26,0)</f>
        <v>0</v>
      </c>
      <c r="F64" s="201">
        <f t="shared" si="17"/>
        <v>0</v>
      </c>
      <c r="G64" s="201">
        <f t="shared" si="17"/>
        <v>0</v>
      </c>
      <c r="H64" s="201">
        <f t="shared" si="17"/>
        <v>0</v>
      </c>
      <c r="I64" s="201">
        <f t="shared" si="17"/>
        <v>0</v>
      </c>
      <c r="J64" s="201">
        <f t="shared" si="17"/>
        <v>0</v>
      </c>
      <c r="K64" s="201">
        <f t="shared" si="17"/>
        <v>0</v>
      </c>
      <c r="L64" s="201">
        <f t="shared" si="17"/>
        <v>0</v>
      </c>
      <c r="M64" s="201">
        <f t="shared" si="17"/>
        <v>0</v>
      </c>
      <c r="N64" s="201">
        <f t="shared" si="17"/>
        <v>0</v>
      </c>
      <c r="O64" s="201">
        <f t="shared" si="17"/>
        <v>0</v>
      </c>
      <c r="P64" s="201">
        <f t="shared" si="17"/>
        <v>0</v>
      </c>
      <c r="Q64" s="201">
        <f t="shared" si="17"/>
        <v>14985.277184295501</v>
      </c>
      <c r="R64" s="201">
        <f t="shared" si="17"/>
        <v>0</v>
      </c>
      <c r="S64" s="201">
        <f t="shared" si="17"/>
        <v>0</v>
      </c>
      <c r="T64" s="201">
        <f t="shared" si="17"/>
        <v>0</v>
      </c>
      <c r="U64" s="201">
        <f t="shared" si="17"/>
        <v>0</v>
      </c>
      <c r="V64" s="201">
        <f t="shared" si="17"/>
        <v>0</v>
      </c>
      <c r="W64" s="201">
        <f t="shared" si="17"/>
        <v>0</v>
      </c>
      <c r="X64" s="201">
        <f t="shared" si="17"/>
        <v>0</v>
      </c>
    </row>
    <row r="65" spans="1:24" x14ac:dyDescent="0.25">
      <c r="A65" s="55" t="s">
        <v>11</v>
      </c>
      <c r="B65" s="35" t="s">
        <v>14</v>
      </c>
      <c r="C65" s="200">
        <v>1</v>
      </c>
      <c r="E65" s="201">
        <f t="shared" ref="E65:X65" si="18">IF(E43=1,E$26,0)</f>
        <v>0</v>
      </c>
      <c r="F65" s="201">
        <f t="shared" si="18"/>
        <v>0</v>
      </c>
      <c r="G65" s="201">
        <f t="shared" si="18"/>
        <v>0</v>
      </c>
      <c r="H65" s="201">
        <f t="shared" si="18"/>
        <v>0</v>
      </c>
      <c r="I65" s="201">
        <f t="shared" si="18"/>
        <v>0</v>
      </c>
      <c r="J65" s="201">
        <f t="shared" si="18"/>
        <v>0</v>
      </c>
      <c r="K65" s="201">
        <f t="shared" si="18"/>
        <v>0</v>
      </c>
      <c r="L65" s="201">
        <f t="shared" si="18"/>
        <v>0</v>
      </c>
      <c r="M65" s="201">
        <f t="shared" si="18"/>
        <v>0</v>
      </c>
      <c r="N65" s="201">
        <f t="shared" si="18"/>
        <v>0</v>
      </c>
      <c r="O65" s="201">
        <f t="shared" si="18"/>
        <v>0</v>
      </c>
      <c r="P65" s="201">
        <f t="shared" si="18"/>
        <v>0</v>
      </c>
      <c r="Q65" s="201">
        <f t="shared" si="18"/>
        <v>0</v>
      </c>
      <c r="R65" s="201">
        <f t="shared" si="18"/>
        <v>2393.5147366198098</v>
      </c>
      <c r="S65" s="201">
        <f t="shared" si="18"/>
        <v>0</v>
      </c>
      <c r="T65" s="201">
        <f t="shared" si="18"/>
        <v>0</v>
      </c>
      <c r="U65" s="201">
        <f t="shared" si="18"/>
        <v>0</v>
      </c>
      <c r="V65" s="201">
        <f t="shared" si="18"/>
        <v>0</v>
      </c>
      <c r="W65" s="201">
        <f t="shared" si="18"/>
        <v>0</v>
      </c>
      <c r="X65" s="201">
        <f t="shared" si="18"/>
        <v>0</v>
      </c>
    </row>
    <row r="66" spans="1:24" x14ac:dyDescent="0.25">
      <c r="A66" s="55" t="s">
        <v>11</v>
      </c>
      <c r="B66" s="35" t="s">
        <v>15</v>
      </c>
      <c r="C66" s="199">
        <v>1</v>
      </c>
      <c r="E66" s="201">
        <f t="shared" ref="E66:X66" si="19">IF(E44=1,E$26,0)</f>
        <v>0</v>
      </c>
      <c r="F66" s="201">
        <f t="shared" si="19"/>
        <v>0</v>
      </c>
      <c r="G66" s="201">
        <f t="shared" si="19"/>
        <v>0</v>
      </c>
      <c r="H66" s="201">
        <f t="shared" si="19"/>
        <v>0</v>
      </c>
      <c r="I66" s="201">
        <f t="shared" si="19"/>
        <v>0</v>
      </c>
      <c r="J66" s="201">
        <f t="shared" si="19"/>
        <v>0</v>
      </c>
      <c r="K66" s="201">
        <f t="shared" si="19"/>
        <v>0</v>
      </c>
      <c r="L66" s="201">
        <f t="shared" si="19"/>
        <v>0</v>
      </c>
      <c r="M66" s="201">
        <f t="shared" si="19"/>
        <v>0</v>
      </c>
      <c r="N66" s="201">
        <f t="shared" si="19"/>
        <v>0</v>
      </c>
      <c r="O66" s="201">
        <f t="shared" si="19"/>
        <v>0</v>
      </c>
      <c r="P66" s="201">
        <f t="shared" si="19"/>
        <v>0</v>
      </c>
      <c r="Q66" s="201">
        <f t="shared" si="19"/>
        <v>0</v>
      </c>
      <c r="R66" s="201">
        <f t="shared" si="19"/>
        <v>0</v>
      </c>
      <c r="S66" s="201">
        <f t="shared" si="19"/>
        <v>8159.6556494513097</v>
      </c>
      <c r="T66" s="201">
        <f t="shared" si="19"/>
        <v>0</v>
      </c>
      <c r="U66" s="201">
        <f t="shared" si="19"/>
        <v>0</v>
      </c>
      <c r="V66" s="201">
        <f t="shared" si="19"/>
        <v>0</v>
      </c>
      <c r="W66" s="201">
        <f t="shared" si="19"/>
        <v>0</v>
      </c>
      <c r="X66" s="201">
        <f t="shared" si="19"/>
        <v>0</v>
      </c>
    </row>
    <row r="67" spans="1:24" x14ac:dyDescent="0.25">
      <c r="A67" s="56" t="s">
        <v>11</v>
      </c>
      <c r="B67" s="43" t="s">
        <v>16</v>
      </c>
      <c r="C67" s="200">
        <v>1</v>
      </c>
      <c r="E67" s="201">
        <f t="shared" ref="E67:X67" si="20">IF(E45=1,E$26,0)</f>
        <v>0</v>
      </c>
      <c r="F67" s="201">
        <f t="shared" si="20"/>
        <v>0</v>
      </c>
      <c r="G67" s="201">
        <f t="shared" si="20"/>
        <v>0</v>
      </c>
      <c r="H67" s="201">
        <f t="shared" si="20"/>
        <v>0</v>
      </c>
      <c r="I67" s="201">
        <f t="shared" si="20"/>
        <v>0</v>
      </c>
      <c r="J67" s="201">
        <f t="shared" si="20"/>
        <v>0</v>
      </c>
      <c r="K67" s="201">
        <f t="shared" si="20"/>
        <v>0</v>
      </c>
      <c r="L67" s="201">
        <f t="shared" si="20"/>
        <v>0</v>
      </c>
      <c r="M67" s="201">
        <f t="shared" si="20"/>
        <v>0</v>
      </c>
      <c r="N67" s="201">
        <f t="shared" si="20"/>
        <v>0</v>
      </c>
      <c r="O67" s="201">
        <f t="shared" si="20"/>
        <v>0</v>
      </c>
      <c r="P67" s="201">
        <f t="shared" si="20"/>
        <v>0</v>
      </c>
      <c r="Q67" s="201">
        <f t="shared" si="20"/>
        <v>0</v>
      </c>
      <c r="R67" s="201">
        <f t="shared" si="20"/>
        <v>0</v>
      </c>
      <c r="S67" s="201">
        <f t="shared" si="20"/>
        <v>0</v>
      </c>
      <c r="T67" s="201">
        <f t="shared" si="20"/>
        <v>4110.8217194157496</v>
      </c>
      <c r="U67" s="201">
        <f t="shared" si="20"/>
        <v>0</v>
      </c>
      <c r="V67" s="201">
        <f t="shared" si="20"/>
        <v>0</v>
      </c>
      <c r="W67" s="201">
        <f t="shared" si="20"/>
        <v>0</v>
      </c>
      <c r="X67" s="201">
        <f t="shared" si="20"/>
        <v>0</v>
      </c>
    </row>
    <row r="68" spans="1:24" x14ac:dyDescent="0.25">
      <c r="A68" s="57" t="s">
        <v>12</v>
      </c>
      <c r="B68" s="35" t="s">
        <v>13</v>
      </c>
      <c r="C68" s="199">
        <v>1</v>
      </c>
      <c r="E68" s="201">
        <f t="shared" ref="E68:X68" si="21">IF(E46=1,E$26,0)</f>
        <v>0</v>
      </c>
      <c r="F68" s="201">
        <f t="shared" si="21"/>
        <v>0</v>
      </c>
      <c r="G68" s="201">
        <f t="shared" si="21"/>
        <v>0</v>
      </c>
      <c r="H68" s="201">
        <f t="shared" si="21"/>
        <v>0</v>
      </c>
      <c r="I68" s="201">
        <f t="shared" si="21"/>
        <v>0</v>
      </c>
      <c r="J68" s="201">
        <f t="shared" si="21"/>
        <v>0</v>
      </c>
      <c r="K68" s="201">
        <f t="shared" si="21"/>
        <v>0</v>
      </c>
      <c r="L68" s="201">
        <f t="shared" si="21"/>
        <v>0</v>
      </c>
      <c r="M68" s="201">
        <f t="shared" si="21"/>
        <v>0</v>
      </c>
      <c r="N68" s="201">
        <f t="shared" si="21"/>
        <v>0</v>
      </c>
      <c r="O68" s="201">
        <f t="shared" si="21"/>
        <v>0</v>
      </c>
      <c r="P68" s="201">
        <f t="shared" si="21"/>
        <v>0</v>
      </c>
      <c r="Q68" s="201">
        <f t="shared" si="21"/>
        <v>0</v>
      </c>
      <c r="R68" s="201">
        <f t="shared" si="21"/>
        <v>0</v>
      </c>
      <c r="S68" s="201">
        <f t="shared" si="21"/>
        <v>0</v>
      </c>
      <c r="T68" s="201">
        <f t="shared" si="21"/>
        <v>0</v>
      </c>
      <c r="U68" s="201">
        <f t="shared" si="21"/>
        <v>15845.990500220099</v>
      </c>
      <c r="V68" s="201">
        <f t="shared" si="21"/>
        <v>0</v>
      </c>
      <c r="W68" s="201">
        <f t="shared" si="21"/>
        <v>0</v>
      </c>
      <c r="X68" s="201">
        <f t="shared" si="21"/>
        <v>0</v>
      </c>
    </row>
    <row r="69" spans="1:24" x14ac:dyDescent="0.25">
      <c r="A69" s="57" t="s">
        <v>12</v>
      </c>
      <c r="B69" s="35" t="s">
        <v>14</v>
      </c>
      <c r="C69" s="200">
        <v>1</v>
      </c>
      <c r="E69" s="201">
        <f t="shared" ref="E69:X69" si="22">IF(E47=1,E$26,0)</f>
        <v>0</v>
      </c>
      <c r="F69" s="201">
        <f t="shared" si="22"/>
        <v>0</v>
      </c>
      <c r="G69" s="201">
        <f t="shared" si="22"/>
        <v>0</v>
      </c>
      <c r="H69" s="201">
        <f t="shared" si="22"/>
        <v>0</v>
      </c>
      <c r="I69" s="201">
        <f t="shared" si="22"/>
        <v>0</v>
      </c>
      <c r="J69" s="201">
        <f t="shared" si="22"/>
        <v>0</v>
      </c>
      <c r="K69" s="201">
        <f t="shared" si="22"/>
        <v>0</v>
      </c>
      <c r="L69" s="201">
        <f t="shared" si="22"/>
        <v>0</v>
      </c>
      <c r="M69" s="201">
        <f t="shared" si="22"/>
        <v>0</v>
      </c>
      <c r="N69" s="201">
        <f t="shared" si="22"/>
        <v>0</v>
      </c>
      <c r="O69" s="201">
        <f t="shared" si="22"/>
        <v>0</v>
      </c>
      <c r="P69" s="201">
        <f t="shared" si="22"/>
        <v>0</v>
      </c>
      <c r="Q69" s="201">
        <f t="shared" si="22"/>
        <v>0</v>
      </c>
      <c r="R69" s="201">
        <f t="shared" si="22"/>
        <v>0</v>
      </c>
      <c r="S69" s="201">
        <f t="shared" si="22"/>
        <v>0</v>
      </c>
      <c r="T69" s="201">
        <f t="shared" si="22"/>
        <v>0</v>
      </c>
      <c r="U69" s="201">
        <f t="shared" si="22"/>
        <v>0</v>
      </c>
      <c r="V69" s="201">
        <f t="shared" si="22"/>
        <v>5643.1795333454702</v>
      </c>
      <c r="W69" s="201">
        <f t="shared" si="22"/>
        <v>0</v>
      </c>
      <c r="X69" s="201">
        <f t="shared" si="22"/>
        <v>0</v>
      </c>
    </row>
    <row r="70" spans="1:24" x14ac:dyDescent="0.25">
      <c r="A70" s="57" t="s">
        <v>12</v>
      </c>
      <c r="B70" s="35" t="s">
        <v>15</v>
      </c>
      <c r="C70" s="199">
        <v>1</v>
      </c>
      <c r="E70" s="201">
        <f t="shared" ref="E70:X70" si="23">IF(E48=1,E$26,0)</f>
        <v>0</v>
      </c>
      <c r="F70" s="201">
        <f t="shared" si="23"/>
        <v>0</v>
      </c>
      <c r="G70" s="201">
        <f t="shared" si="23"/>
        <v>0</v>
      </c>
      <c r="H70" s="201">
        <f t="shared" si="23"/>
        <v>0</v>
      </c>
      <c r="I70" s="201">
        <f t="shared" si="23"/>
        <v>0</v>
      </c>
      <c r="J70" s="201">
        <f t="shared" si="23"/>
        <v>0</v>
      </c>
      <c r="K70" s="201">
        <f t="shared" si="23"/>
        <v>0</v>
      </c>
      <c r="L70" s="201">
        <f t="shared" si="23"/>
        <v>0</v>
      </c>
      <c r="M70" s="201">
        <f t="shared" si="23"/>
        <v>0</v>
      </c>
      <c r="N70" s="201">
        <f t="shared" si="23"/>
        <v>0</v>
      </c>
      <c r="O70" s="201">
        <f t="shared" si="23"/>
        <v>0</v>
      </c>
      <c r="P70" s="201">
        <f t="shared" si="23"/>
        <v>0</v>
      </c>
      <c r="Q70" s="201">
        <f t="shared" si="23"/>
        <v>0</v>
      </c>
      <c r="R70" s="201">
        <f t="shared" si="23"/>
        <v>0</v>
      </c>
      <c r="S70" s="201">
        <f t="shared" si="23"/>
        <v>0</v>
      </c>
      <c r="T70" s="201">
        <f t="shared" si="23"/>
        <v>0</v>
      </c>
      <c r="U70" s="201">
        <f t="shared" si="23"/>
        <v>0</v>
      </c>
      <c r="V70" s="201">
        <f t="shared" si="23"/>
        <v>0</v>
      </c>
      <c r="W70" s="201">
        <f t="shared" si="23"/>
        <v>19711.795243801898</v>
      </c>
      <c r="X70" s="201">
        <f t="shared" si="23"/>
        <v>0</v>
      </c>
    </row>
    <row r="71" spans="1:24" x14ac:dyDescent="0.25">
      <c r="A71" s="58" t="s">
        <v>12</v>
      </c>
      <c r="B71" s="43" t="s">
        <v>16</v>
      </c>
      <c r="C71" s="200">
        <v>1</v>
      </c>
      <c r="E71" s="201">
        <f t="shared" ref="E71:X71" si="24">IF(E49=1,E$26,0)</f>
        <v>0</v>
      </c>
      <c r="F71" s="201">
        <f t="shared" si="24"/>
        <v>0</v>
      </c>
      <c r="G71" s="201">
        <f t="shared" si="24"/>
        <v>0</v>
      </c>
      <c r="H71" s="201">
        <f t="shared" si="24"/>
        <v>0</v>
      </c>
      <c r="I71" s="201">
        <f t="shared" si="24"/>
        <v>0</v>
      </c>
      <c r="J71" s="201">
        <f t="shared" si="24"/>
        <v>0</v>
      </c>
      <c r="K71" s="201">
        <f t="shared" si="24"/>
        <v>0</v>
      </c>
      <c r="L71" s="201">
        <f t="shared" si="24"/>
        <v>0</v>
      </c>
      <c r="M71" s="201">
        <f t="shared" si="24"/>
        <v>0</v>
      </c>
      <c r="N71" s="201">
        <f t="shared" si="24"/>
        <v>0</v>
      </c>
      <c r="O71" s="201">
        <f t="shared" si="24"/>
        <v>0</v>
      </c>
      <c r="P71" s="201">
        <f t="shared" si="24"/>
        <v>0</v>
      </c>
      <c r="Q71" s="201">
        <f t="shared" si="24"/>
        <v>0</v>
      </c>
      <c r="R71" s="201">
        <f t="shared" si="24"/>
        <v>0</v>
      </c>
      <c r="S71" s="201">
        <f t="shared" si="24"/>
        <v>0</v>
      </c>
      <c r="T71" s="201">
        <f t="shared" si="24"/>
        <v>0</v>
      </c>
      <c r="U71" s="201">
        <f t="shared" si="24"/>
        <v>0</v>
      </c>
      <c r="V71" s="201">
        <f t="shared" si="24"/>
        <v>0</v>
      </c>
      <c r="W71" s="201">
        <f t="shared" si="24"/>
        <v>0</v>
      </c>
      <c r="X71" s="201">
        <f t="shared" si="24"/>
        <v>9474.8504400728198</v>
      </c>
    </row>
    <row r="73" spans="1:24" ht="17.25" x14ac:dyDescent="0.3">
      <c r="A73" s="17"/>
      <c r="B73" s="17"/>
      <c r="C73" s="197" t="s">
        <v>72</v>
      </c>
    </row>
    <row r="74" spans="1:24" x14ac:dyDescent="0.25">
      <c r="A74" s="24" t="s">
        <v>8</v>
      </c>
      <c r="B74" s="25" t="s">
        <v>13</v>
      </c>
      <c r="C74" s="202">
        <f t="shared" ref="C74:C93" si="25">AH5</f>
        <v>140480.436802357</v>
      </c>
      <c r="E74" s="203">
        <f t="shared" ref="E74:X74" si="26">IF(E30=1,$C74,0)</f>
        <v>140480.436802357</v>
      </c>
      <c r="F74" s="203">
        <f t="shared" si="26"/>
        <v>0</v>
      </c>
      <c r="G74" s="203">
        <f t="shared" si="26"/>
        <v>0</v>
      </c>
      <c r="H74" s="203">
        <f t="shared" si="26"/>
        <v>0</v>
      </c>
      <c r="I74" s="203">
        <f t="shared" si="26"/>
        <v>0</v>
      </c>
      <c r="J74" s="203">
        <f t="shared" si="26"/>
        <v>0</v>
      </c>
      <c r="K74" s="203">
        <f t="shared" si="26"/>
        <v>0</v>
      </c>
      <c r="L74" s="203">
        <f t="shared" si="26"/>
        <v>0</v>
      </c>
      <c r="M74" s="203">
        <f t="shared" si="26"/>
        <v>0</v>
      </c>
      <c r="N74" s="203">
        <f t="shared" si="26"/>
        <v>0</v>
      </c>
      <c r="O74" s="203">
        <f t="shared" si="26"/>
        <v>0</v>
      </c>
      <c r="P74" s="203">
        <f t="shared" si="26"/>
        <v>0</v>
      </c>
      <c r="Q74" s="203">
        <f t="shared" si="26"/>
        <v>0</v>
      </c>
      <c r="R74" s="203">
        <f t="shared" si="26"/>
        <v>0</v>
      </c>
      <c r="S74" s="203">
        <f t="shared" si="26"/>
        <v>0</v>
      </c>
      <c r="T74" s="203">
        <f t="shared" si="26"/>
        <v>0</v>
      </c>
      <c r="U74" s="203">
        <f t="shared" si="26"/>
        <v>0</v>
      </c>
      <c r="V74" s="203">
        <f t="shared" si="26"/>
        <v>0</v>
      </c>
      <c r="W74" s="203">
        <f t="shared" si="26"/>
        <v>0</v>
      </c>
      <c r="X74" s="203">
        <f t="shared" si="26"/>
        <v>0</v>
      </c>
    </row>
    <row r="75" spans="1:24" x14ac:dyDescent="0.25">
      <c r="A75" s="34" t="s">
        <v>8</v>
      </c>
      <c r="B75" s="35" t="s">
        <v>14</v>
      </c>
      <c r="C75" s="202">
        <f t="shared" si="25"/>
        <v>77038.728418095096</v>
      </c>
      <c r="E75" s="203">
        <f t="shared" ref="E75:X75" si="27">IF(E31=1,$C75,0)</f>
        <v>0</v>
      </c>
      <c r="F75" s="203">
        <f t="shared" si="27"/>
        <v>77038.728418095096</v>
      </c>
      <c r="G75" s="203">
        <f t="shared" si="27"/>
        <v>0</v>
      </c>
      <c r="H75" s="203">
        <f t="shared" si="27"/>
        <v>0</v>
      </c>
      <c r="I75" s="203">
        <f t="shared" si="27"/>
        <v>0</v>
      </c>
      <c r="J75" s="203">
        <f t="shared" si="27"/>
        <v>0</v>
      </c>
      <c r="K75" s="203">
        <f t="shared" si="27"/>
        <v>0</v>
      </c>
      <c r="L75" s="203">
        <f t="shared" si="27"/>
        <v>0</v>
      </c>
      <c r="M75" s="203">
        <f t="shared" si="27"/>
        <v>0</v>
      </c>
      <c r="N75" s="203">
        <f t="shared" si="27"/>
        <v>0</v>
      </c>
      <c r="O75" s="203">
        <f t="shared" si="27"/>
        <v>0</v>
      </c>
      <c r="P75" s="203">
        <f t="shared" si="27"/>
        <v>0</v>
      </c>
      <c r="Q75" s="203">
        <f t="shared" si="27"/>
        <v>0</v>
      </c>
      <c r="R75" s="203">
        <f t="shared" si="27"/>
        <v>0</v>
      </c>
      <c r="S75" s="203">
        <f t="shared" si="27"/>
        <v>0</v>
      </c>
      <c r="T75" s="203">
        <f t="shared" si="27"/>
        <v>0</v>
      </c>
      <c r="U75" s="203">
        <f t="shared" si="27"/>
        <v>0</v>
      </c>
      <c r="V75" s="203">
        <f t="shared" si="27"/>
        <v>0</v>
      </c>
      <c r="W75" s="203">
        <f t="shared" si="27"/>
        <v>0</v>
      </c>
      <c r="X75" s="203">
        <f t="shared" si="27"/>
        <v>0</v>
      </c>
    </row>
    <row r="76" spans="1:24" x14ac:dyDescent="0.25">
      <c r="A76" s="34" t="s">
        <v>8</v>
      </c>
      <c r="B76" s="35" t="s">
        <v>15</v>
      </c>
      <c r="C76" s="202">
        <f t="shared" si="25"/>
        <v>18406.566439296599</v>
      </c>
      <c r="E76" s="203">
        <f t="shared" ref="E76:X76" si="28">IF(E32=1,$C76,0)</f>
        <v>0</v>
      </c>
      <c r="F76" s="203">
        <f t="shared" si="28"/>
        <v>0</v>
      </c>
      <c r="G76" s="203">
        <f t="shared" si="28"/>
        <v>18406.566439296599</v>
      </c>
      <c r="H76" s="203">
        <f t="shared" si="28"/>
        <v>0</v>
      </c>
      <c r="I76" s="203">
        <f t="shared" si="28"/>
        <v>0</v>
      </c>
      <c r="J76" s="203">
        <f t="shared" si="28"/>
        <v>0</v>
      </c>
      <c r="K76" s="203">
        <f t="shared" si="28"/>
        <v>0</v>
      </c>
      <c r="L76" s="203">
        <f t="shared" si="28"/>
        <v>0</v>
      </c>
      <c r="M76" s="203">
        <f t="shared" si="28"/>
        <v>0</v>
      </c>
      <c r="N76" s="203">
        <f t="shared" si="28"/>
        <v>0</v>
      </c>
      <c r="O76" s="203">
        <f t="shared" si="28"/>
        <v>0</v>
      </c>
      <c r="P76" s="203">
        <f t="shared" si="28"/>
        <v>0</v>
      </c>
      <c r="Q76" s="203">
        <f t="shared" si="28"/>
        <v>0</v>
      </c>
      <c r="R76" s="203">
        <f t="shared" si="28"/>
        <v>0</v>
      </c>
      <c r="S76" s="203">
        <f t="shared" si="28"/>
        <v>0</v>
      </c>
      <c r="T76" s="203">
        <f t="shared" si="28"/>
        <v>0</v>
      </c>
      <c r="U76" s="203">
        <f t="shared" si="28"/>
        <v>0</v>
      </c>
      <c r="V76" s="203">
        <f t="shared" si="28"/>
        <v>0</v>
      </c>
      <c r="W76" s="203">
        <f t="shared" si="28"/>
        <v>0</v>
      </c>
      <c r="X76" s="203">
        <f t="shared" si="28"/>
        <v>0</v>
      </c>
    </row>
    <row r="77" spans="1:24" x14ac:dyDescent="0.25">
      <c r="A77" s="42" t="s">
        <v>8</v>
      </c>
      <c r="B77" s="43" t="s">
        <v>16</v>
      </c>
      <c r="C77" s="202">
        <f t="shared" si="25"/>
        <v>107546.29628499701</v>
      </c>
      <c r="E77" s="203">
        <f t="shared" ref="E77:X77" si="29">IF(E33=1,$C77,0)</f>
        <v>0</v>
      </c>
      <c r="F77" s="203">
        <f t="shared" si="29"/>
        <v>0</v>
      </c>
      <c r="G77" s="203">
        <f t="shared" si="29"/>
        <v>0</v>
      </c>
      <c r="H77" s="203">
        <f t="shared" si="29"/>
        <v>107546.29628499701</v>
      </c>
      <c r="I77" s="203">
        <f t="shared" si="29"/>
        <v>0</v>
      </c>
      <c r="J77" s="203">
        <f t="shared" si="29"/>
        <v>0</v>
      </c>
      <c r="K77" s="203">
        <f t="shared" si="29"/>
        <v>0</v>
      </c>
      <c r="L77" s="203">
        <f t="shared" si="29"/>
        <v>0</v>
      </c>
      <c r="M77" s="203">
        <f t="shared" si="29"/>
        <v>0</v>
      </c>
      <c r="N77" s="203">
        <f t="shared" si="29"/>
        <v>0</v>
      </c>
      <c r="O77" s="203">
        <f t="shared" si="29"/>
        <v>0</v>
      </c>
      <c r="P77" s="203">
        <f t="shared" si="29"/>
        <v>0</v>
      </c>
      <c r="Q77" s="203">
        <f t="shared" si="29"/>
        <v>0</v>
      </c>
      <c r="R77" s="203">
        <f t="shared" si="29"/>
        <v>0</v>
      </c>
      <c r="S77" s="203">
        <f t="shared" si="29"/>
        <v>0</v>
      </c>
      <c r="T77" s="203">
        <f t="shared" si="29"/>
        <v>0</v>
      </c>
      <c r="U77" s="203">
        <f t="shared" si="29"/>
        <v>0</v>
      </c>
      <c r="V77" s="203">
        <f t="shared" si="29"/>
        <v>0</v>
      </c>
      <c r="W77" s="203">
        <f t="shared" si="29"/>
        <v>0</v>
      </c>
      <c r="X77" s="203">
        <f t="shared" si="29"/>
        <v>0</v>
      </c>
    </row>
    <row r="78" spans="1:24" x14ac:dyDescent="0.25">
      <c r="A78" s="49" t="s">
        <v>9</v>
      </c>
      <c r="B78" s="25" t="s">
        <v>13</v>
      </c>
      <c r="C78" s="202">
        <f t="shared" si="25"/>
        <v>988092.58242630307</v>
      </c>
      <c r="E78" s="203">
        <f t="shared" ref="E78:X78" si="30">IF(E34=1,$C78,0)</f>
        <v>0</v>
      </c>
      <c r="F78" s="203">
        <f t="shared" si="30"/>
        <v>0</v>
      </c>
      <c r="G78" s="203">
        <f t="shared" si="30"/>
        <v>0</v>
      </c>
      <c r="H78" s="203">
        <f t="shared" si="30"/>
        <v>0</v>
      </c>
      <c r="I78" s="203">
        <f t="shared" si="30"/>
        <v>988092.58242630307</v>
      </c>
      <c r="J78" s="203">
        <f t="shared" si="30"/>
        <v>0</v>
      </c>
      <c r="K78" s="203">
        <f t="shared" si="30"/>
        <v>0</v>
      </c>
      <c r="L78" s="203">
        <f t="shared" si="30"/>
        <v>0</v>
      </c>
      <c r="M78" s="203">
        <f t="shared" si="30"/>
        <v>0</v>
      </c>
      <c r="N78" s="203">
        <f t="shared" si="30"/>
        <v>0</v>
      </c>
      <c r="O78" s="203">
        <f t="shared" si="30"/>
        <v>0</v>
      </c>
      <c r="P78" s="203">
        <f t="shared" si="30"/>
        <v>0</v>
      </c>
      <c r="Q78" s="203">
        <f t="shared" si="30"/>
        <v>0</v>
      </c>
      <c r="R78" s="203">
        <f t="shared" si="30"/>
        <v>0</v>
      </c>
      <c r="S78" s="203">
        <f t="shared" si="30"/>
        <v>0</v>
      </c>
      <c r="T78" s="203">
        <f t="shared" si="30"/>
        <v>0</v>
      </c>
      <c r="U78" s="203">
        <f t="shared" si="30"/>
        <v>0</v>
      </c>
      <c r="V78" s="203">
        <f t="shared" si="30"/>
        <v>0</v>
      </c>
      <c r="W78" s="203">
        <f t="shared" si="30"/>
        <v>0</v>
      </c>
      <c r="X78" s="203">
        <f t="shared" si="30"/>
        <v>0</v>
      </c>
    </row>
    <row r="79" spans="1:24" x14ac:dyDescent="0.25">
      <c r="A79" s="50" t="s">
        <v>9</v>
      </c>
      <c r="B79" s="35" t="s">
        <v>14</v>
      </c>
      <c r="C79" s="202">
        <f t="shared" si="25"/>
        <v>1628011.2138620701</v>
      </c>
      <c r="E79" s="203">
        <f t="shared" ref="E79:X79" si="31">IF(E35=1,$C79,0)</f>
        <v>0</v>
      </c>
      <c r="F79" s="203">
        <f t="shared" si="31"/>
        <v>0</v>
      </c>
      <c r="G79" s="203">
        <f t="shared" si="31"/>
        <v>0</v>
      </c>
      <c r="H79" s="203">
        <f t="shared" si="31"/>
        <v>0</v>
      </c>
      <c r="I79" s="203">
        <f t="shared" si="31"/>
        <v>0</v>
      </c>
      <c r="J79" s="203">
        <f t="shared" si="31"/>
        <v>1628011.2138620701</v>
      </c>
      <c r="K79" s="203">
        <f t="shared" si="31"/>
        <v>0</v>
      </c>
      <c r="L79" s="203">
        <f t="shared" si="31"/>
        <v>0</v>
      </c>
      <c r="M79" s="203">
        <f t="shared" si="31"/>
        <v>0</v>
      </c>
      <c r="N79" s="203">
        <f t="shared" si="31"/>
        <v>0</v>
      </c>
      <c r="O79" s="203">
        <f t="shared" si="31"/>
        <v>0</v>
      </c>
      <c r="P79" s="203">
        <f t="shared" si="31"/>
        <v>0</v>
      </c>
      <c r="Q79" s="203">
        <f t="shared" si="31"/>
        <v>0</v>
      </c>
      <c r="R79" s="203">
        <f t="shared" si="31"/>
        <v>0</v>
      </c>
      <c r="S79" s="203">
        <f t="shared" si="31"/>
        <v>0</v>
      </c>
      <c r="T79" s="203">
        <f t="shared" si="31"/>
        <v>0</v>
      </c>
      <c r="U79" s="203">
        <f t="shared" si="31"/>
        <v>0</v>
      </c>
      <c r="V79" s="203">
        <f t="shared" si="31"/>
        <v>0</v>
      </c>
      <c r="W79" s="203">
        <f t="shared" si="31"/>
        <v>0</v>
      </c>
      <c r="X79" s="203">
        <f t="shared" si="31"/>
        <v>0</v>
      </c>
    </row>
    <row r="80" spans="1:24" x14ac:dyDescent="0.25">
      <c r="A80" s="50" t="s">
        <v>9</v>
      </c>
      <c r="B80" s="35" t="s">
        <v>15</v>
      </c>
      <c r="C80" s="202">
        <f t="shared" si="25"/>
        <v>166760.98499748702</v>
      </c>
      <c r="E80" s="203">
        <f t="shared" ref="E80:X80" si="32">IF(E36=1,$C80,0)</f>
        <v>0</v>
      </c>
      <c r="F80" s="203">
        <f t="shared" si="32"/>
        <v>0</v>
      </c>
      <c r="G80" s="203">
        <f t="shared" si="32"/>
        <v>0</v>
      </c>
      <c r="H80" s="203">
        <f t="shared" si="32"/>
        <v>0</v>
      </c>
      <c r="I80" s="203">
        <f t="shared" si="32"/>
        <v>0</v>
      </c>
      <c r="J80" s="203">
        <f t="shared" si="32"/>
        <v>0</v>
      </c>
      <c r="K80" s="203">
        <f t="shared" si="32"/>
        <v>166760.98499748702</v>
      </c>
      <c r="L80" s="203">
        <f t="shared" si="32"/>
        <v>0</v>
      </c>
      <c r="M80" s="203">
        <f t="shared" si="32"/>
        <v>0</v>
      </c>
      <c r="N80" s="203">
        <f t="shared" si="32"/>
        <v>0</v>
      </c>
      <c r="O80" s="203">
        <f t="shared" si="32"/>
        <v>0</v>
      </c>
      <c r="P80" s="203">
        <f t="shared" si="32"/>
        <v>0</v>
      </c>
      <c r="Q80" s="203">
        <f t="shared" si="32"/>
        <v>0</v>
      </c>
      <c r="R80" s="203">
        <f t="shared" si="32"/>
        <v>0</v>
      </c>
      <c r="S80" s="203">
        <f t="shared" si="32"/>
        <v>0</v>
      </c>
      <c r="T80" s="203">
        <f t="shared" si="32"/>
        <v>0</v>
      </c>
      <c r="U80" s="203">
        <f t="shared" si="32"/>
        <v>0</v>
      </c>
      <c r="V80" s="203">
        <f t="shared" si="32"/>
        <v>0</v>
      </c>
      <c r="W80" s="203">
        <f t="shared" si="32"/>
        <v>0</v>
      </c>
      <c r="X80" s="203">
        <f t="shared" si="32"/>
        <v>0</v>
      </c>
    </row>
    <row r="81" spans="1:24" x14ac:dyDescent="0.25">
      <c r="A81" s="51" t="s">
        <v>9</v>
      </c>
      <c r="B81" s="43" t="s">
        <v>16</v>
      </c>
      <c r="C81" s="202">
        <f t="shared" si="25"/>
        <v>563947.5590489629</v>
      </c>
      <c r="E81" s="203">
        <f t="shared" ref="E81:X81" si="33">IF(E37=1,$C81,0)</f>
        <v>0</v>
      </c>
      <c r="F81" s="203">
        <f t="shared" si="33"/>
        <v>0</v>
      </c>
      <c r="G81" s="203">
        <f t="shared" si="33"/>
        <v>0</v>
      </c>
      <c r="H81" s="203">
        <f t="shared" si="33"/>
        <v>0</v>
      </c>
      <c r="I81" s="203">
        <f t="shared" si="33"/>
        <v>0</v>
      </c>
      <c r="J81" s="203">
        <f t="shared" si="33"/>
        <v>0</v>
      </c>
      <c r="K81" s="203">
        <f t="shared" si="33"/>
        <v>0</v>
      </c>
      <c r="L81" s="203">
        <f t="shared" si="33"/>
        <v>563947.5590489629</v>
      </c>
      <c r="M81" s="203">
        <f t="shared" si="33"/>
        <v>0</v>
      </c>
      <c r="N81" s="203">
        <f t="shared" si="33"/>
        <v>0</v>
      </c>
      <c r="O81" s="203">
        <f t="shared" si="33"/>
        <v>0</v>
      </c>
      <c r="P81" s="203">
        <f t="shared" si="33"/>
        <v>0</v>
      </c>
      <c r="Q81" s="203">
        <f t="shared" si="33"/>
        <v>0</v>
      </c>
      <c r="R81" s="203">
        <f t="shared" si="33"/>
        <v>0</v>
      </c>
      <c r="S81" s="203">
        <f t="shared" si="33"/>
        <v>0</v>
      </c>
      <c r="T81" s="203">
        <f t="shared" si="33"/>
        <v>0</v>
      </c>
      <c r="U81" s="203">
        <f t="shared" si="33"/>
        <v>0</v>
      </c>
      <c r="V81" s="203">
        <f t="shared" si="33"/>
        <v>0</v>
      </c>
      <c r="W81" s="203">
        <f t="shared" si="33"/>
        <v>0</v>
      </c>
      <c r="X81" s="203">
        <f t="shared" si="33"/>
        <v>0</v>
      </c>
    </row>
    <row r="82" spans="1:24" x14ac:dyDescent="0.25">
      <c r="A82" s="53" t="s">
        <v>10</v>
      </c>
      <c r="B82" s="35" t="s">
        <v>13</v>
      </c>
      <c r="C82" s="202">
        <f t="shared" si="25"/>
        <v>1023484.3809285001</v>
      </c>
      <c r="E82" s="203">
        <f t="shared" ref="E82:X82" si="34">IF(E38=1,$C82,0)</f>
        <v>0</v>
      </c>
      <c r="F82" s="203">
        <f t="shared" si="34"/>
        <v>0</v>
      </c>
      <c r="G82" s="203">
        <f t="shared" si="34"/>
        <v>0</v>
      </c>
      <c r="H82" s="203">
        <f t="shared" si="34"/>
        <v>0</v>
      </c>
      <c r="I82" s="203">
        <f t="shared" si="34"/>
        <v>0</v>
      </c>
      <c r="J82" s="203">
        <f t="shared" si="34"/>
        <v>0</v>
      </c>
      <c r="K82" s="203">
        <f t="shared" si="34"/>
        <v>0</v>
      </c>
      <c r="L82" s="203">
        <f t="shared" si="34"/>
        <v>0</v>
      </c>
      <c r="M82" s="203">
        <f t="shared" si="34"/>
        <v>1023484.3809285001</v>
      </c>
      <c r="N82" s="203">
        <f t="shared" si="34"/>
        <v>0</v>
      </c>
      <c r="O82" s="203">
        <f t="shared" si="34"/>
        <v>0</v>
      </c>
      <c r="P82" s="203">
        <f t="shared" si="34"/>
        <v>0</v>
      </c>
      <c r="Q82" s="203">
        <f t="shared" si="34"/>
        <v>0</v>
      </c>
      <c r="R82" s="203">
        <f t="shared" si="34"/>
        <v>0</v>
      </c>
      <c r="S82" s="203">
        <f t="shared" si="34"/>
        <v>0</v>
      </c>
      <c r="T82" s="203">
        <f t="shared" si="34"/>
        <v>0</v>
      </c>
      <c r="U82" s="203">
        <f t="shared" si="34"/>
        <v>0</v>
      </c>
      <c r="V82" s="203">
        <f t="shared" si="34"/>
        <v>0</v>
      </c>
      <c r="W82" s="203">
        <f t="shared" si="34"/>
        <v>0</v>
      </c>
      <c r="X82" s="203">
        <f t="shared" si="34"/>
        <v>0</v>
      </c>
    </row>
    <row r="83" spans="1:24" x14ac:dyDescent="0.25">
      <c r="A83" s="53" t="s">
        <v>10</v>
      </c>
      <c r="B83" s="35" t="s">
        <v>14</v>
      </c>
      <c r="C83" s="202">
        <f t="shared" si="25"/>
        <v>2976979.8298688699</v>
      </c>
      <c r="E83" s="203">
        <f t="shared" ref="E83:X83" si="35">IF(E39=1,$C83,0)</f>
        <v>0</v>
      </c>
      <c r="F83" s="203">
        <f t="shared" si="35"/>
        <v>0</v>
      </c>
      <c r="G83" s="203">
        <f t="shared" si="35"/>
        <v>0</v>
      </c>
      <c r="H83" s="203">
        <f t="shared" si="35"/>
        <v>0</v>
      </c>
      <c r="I83" s="203">
        <f t="shared" si="35"/>
        <v>0</v>
      </c>
      <c r="J83" s="203">
        <f t="shared" si="35"/>
        <v>0</v>
      </c>
      <c r="K83" s="203">
        <f t="shared" si="35"/>
        <v>0</v>
      </c>
      <c r="L83" s="203">
        <f t="shared" si="35"/>
        <v>0</v>
      </c>
      <c r="M83" s="203">
        <f t="shared" si="35"/>
        <v>0</v>
      </c>
      <c r="N83" s="203">
        <f t="shared" si="35"/>
        <v>2976979.8298688699</v>
      </c>
      <c r="O83" s="203">
        <f t="shared" si="35"/>
        <v>0</v>
      </c>
      <c r="P83" s="203">
        <f t="shared" si="35"/>
        <v>0</v>
      </c>
      <c r="Q83" s="203">
        <f t="shared" si="35"/>
        <v>0</v>
      </c>
      <c r="R83" s="203">
        <f t="shared" si="35"/>
        <v>0</v>
      </c>
      <c r="S83" s="203">
        <f t="shared" si="35"/>
        <v>0</v>
      </c>
      <c r="T83" s="203">
        <f t="shared" si="35"/>
        <v>0</v>
      </c>
      <c r="U83" s="203">
        <f t="shared" si="35"/>
        <v>0</v>
      </c>
      <c r="V83" s="203">
        <f t="shared" si="35"/>
        <v>0</v>
      </c>
      <c r="W83" s="203">
        <f t="shared" si="35"/>
        <v>0</v>
      </c>
      <c r="X83" s="203">
        <f t="shared" si="35"/>
        <v>0</v>
      </c>
    </row>
    <row r="84" spans="1:24" x14ac:dyDescent="0.25">
      <c r="A84" s="53" t="s">
        <v>10</v>
      </c>
      <c r="B84" s="35" t="s">
        <v>15</v>
      </c>
      <c r="C84" s="202">
        <f t="shared" si="25"/>
        <v>195509.114016248</v>
      </c>
      <c r="E84" s="203">
        <f t="shared" ref="E84:X84" si="36">IF(E40=1,$C84,0)</f>
        <v>0</v>
      </c>
      <c r="F84" s="203">
        <f t="shared" si="36"/>
        <v>0</v>
      </c>
      <c r="G84" s="203">
        <f t="shared" si="36"/>
        <v>0</v>
      </c>
      <c r="H84" s="203">
        <f t="shared" si="36"/>
        <v>0</v>
      </c>
      <c r="I84" s="203">
        <f t="shared" si="36"/>
        <v>0</v>
      </c>
      <c r="J84" s="203">
        <f t="shared" si="36"/>
        <v>0</v>
      </c>
      <c r="K84" s="203">
        <f t="shared" si="36"/>
        <v>0</v>
      </c>
      <c r="L84" s="203">
        <f t="shared" si="36"/>
        <v>0</v>
      </c>
      <c r="M84" s="203">
        <f t="shared" si="36"/>
        <v>0</v>
      </c>
      <c r="N84" s="203">
        <f t="shared" si="36"/>
        <v>0</v>
      </c>
      <c r="O84" s="203">
        <f t="shared" si="36"/>
        <v>195509.114016248</v>
      </c>
      <c r="P84" s="203">
        <f t="shared" si="36"/>
        <v>0</v>
      </c>
      <c r="Q84" s="203">
        <f t="shared" si="36"/>
        <v>0</v>
      </c>
      <c r="R84" s="203">
        <f t="shared" si="36"/>
        <v>0</v>
      </c>
      <c r="S84" s="203">
        <f t="shared" si="36"/>
        <v>0</v>
      </c>
      <c r="T84" s="203">
        <f t="shared" si="36"/>
        <v>0</v>
      </c>
      <c r="U84" s="203">
        <f t="shared" si="36"/>
        <v>0</v>
      </c>
      <c r="V84" s="203">
        <f t="shared" si="36"/>
        <v>0</v>
      </c>
      <c r="W84" s="203">
        <f t="shared" si="36"/>
        <v>0</v>
      </c>
      <c r="X84" s="203">
        <f t="shared" si="36"/>
        <v>0</v>
      </c>
    </row>
    <row r="85" spans="1:24" x14ac:dyDescent="0.25">
      <c r="A85" s="53" t="s">
        <v>10</v>
      </c>
      <c r="B85" s="35" t="s">
        <v>16</v>
      </c>
      <c r="C85" s="202">
        <f t="shared" si="25"/>
        <v>440752.66368537804</v>
      </c>
      <c r="E85" s="203">
        <f t="shared" ref="E85:X85" si="37">IF(E41=1,$C85,0)</f>
        <v>0</v>
      </c>
      <c r="F85" s="203">
        <f t="shared" si="37"/>
        <v>0</v>
      </c>
      <c r="G85" s="203">
        <f t="shared" si="37"/>
        <v>0</v>
      </c>
      <c r="H85" s="203">
        <f t="shared" si="37"/>
        <v>0</v>
      </c>
      <c r="I85" s="203">
        <f t="shared" si="37"/>
        <v>0</v>
      </c>
      <c r="J85" s="203">
        <f t="shared" si="37"/>
        <v>0</v>
      </c>
      <c r="K85" s="203">
        <f t="shared" si="37"/>
        <v>0</v>
      </c>
      <c r="L85" s="203">
        <f t="shared" si="37"/>
        <v>0</v>
      </c>
      <c r="M85" s="203">
        <f t="shared" si="37"/>
        <v>0</v>
      </c>
      <c r="N85" s="203">
        <f t="shared" si="37"/>
        <v>0</v>
      </c>
      <c r="O85" s="203">
        <f t="shared" si="37"/>
        <v>0</v>
      </c>
      <c r="P85" s="203">
        <f t="shared" si="37"/>
        <v>440752.66368537804</v>
      </c>
      <c r="Q85" s="203">
        <f t="shared" si="37"/>
        <v>0</v>
      </c>
      <c r="R85" s="203">
        <f t="shared" si="37"/>
        <v>0</v>
      </c>
      <c r="S85" s="203">
        <f t="shared" si="37"/>
        <v>0</v>
      </c>
      <c r="T85" s="203">
        <f t="shared" si="37"/>
        <v>0</v>
      </c>
      <c r="U85" s="203">
        <f t="shared" si="37"/>
        <v>0</v>
      </c>
      <c r="V85" s="203">
        <f t="shared" si="37"/>
        <v>0</v>
      </c>
      <c r="W85" s="203">
        <f t="shared" si="37"/>
        <v>0</v>
      </c>
      <c r="X85" s="203">
        <f t="shared" si="37"/>
        <v>0</v>
      </c>
    </row>
    <row r="86" spans="1:24" x14ac:dyDescent="0.25">
      <c r="A86" s="54" t="s">
        <v>11</v>
      </c>
      <c r="B86" s="25" t="s">
        <v>13</v>
      </c>
      <c r="C86" s="202">
        <f t="shared" si="25"/>
        <v>5614517.03367694</v>
      </c>
      <c r="E86" s="203">
        <f t="shared" ref="E86:X86" si="38">IF(E42=1,$C86,0)</f>
        <v>0</v>
      </c>
      <c r="F86" s="203">
        <f t="shared" si="38"/>
        <v>0</v>
      </c>
      <c r="G86" s="203">
        <f t="shared" si="38"/>
        <v>0</v>
      </c>
      <c r="H86" s="203">
        <f t="shared" si="38"/>
        <v>0</v>
      </c>
      <c r="I86" s="203">
        <f t="shared" si="38"/>
        <v>0</v>
      </c>
      <c r="J86" s="203">
        <f t="shared" si="38"/>
        <v>0</v>
      </c>
      <c r="K86" s="203">
        <f t="shared" si="38"/>
        <v>0</v>
      </c>
      <c r="L86" s="203">
        <f t="shared" si="38"/>
        <v>0</v>
      </c>
      <c r="M86" s="203">
        <f t="shared" si="38"/>
        <v>0</v>
      </c>
      <c r="N86" s="203">
        <f t="shared" si="38"/>
        <v>0</v>
      </c>
      <c r="O86" s="203">
        <f t="shared" si="38"/>
        <v>0</v>
      </c>
      <c r="P86" s="203">
        <f t="shared" si="38"/>
        <v>0</v>
      </c>
      <c r="Q86" s="203">
        <f t="shared" si="38"/>
        <v>5614517.03367694</v>
      </c>
      <c r="R86" s="203">
        <f t="shared" si="38"/>
        <v>0</v>
      </c>
      <c r="S86" s="203">
        <f t="shared" si="38"/>
        <v>0</v>
      </c>
      <c r="T86" s="203">
        <f t="shared" si="38"/>
        <v>0</v>
      </c>
      <c r="U86" s="203">
        <f t="shared" si="38"/>
        <v>0</v>
      </c>
      <c r="V86" s="203">
        <f t="shared" si="38"/>
        <v>0</v>
      </c>
      <c r="W86" s="203">
        <f t="shared" si="38"/>
        <v>0</v>
      </c>
      <c r="X86" s="203">
        <f t="shared" si="38"/>
        <v>0</v>
      </c>
    </row>
    <row r="87" spans="1:24" x14ac:dyDescent="0.25">
      <c r="A87" s="55" t="s">
        <v>11</v>
      </c>
      <c r="B87" s="35" t="s">
        <v>14</v>
      </c>
      <c r="C87" s="202">
        <f t="shared" si="25"/>
        <v>5232962.2929561008</v>
      </c>
      <c r="E87" s="203">
        <f t="shared" ref="E87:X87" si="39">IF(E43=1,$C87,0)</f>
        <v>0</v>
      </c>
      <c r="F87" s="203">
        <f t="shared" si="39"/>
        <v>0</v>
      </c>
      <c r="G87" s="203">
        <f t="shared" si="39"/>
        <v>0</v>
      </c>
      <c r="H87" s="203">
        <f t="shared" si="39"/>
        <v>0</v>
      </c>
      <c r="I87" s="203">
        <f t="shared" si="39"/>
        <v>0</v>
      </c>
      <c r="J87" s="203">
        <f t="shared" si="39"/>
        <v>0</v>
      </c>
      <c r="K87" s="203">
        <f t="shared" si="39"/>
        <v>0</v>
      </c>
      <c r="L87" s="203">
        <f t="shared" si="39"/>
        <v>0</v>
      </c>
      <c r="M87" s="203">
        <f t="shared" si="39"/>
        <v>0</v>
      </c>
      <c r="N87" s="203">
        <f t="shared" si="39"/>
        <v>0</v>
      </c>
      <c r="O87" s="203">
        <f t="shared" si="39"/>
        <v>0</v>
      </c>
      <c r="P87" s="203">
        <f t="shared" si="39"/>
        <v>0</v>
      </c>
      <c r="Q87" s="203">
        <f t="shared" si="39"/>
        <v>0</v>
      </c>
      <c r="R87" s="203">
        <f t="shared" si="39"/>
        <v>5232962.2929561008</v>
      </c>
      <c r="S87" s="203">
        <f t="shared" si="39"/>
        <v>0</v>
      </c>
      <c r="T87" s="203">
        <f t="shared" si="39"/>
        <v>0</v>
      </c>
      <c r="U87" s="203">
        <f t="shared" si="39"/>
        <v>0</v>
      </c>
      <c r="V87" s="203">
        <f t="shared" si="39"/>
        <v>0</v>
      </c>
      <c r="W87" s="203">
        <f t="shared" si="39"/>
        <v>0</v>
      </c>
      <c r="X87" s="203">
        <f t="shared" si="39"/>
        <v>0</v>
      </c>
    </row>
    <row r="88" spans="1:24" x14ac:dyDescent="0.25">
      <c r="A88" s="55" t="s">
        <v>11</v>
      </c>
      <c r="B88" s="35" t="s">
        <v>15</v>
      </c>
      <c r="C88" s="202">
        <f t="shared" si="25"/>
        <v>369334.514099375</v>
      </c>
      <c r="E88" s="203">
        <f t="shared" ref="E88:X88" si="40">IF(E44=1,$C88,0)</f>
        <v>0</v>
      </c>
      <c r="F88" s="203">
        <f t="shared" si="40"/>
        <v>0</v>
      </c>
      <c r="G88" s="203">
        <f t="shared" si="40"/>
        <v>0</v>
      </c>
      <c r="H88" s="203">
        <f t="shared" si="40"/>
        <v>0</v>
      </c>
      <c r="I88" s="203">
        <f t="shared" si="40"/>
        <v>0</v>
      </c>
      <c r="J88" s="203">
        <f t="shared" si="40"/>
        <v>0</v>
      </c>
      <c r="K88" s="203">
        <f t="shared" si="40"/>
        <v>0</v>
      </c>
      <c r="L88" s="203">
        <f t="shared" si="40"/>
        <v>0</v>
      </c>
      <c r="M88" s="203">
        <f t="shared" si="40"/>
        <v>0</v>
      </c>
      <c r="N88" s="203">
        <f t="shared" si="40"/>
        <v>0</v>
      </c>
      <c r="O88" s="203">
        <f t="shared" si="40"/>
        <v>0</v>
      </c>
      <c r="P88" s="203">
        <f t="shared" si="40"/>
        <v>0</v>
      </c>
      <c r="Q88" s="203">
        <f t="shared" si="40"/>
        <v>0</v>
      </c>
      <c r="R88" s="203">
        <f t="shared" si="40"/>
        <v>0</v>
      </c>
      <c r="S88" s="203">
        <f t="shared" si="40"/>
        <v>369334.514099375</v>
      </c>
      <c r="T88" s="203">
        <f t="shared" si="40"/>
        <v>0</v>
      </c>
      <c r="U88" s="203">
        <f t="shared" si="40"/>
        <v>0</v>
      </c>
      <c r="V88" s="203">
        <f t="shared" si="40"/>
        <v>0</v>
      </c>
      <c r="W88" s="203">
        <f t="shared" si="40"/>
        <v>0</v>
      </c>
      <c r="X88" s="203">
        <f t="shared" si="40"/>
        <v>0</v>
      </c>
    </row>
    <row r="89" spans="1:24" x14ac:dyDescent="0.25">
      <c r="A89" s="56" t="s">
        <v>11</v>
      </c>
      <c r="B89" s="43" t="s">
        <v>16</v>
      </c>
      <c r="C89" s="202">
        <f t="shared" si="25"/>
        <v>451110.324836771</v>
      </c>
      <c r="E89" s="203">
        <f t="shared" ref="E89:X89" si="41">IF(E45=1,$C89,0)</f>
        <v>0</v>
      </c>
      <c r="F89" s="203">
        <f t="shared" si="41"/>
        <v>0</v>
      </c>
      <c r="G89" s="203">
        <f t="shared" si="41"/>
        <v>0</v>
      </c>
      <c r="H89" s="203">
        <f t="shared" si="41"/>
        <v>0</v>
      </c>
      <c r="I89" s="203">
        <f t="shared" si="41"/>
        <v>0</v>
      </c>
      <c r="J89" s="203">
        <f t="shared" si="41"/>
        <v>0</v>
      </c>
      <c r="K89" s="203">
        <f t="shared" si="41"/>
        <v>0</v>
      </c>
      <c r="L89" s="203">
        <f t="shared" si="41"/>
        <v>0</v>
      </c>
      <c r="M89" s="203">
        <f t="shared" si="41"/>
        <v>0</v>
      </c>
      <c r="N89" s="203">
        <f t="shared" si="41"/>
        <v>0</v>
      </c>
      <c r="O89" s="203">
        <f t="shared" si="41"/>
        <v>0</v>
      </c>
      <c r="P89" s="203">
        <f t="shared" si="41"/>
        <v>0</v>
      </c>
      <c r="Q89" s="203">
        <f t="shared" si="41"/>
        <v>0</v>
      </c>
      <c r="R89" s="203">
        <f t="shared" si="41"/>
        <v>0</v>
      </c>
      <c r="S89" s="203">
        <f t="shared" si="41"/>
        <v>0</v>
      </c>
      <c r="T89" s="203">
        <f t="shared" si="41"/>
        <v>451110.324836771</v>
      </c>
      <c r="U89" s="203">
        <f t="shared" si="41"/>
        <v>0</v>
      </c>
      <c r="V89" s="203">
        <f t="shared" si="41"/>
        <v>0</v>
      </c>
      <c r="W89" s="203">
        <f t="shared" si="41"/>
        <v>0</v>
      </c>
      <c r="X89" s="203">
        <f t="shared" si="41"/>
        <v>0</v>
      </c>
    </row>
    <row r="90" spans="1:24" x14ac:dyDescent="0.25">
      <c r="A90" s="57" t="s">
        <v>12</v>
      </c>
      <c r="B90" s="35" t="s">
        <v>13</v>
      </c>
      <c r="C90" s="202">
        <f t="shared" si="25"/>
        <v>8077250.0069703907</v>
      </c>
      <c r="E90" s="203">
        <f t="shared" ref="E90:X90" si="42">IF(E46=1,$C90,0)</f>
        <v>0</v>
      </c>
      <c r="F90" s="203">
        <f t="shared" si="42"/>
        <v>0</v>
      </c>
      <c r="G90" s="203">
        <f t="shared" si="42"/>
        <v>0</v>
      </c>
      <c r="H90" s="203">
        <f t="shared" si="42"/>
        <v>0</v>
      </c>
      <c r="I90" s="203">
        <f t="shared" si="42"/>
        <v>0</v>
      </c>
      <c r="J90" s="203">
        <f t="shared" si="42"/>
        <v>0</v>
      </c>
      <c r="K90" s="203">
        <f t="shared" si="42"/>
        <v>0</v>
      </c>
      <c r="L90" s="203">
        <f t="shared" si="42"/>
        <v>0</v>
      </c>
      <c r="M90" s="203">
        <f t="shared" si="42"/>
        <v>0</v>
      </c>
      <c r="N90" s="203">
        <f t="shared" si="42"/>
        <v>0</v>
      </c>
      <c r="O90" s="203">
        <f t="shared" si="42"/>
        <v>0</v>
      </c>
      <c r="P90" s="203">
        <f t="shared" si="42"/>
        <v>0</v>
      </c>
      <c r="Q90" s="203">
        <f t="shared" si="42"/>
        <v>0</v>
      </c>
      <c r="R90" s="203">
        <f t="shared" si="42"/>
        <v>0</v>
      </c>
      <c r="S90" s="203">
        <f t="shared" si="42"/>
        <v>0</v>
      </c>
      <c r="T90" s="203">
        <f t="shared" si="42"/>
        <v>0</v>
      </c>
      <c r="U90" s="203">
        <f t="shared" si="42"/>
        <v>8077250.0069703907</v>
      </c>
      <c r="V90" s="203">
        <f t="shared" si="42"/>
        <v>0</v>
      </c>
      <c r="W90" s="203">
        <f t="shared" si="42"/>
        <v>0</v>
      </c>
      <c r="X90" s="203">
        <f t="shared" si="42"/>
        <v>0</v>
      </c>
    </row>
    <row r="91" spans="1:24" x14ac:dyDescent="0.25">
      <c r="A91" s="57" t="s">
        <v>12</v>
      </c>
      <c r="B91" s="35" t="s">
        <v>14</v>
      </c>
      <c r="C91" s="202">
        <f t="shared" si="25"/>
        <v>11987331.7929554</v>
      </c>
      <c r="E91" s="203">
        <f t="shared" ref="E91:X91" si="43">IF(E47=1,$C91,0)</f>
        <v>0</v>
      </c>
      <c r="F91" s="203">
        <f t="shared" si="43"/>
        <v>0</v>
      </c>
      <c r="G91" s="203">
        <f t="shared" si="43"/>
        <v>0</v>
      </c>
      <c r="H91" s="203">
        <f t="shared" si="43"/>
        <v>0</v>
      </c>
      <c r="I91" s="203">
        <f t="shared" si="43"/>
        <v>0</v>
      </c>
      <c r="J91" s="203">
        <f t="shared" si="43"/>
        <v>0</v>
      </c>
      <c r="K91" s="203">
        <f t="shared" si="43"/>
        <v>0</v>
      </c>
      <c r="L91" s="203">
        <f t="shared" si="43"/>
        <v>0</v>
      </c>
      <c r="M91" s="203">
        <f t="shared" si="43"/>
        <v>0</v>
      </c>
      <c r="N91" s="203">
        <f t="shared" si="43"/>
        <v>0</v>
      </c>
      <c r="O91" s="203">
        <f t="shared" si="43"/>
        <v>0</v>
      </c>
      <c r="P91" s="203">
        <f t="shared" si="43"/>
        <v>0</v>
      </c>
      <c r="Q91" s="203">
        <f t="shared" si="43"/>
        <v>0</v>
      </c>
      <c r="R91" s="203">
        <f t="shared" si="43"/>
        <v>0</v>
      </c>
      <c r="S91" s="203">
        <f t="shared" si="43"/>
        <v>0</v>
      </c>
      <c r="T91" s="203">
        <f t="shared" si="43"/>
        <v>0</v>
      </c>
      <c r="U91" s="203">
        <f t="shared" si="43"/>
        <v>0</v>
      </c>
      <c r="V91" s="203">
        <f t="shared" si="43"/>
        <v>11987331.7929554</v>
      </c>
      <c r="W91" s="203">
        <f t="shared" si="43"/>
        <v>0</v>
      </c>
      <c r="X91" s="203">
        <f t="shared" si="43"/>
        <v>0</v>
      </c>
    </row>
    <row r="92" spans="1:24" x14ac:dyDescent="0.25">
      <c r="A92" s="57" t="s">
        <v>12</v>
      </c>
      <c r="B92" s="35" t="s">
        <v>15</v>
      </c>
      <c r="C92" s="202">
        <f t="shared" si="25"/>
        <v>677084.60605931398</v>
      </c>
      <c r="E92" s="203">
        <f t="shared" ref="E92:X92" si="44">IF(E48=1,$C92,0)</f>
        <v>0</v>
      </c>
      <c r="F92" s="203">
        <f t="shared" si="44"/>
        <v>0</v>
      </c>
      <c r="G92" s="203">
        <f t="shared" si="44"/>
        <v>0</v>
      </c>
      <c r="H92" s="203">
        <f t="shared" si="44"/>
        <v>0</v>
      </c>
      <c r="I92" s="203">
        <f t="shared" si="44"/>
        <v>0</v>
      </c>
      <c r="J92" s="203">
        <f t="shared" si="44"/>
        <v>0</v>
      </c>
      <c r="K92" s="203">
        <f t="shared" si="44"/>
        <v>0</v>
      </c>
      <c r="L92" s="203">
        <f t="shared" si="44"/>
        <v>0</v>
      </c>
      <c r="M92" s="203">
        <f t="shared" si="44"/>
        <v>0</v>
      </c>
      <c r="N92" s="203">
        <f t="shared" si="44"/>
        <v>0</v>
      </c>
      <c r="O92" s="203">
        <f t="shared" si="44"/>
        <v>0</v>
      </c>
      <c r="P92" s="203">
        <f t="shared" si="44"/>
        <v>0</v>
      </c>
      <c r="Q92" s="203">
        <f t="shared" si="44"/>
        <v>0</v>
      </c>
      <c r="R92" s="203">
        <f t="shared" si="44"/>
        <v>0</v>
      </c>
      <c r="S92" s="203">
        <f t="shared" si="44"/>
        <v>0</v>
      </c>
      <c r="T92" s="203">
        <f t="shared" si="44"/>
        <v>0</v>
      </c>
      <c r="U92" s="203">
        <f t="shared" si="44"/>
        <v>0</v>
      </c>
      <c r="V92" s="203">
        <f t="shared" si="44"/>
        <v>0</v>
      </c>
      <c r="W92" s="203">
        <f t="shared" si="44"/>
        <v>677084.60605931398</v>
      </c>
      <c r="X92" s="203">
        <f t="shared" si="44"/>
        <v>0</v>
      </c>
    </row>
    <row r="93" spans="1:24" x14ac:dyDescent="0.25">
      <c r="A93" s="58" t="s">
        <v>12</v>
      </c>
      <c r="B93" s="43" t="s">
        <v>16</v>
      </c>
      <c r="C93" s="202">
        <f t="shared" si="25"/>
        <v>1344390.1454942999</v>
      </c>
      <c r="E93" s="203">
        <f t="shared" ref="E93:X93" si="45">IF(E49=1,$C93,0)</f>
        <v>0</v>
      </c>
      <c r="F93" s="203">
        <f t="shared" si="45"/>
        <v>0</v>
      </c>
      <c r="G93" s="203">
        <f t="shared" si="45"/>
        <v>0</v>
      </c>
      <c r="H93" s="203">
        <f t="shared" si="45"/>
        <v>0</v>
      </c>
      <c r="I93" s="203">
        <f t="shared" si="45"/>
        <v>0</v>
      </c>
      <c r="J93" s="203">
        <f t="shared" si="45"/>
        <v>0</v>
      </c>
      <c r="K93" s="203">
        <f t="shared" si="45"/>
        <v>0</v>
      </c>
      <c r="L93" s="203">
        <f t="shared" si="45"/>
        <v>0</v>
      </c>
      <c r="M93" s="203">
        <f t="shared" si="45"/>
        <v>0</v>
      </c>
      <c r="N93" s="203">
        <f t="shared" si="45"/>
        <v>0</v>
      </c>
      <c r="O93" s="203">
        <f t="shared" si="45"/>
        <v>0</v>
      </c>
      <c r="P93" s="203">
        <f t="shared" si="45"/>
        <v>0</v>
      </c>
      <c r="Q93" s="203">
        <f t="shared" si="45"/>
        <v>0</v>
      </c>
      <c r="R93" s="203">
        <f t="shared" si="45"/>
        <v>0</v>
      </c>
      <c r="S93" s="203">
        <f t="shared" si="45"/>
        <v>0</v>
      </c>
      <c r="T93" s="203">
        <f t="shared" si="45"/>
        <v>0</v>
      </c>
      <c r="U93" s="203">
        <f t="shared" si="45"/>
        <v>0</v>
      </c>
      <c r="V93" s="203">
        <f t="shared" si="45"/>
        <v>0</v>
      </c>
      <c r="W93" s="203">
        <f t="shared" si="45"/>
        <v>0</v>
      </c>
      <c r="X93" s="203">
        <f t="shared" si="45"/>
        <v>1344390.1454942999</v>
      </c>
    </row>
    <row r="95" spans="1:24" ht="17.25" x14ac:dyDescent="0.3">
      <c r="A95" s="17"/>
      <c r="B95" s="17"/>
      <c r="C95" s="197" t="s">
        <v>73</v>
      </c>
    </row>
    <row r="96" spans="1:24" x14ac:dyDescent="0.25">
      <c r="A96" s="24" t="s">
        <v>8</v>
      </c>
      <c r="B96" s="25" t="s">
        <v>13</v>
      </c>
      <c r="C96" s="202"/>
      <c r="E96" s="201">
        <f t="shared" ref="E96:X96" si="46">IF(E30=1,E74/E52,0)</f>
        <v>169.01922820272497</v>
      </c>
      <c r="F96" s="201">
        <f t="shared" si="46"/>
        <v>0</v>
      </c>
      <c r="G96" s="201">
        <f t="shared" si="46"/>
        <v>0</v>
      </c>
      <c r="H96" s="201">
        <f t="shared" si="46"/>
        <v>0</v>
      </c>
      <c r="I96" s="201">
        <f t="shared" si="46"/>
        <v>0</v>
      </c>
      <c r="J96" s="201">
        <f t="shared" si="46"/>
        <v>0</v>
      </c>
      <c r="K96" s="201">
        <f t="shared" si="46"/>
        <v>0</v>
      </c>
      <c r="L96" s="201">
        <f t="shared" si="46"/>
        <v>0</v>
      </c>
      <c r="M96" s="201">
        <f t="shared" si="46"/>
        <v>0</v>
      </c>
      <c r="N96" s="201">
        <f t="shared" si="46"/>
        <v>0</v>
      </c>
      <c r="O96" s="201">
        <f t="shared" si="46"/>
        <v>0</v>
      </c>
      <c r="P96" s="201">
        <f t="shared" si="46"/>
        <v>0</v>
      </c>
      <c r="Q96" s="201">
        <f t="shared" si="46"/>
        <v>0</v>
      </c>
      <c r="R96" s="201">
        <f t="shared" si="46"/>
        <v>0</v>
      </c>
      <c r="S96" s="201">
        <f t="shared" si="46"/>
        <v>0</v>
      </c>
      <c r="T96" s="201">
        <f t="shared" si="46"/>
        <v>0</v>
      </c>
      <c r="U96" s="201">
        <f t="shared" si="46"/>
        <v>0</v>
      </c>
      <c r="V96" s="201">
        <f t="shared" si="46"/>
        <v>0</v>
      </c>
      <c r="W96" s="201">
        <f t="shared" si="46"/>
        <v>0</v>
      </c>
      <c r="X96" s="201">
        <f t="shared" si="46"/>
        <v>0</v>
      </c>
    </row>
    <row r="97" spans="1:24" x14ac:dyDescent="0.25">
      <c r="A97" s="34" t="s">
        <v>8</v>
      </c>
      <c r="B97" s="35" t="s">
        <v>14</v>
      </c>
      <c r="C97" s="202"/>
      <c r="E97" s="201">
        <f t="shared" ref="E97:X97" si="47">IF(E31=1,E75/E53,0)</f>
        <v>0</v>
      </c>
      <c r="F97" s="201">
        <f t="shared" si="47"/>
        <v>389.24944207882123</v>
      </c>
      <c r="G97" s="201">
        <f t="shared" si="47"/>
        <v>0</v>
      </c>
      <c r="H97" s="201">
        <f t="shared" si="47"/>
        <v>0</v>
      </c>
      <c r="I97" s="201">
        <f t="shared" si="47"/>
        <v>0</v>
      </c>
      <c r="J97" s="201">
        <f t="shared" si="47"/>
        <v>0</v>
      </c>
      <c r="K97" s="201">
        <f t="shared" si="47"/>
        <v>0</v>
      </c>
      <c r="L97" s="201">
        <f t="shared" si="47"/>
        <v>0</v>
      </c>
      <c r="M97" s="201">
        <f t="shared" si="47"/>
        <v>0</v>
      </c>
      <c r="N97" s="201">
        <f t="shared" si="47"/>
        <v>0</v>
      </c>
      <c r="O97" s="201">
        <f t="shared" si="47"/>
        <v>0</v>
      </c>
      <c r="P97" s="201">
        <f t="shared" si="47"/>
        <v>0</v>
      </c>
      <c r="Q97" s="201">
        <f t="shared" si="47"/>
        <v>0</v>
      </c>
      <c r="R97" s="201">
        <f t="shared" si="47"/>
        <v>0</v>
      </c>
      <c r="S97" s="201">
        <f t="shared" si="47"/>
        <v>0</v>
      </c>
      <c r="T97" s="201">
        <f t="shared" si="47"/>
        <v>0</v>
      </c>
      <c r="U97" s="201">
        <f t="shared" si="47"/>
        <v>0</v>
      </c>
      <c r="V97" s="201">
        <f t="shared" si="47"/>
        <v>0</v>
      </c>
      <c r="W97" s="201">
        <f t="shared" si="47"/>
        <v>0</v>
      </c>
      <c r="X97" s="201">
        <f t="shared" si="47"/>
        <v>0</v>
      </c>
    </row>
    <row r="98" spans="1:24" x14ac:dyDescent="0.25">
      <c r="A98" s="34" t="s">
        <v>8</v>
      </c>
      <c r="B98" s="35" t="s">
        <v>15</v>
      </c>
      <c r="C98" s="202"/>
      <c r="E98" s="201">
        <f t="shared" ref="E98:X98" si="48">IF(E32=1,E76/E54,0)</f>
        <v>0</v>
      </c>
      <c r="F98" s="201">
        <f t="shared" si="48"/>
        <v>0</v>
      </c>
      <c r="G98" s="201">
        <f t="shared" si="48"/>
        <v>9.5977123953186627</v>
      </c>
      <c r="H98" s="201">
        <f t="shared" si="48"/>
        <v>0</v>
      </c>
      <c r="I98" s="201">
        <f t="shared" si="48"/>
        <v>0</v>
      </c>
      <c r="J98" s="201">
        <f t="shared" si="48"/>
        <v>0</v>
      </c>
      <c r="K98" s="201">
        <f t="shared" si="48"/>
        <v>0</v>
      </c>
      <c r="L98" s="201">
        <f t="shared" si="48"/>
        <v>0</v>
      </c>
      <c r="M98" s="201">
        <f t="shared" si="48"/>
        <v>0</v>
      </c>
      <c r="N98" s="201">
        <f t="shared" si="48"/>
        <v>0</v>
      </c>
      <c r="O98" s="201">
        <f t="shared" si="48"/>
        <v>0</v>
      </c>
      <c r="P98" s="201">
        <f t="shared" si="48"/>
        <v>0</v>
      </c>
      <c r="Q98" s="201">
        <f t="shared" si="48"/>
        <v>0</v>
      </c>
      <c r="R98" s="201">
        <f t="shared" si="48"/>
        <v>0</v>
      </c>
      <c r="S98" s="201">
        <f t="shared" si="48"/>
        <v>0</v>
      </c>
      <c r="T98" s="201">
        <f t="shared" si="48"/>
        <v>0</v>
      </c>
      <c r="U98" s="201">
        <f t="shared" si="48"/>
        <v>0</v>
      </c>
      <c r="V98" s="201">
        <f t="shared" si="48"/>
        <v>0</v>
      </c>
      <c r="W98" s="201">
        <f t="shared" si="48"/>
        <v>0</v>
      </c>
      <c r="X98" s="201">
        <f t="shared" si="48"/>
        <v>0</v>
      </c>
    </row>
    <row r="99" spans="1:24" x14ac:dyDescent="0.25">
      <c r="A99" s="42" t="s">
        <v>8</v>
      </c>
      <c r="B99" s="43" t="s">
        <v>16</v>
      </c>
      <c r="C99" s="202"/>
      <c r="E99" s="201">
        <f t="shared" ref="E99:X99" si="49">IF(E33=1,E77/E55,0)</f>
        <v>0</v>
      </c>
      <c r="F99" s="201">
        <f t="shared" si="49"/>
        <v>0</v>
      </c>
      <c r="G99" s="201">
        <f t="shared" si="49"/>
        <v>0</v>
      </c>
      <c r="H99" s="201">
        <f t="shared" si="49"/>
        <v>88.365170542972606</v>
      </c>
      <c r="I99" s="201">
        <f t="shared" si="49"/>
        <v>0</v>
      </c>
      <c r="J99" s="201">
        <f t="shared" si="49"/>
        <v>0</v>
      </c>
      <c r="K99" s="201">
        <f t="shared" si="49"/>
        <v>0</v>
      </c>
      <c r="L99" s="201">
        <f t="shared" si="49"/>
        <v>0</v>
      </c>
      <c r="M99" s="201">
        <f t="shared" si="49"/>
        <v>0</v>
      </c>
      <c r="N99" s="201">
        <f t="shared" si="49"/>
        <v>0</v>
      </c>
      <c r="O99" s="201">
        <f t="shared" si="49"/>
        <v>0</v>
      </c>
      <c r="P99" s="201">
        <f t="shared" si="49"/>
        <v>0</v>
      </c>
      <c r="Q99" s="201">
        <f t="shared" si="49"/>
        <v>0</v>
      </c>
      <c r="R99" s="201">
        <f t="shared" si="49"/>
        <v>0</v>
      </c>
      <c r="S99" s="201">
        <f t="shared" si="49"/>
        <v>0</v>
      </c>
      <c r="T99" s="201">
        <f t="shared" si="49"/>
        <v>0</v>
      </c>
      <c r="U99" s="201">
        <f t="shared" si="49"/>
        <v>0</v>
      </c>
      <c r="V99" s="201">
        <f t="shared" si="49"/>
        <v>0</v>
      </c>
      <c r="W99" s="201">
        <f t="shared" si="49"/>
        <v>0</v>
      </c>
      <c r="X99" s="201">
        <f t="shared" si="49"/>
        <v>0</v>
      </c>
    </row>
    <row r="100" spans="1:24" x14ac:dyDescent="0.25">
      <c r="A100" s="49" t="s">
        <v>9</v>
      </c>
      <c r="B100" s="25" t="s">
        <v>13</v>
      </c>
      <c r="C100" s="202"/>
      <c r="E100" s="201">
        <f t="shared" ref="E100:X100" si="50">IF(E34=1,E78/E56,0)</f>
        <v>0</v>
      </c>
      <c r="F100" s="201">
        <f t="shared" si="50"/>
        <v>0</v>
      </c>
      <c r="G100" s="201">
        <f t="shared" si="50"/>
        <v>0</v>
      </c>
      <c r="H100" s="201">
        <f t="shared" si="50"/>
        <v>0</v>
      </c>
      <c r="I100" s="201">
        <f t="shared" si="50"/>
        <v>148.10015207183116</v>
      </c>
      <c r="J100" s="201">
        <f t="shared" si="50"/>
        <v>0</v>
      </c>
      <c r="K100" s="201">
        <f t="shared" si="50"/>
        <v>0</v>
      </c>
      <c r="L100" s="201">
        <f t="shared" si="50"/>
        <v>0</v>
      </c>
      <c r="M100" s="201">
        <f t="shared" si="50"/>
        <v>0</v>
      </c>
      <c r="N100" s="201">
        <f t="shared" si="50"/>
        <v>0</v>
      </c>
      <c r="O100" s="201">
        <f t="shared" si="50"/>
        <v>0</v>
      </c>
      <c r="P100" s="201">
        <f t="shared" si="50"/>
        <v>0</v>
      </c>
      <c r="Q100" s="201">
        <f t="shared" si="50"/>
        <v>0</v>
      </c>
      <c r="R100" s="201">
        <f t="shared" si="50"/>
        <v>0</v>
      </c>
      <c r="S100" s="201">
        <f t="shared" si="50"/>
        <v>0</v>
      </c>
      <c r="T100" s="201">
        <f t="shared" si="50"/>
        <v>0</v>
      </c>
      <c r="U100" s="201">
        <f t="shared" si="50"/>
        <v>0</v>
      </c>
      <c r="V100" s="201">
        <f t="shared" si="50"/>
        <v>0</v>
      </c>
      <c r="W100" s="201">
        <f t="shared" si="50"/>
        <v>0</v>
      </c>
      <c r="X100" s="201">
        <f t="shared" si="50"/>
        <v>0</v>
      </c>
    </row>
    <row r="101" spans="1:24" x14ac:dyDescent="0.25">
      <c r="A101" s="50" t="s">
        <v>9</v>
      </c>
      <c r="B101" s="35" t="s">
        <v>14</v>
      </c>
      <c r="C101" s="202"/>
      <c r="E101" s="201">
        <f t="shared" ref="E101:X101" si="51">IF(E35=1,E79/E57,0)</f>
        <v>0</v>
      </c>
      <c r="F101" s="201">
        <f t="shared" si="51"/>
        <v>0</v>
      </c>
      <c r="G101" s="201">
        <f t="shared" si="51"/>
        <v>0</v>
      </c>
      <c r="H101" s="201">
        <f t="shared" si="51"/>
        <v>0</v>
      </c>
      <c r="I101" s="201">
        <f t="shared" si="51"/>
        <v>0</v>
      </c>
      <c r="J101" s="201">
        <f t="shared" si="51"/>
        <v>1144.6095807545014</v>
      </c>
      <c r="K101" s="201">
        <f t="shared" si="51"/>
        <v>0</v>
      </c>
      <c r="L101" s="201">
        <f t="shared" si="51"/>
        <v>0</v>
      </c>
      <c r="M101" s="201">
        <f t="shared" si="51"/>
        <v>0</v>
      </c>
      <c r="N101" s="201">
        <f t="shared" si="51"/>
        <v>0</v>
      </c>
      <c r="O101" s="201">
        <f t="shared" si="51"/>
        <v>0</v>
      </c>
      <c r="P101" s="201">
        <f t="shared" si="51"/>
        <v>0</v>
      </c>
      <c r="Q101" s="201">
        <f t="shared" si="51"/>
        <v>0</v>
      </c>
      <c r="R101" s="201">
        <f t="shared" si="51"/>
        <v>0</v>
      </c>
      <c r="S101" s="201">
        <f t="shared" si="51"/>
        <v>0</v>
      </c>
      <c r="T101" s="201">
        <f t="shared" si="51"/>
        <v>0</v>
      </c>
      <c r="U101" s="201">
        <f t="shared" si="51"/>
        <v>0</v>
      </c>
      <c r="V101" s="201">
        <f t="shared" si="51"/>
        <v>0</v>
      </c>
      <c r="W101" s="201">
        <f t="shared" si="51"/>
        <v>0</v>
      </c>
      <c r="X101" s="201">
        <f t="shared" si="51"/>
        <v>0</v>
      </c>
    </row>
    <row r="102" spans="1:24" x14ac:dyDescent="0.25">
      <c r="A102" s="50" t="s">
        <v>9</v>
      </c>
      <c r="B102" s="35" t="s">
        <v>15</v>
      </c>
      <c r="C102" s="202"/>
      <c r="E102" s="201">
        <f t="shared" ref="E102:X102" si="52">IF(E36=1,E80/E58,0)</f>
        <v>0</v>
      </c>
      <c r="F102" s="201">
        <f t="shared" si="52"/>
        <v>0</v>
      </c>
      <c r="G102" s="201">
        <f t="shared" si="52"/>
        <v>0</v>
      </c>
      <c r="H102" s="201">
        <f t="shared" si="52"/>
        <v>0</v>
      </c>
      <c r="I102" s="201">
        <f t="shared" si="52"/>
        <v>0</v>
      </c>
      <c r="J102" s="201">
        <f t="shared" si="52"/>
        <v>0</v>
      </c>
      <c r="K102" s="201">
        <f t="shared" si="52"/>
        <v>15.752347538447053</v>
      </c>
      <c r="L102" s="201">
        <f t="shared" si="52"/>
        <v>0</v>
      </c>
      <c r="M102" s="201">
        <f t="shared" si="52"/>
        <v>0</v>
      </c>
      <c r="N102" s="201">
        <f t="shared" si="52"/>
        <v>0</v>
      </c>
      <c r="O102" s="201">
        <f t="shared" si="52"/>
        <v>0</v>
      </c>
      <c r="P102" s="201">
        <f t="shared" si="52"/>
        <v>0</v>
      </c>
      <c r="Q102" s="201">
        <f t="shared" si="52"/>
        <v>0</v>
      </c>
      <c r="R102" s="201">
        <f t="shared" si="52"/>
        <v>0</v>
      </c>
      <c r="S102" s="201">
        <f t="shared" si="52"/>
        <v>0</v>
      </c>
      <c r="T102" s="201">
        <f t="shared" si="52"/>
        <v>0</v>
      </c>
      <c r="U102" s="201">
        <f t="shared" si="52"/>
        <v>0</v>
      </c>
      <c r="V102" s="201">
        <f t="shared" si="52"/>
        <v>0</v>
      </c>
      <c r="W102" s="201">
        <f t="shared" si="52"/>
        <v>0</v>
      </c>
      <c r="X102" s="201">
        <f t="shared" si="52"/>
        <v>0</v>
      </c>
    </row>
    <row r="103" spans="1:24" x14ac:dyDescent="0.25">
      <c r="A103" s="51" t="s">
        <v>9</v>
      </c>
      <c r="B103" s="43" t="s">
        <v>16</v>
      </c>
      <c r="C103" s="202"/>
      <c r="E103" s="201">
        <f t="shared" ref="E103:X103" si="53">IF(E37=1,E81/E59,0)</f>
        <v>0</v>
      </c>
      <c r="F103" s="201">
        <f t="shared" si="53"/>
        <v>0</v>
      </c>
      <c r="G103" s="201">
        <f t="shared" si="53"/>
        <v>0</v>
      </c>
      <c r="H103" s="201">
        <f t="shared" si="53"/>
        <v>0</v>
      </c>
      <c r="I103" s="201">
        <f t="shared" si="53"/>
        <v>0</v>
      </c>
      <c r="J103" s="201">
        <f t="shared" si="53"/>
        <v>0</v>
      </c>
      <c r="K103" s="201">
        <f t="shared" si="53"/>
        <v>0</v>
      </c>
      <c r="L103" s="201">
        <f t="shared" si="53"/>
        <v>88.374107526847595</v>
      </c>
      <c r="M103" s="201">
        <f t="shared" si="53"/>
        <v>0</v>
      </c>
      <c r="N103" s="201">
        <f t="shared" si="53"/>
        <v>0</v>
      </c>
      <c r="O103" s="201">
        <f t="shared" si="53"/>
        <v>0</v>
      </c>
      <c r="P103" s="201">
        <f t="shared" si="53"/>
        <v>0</v>
      </c>
      <c r="Q103" s="201">
        <f t="shared" si="53"/>
        <v>0</v>
      </c>
      <c r="R103" s="201">
        <f t="shared" si="53"/>
        <v>0</v>
      </c>
      <c r="S103" s="201">
        <f t="shared" si="53"/>
        <v>0</v>
      </c>
      <c r="T103" s="201">
        <f t="shared" si="53"/>
        <v>0</v>
      </c>
      <c r="U103" s="201">
        <f t="shared" si="53"/>
        <v>0</v>
      </c>
      <c r="V103" s="201">
        <f t="shared" si="53"/>
        <v>0</v>
      </c>
      <c r="W103" s="201">
        <f t="shared" si="53"/>
        <v>0</v>
      </c>
      <c r="X103" s="201">
        <f t="shared" si="53"/>
        <v>0</v>
      </c>
    </row>
    <row r="104" spans="1:24" x14ac:dyDescent="0.25">
      <c r="A104" s="53" t="s">
        <v>10</v>
      </c>
      <c r="B104" s="35" t="s">
        <v>13</v>
      </c>
      <c r="C104" s="202"/>
      <c r="E104" s="201">
        <f t="shared" ref="E104:X104" si="54">IF(E38=1,E82/E60,0)</f>
        <v>0</v>
      </c>
      <c r="F104" s="201">
        <f t="shared" si="54"/>
        <v>0</v>
      </c>
      <c r="G104" s="201">
        <f t="shared" si="54"/>
        <v>0</v>
      </c>
      <c r="H104" s="201">
        <f t="shared" si="54"/>
        <v>0</v>
      </c>
      <c r="I104" s="201">
        <f t="shared" si="54"/>
        <v>0</v>
      </c>
      <c r="J104" s="201">
        <f t="shared" si="54"/>
        <v>0</v>
      </c>
      <c r="K104" s="201">
        <f t="shared" si="54"/>
        <v>0</v>
      </c>
      <c r="L104" s="201">
        <f t="shared" si="54"/>
        <v>0</v>
      </c>
      <c r="M104" s="201">
        <f t="shared" si="54"/>
        <v>198.97446493189253</v>
      </c>
      <c r="N104" s="201">
        <f t="shared" si="54"/>
        <v>0</v>
      </c>
      <c r="O104" s="201">
        <f t="shared" si="54"/>
        <v>0</v>
      </c>
      <c r="P104" s="201">
        <f t="shared" si="54"/>
        <v>0</v>
      </c>
      <c r="Q104" s="201">
        <f t="shared" si="54"/>
        <v>0</v>
      </c>
      <c r="R104" s="201">
        <f t="shared" si="54"/>
        <v>0</v>
      </c>
      <c r="S104" s="201">
        <f t="shared" si="54"/>
        <v>0</v>
      </c>
      <c r="T104" s="201">
        <f t="shared" si="54"/>
        <v>0</v>
      </c>
      <c r="U104" s="201">
        <f t="shared" si="54"/>
        <v>0</v>
      </c>
      <c r="V104" s="201">
        <f t="shared" si="54"/>
        <v>0</v>
      </c>
      <c r="W104" s="201">
        <f t="shared" si="54"/>
        <v>0</v>
      </c>
      <c r="X104" s="201">
        <f t="shared" si="54"/>
        <v>0</v>
      </c>
    </row>
    <row r="105" spans="1:24" x14ac:dyDescent="0.25">
      <c r="A105" s="53" t="s">
        <v>10</v>
      </c>
      <c r="B105" s="35" t="s">
        <v>14</v>
      </c>
      <c r="C105" s="202"/>
      <c r="E105" s="201">
        <f t="shared" ref="E105:X105" si="55">IF(E39=1,E83/E61,0)</f>
        <v>0</v>
      </c>
      <c r="F105" s="201">
        <f t="shared" si="55"/>
        <v>0</v>
      </c>
      <c r="G105" s="201">
        <f t="shared" si="55"/>
        <v>0</v>
      </c>
      <c r="H105" s="201">
        <f t="shared" si="55"/>
        <v>0</v>
      </c>
      <c r="I105" s="201">
        <f t="shared" si="55"/>
        <v>0</v>
      </c>
      <c r="J105" s="201">
        <f t="shared" si="55"/>
        <v>0</v>
      </c>
      <c r="K105" s="201">
        <f t="shared" si="55"/>
        <v>0</v>
      </c>
      <c r="L105" s="201">
        <f t="shared" si="55"/>
        <v>0</v>
      </c>
      <c r="M105" s="201">
        <f t="shared" si="55"/>
        <v>0</v>
      </c>
      <c r="N105" s="201">
        <f t="shared" si="55"/>
        <v>1931.0464167214784</v>
      </c>
      <c r="O105" s="201">
        <f t="shared" si="55"/>
        <v>0</v>
      </c>
      <c r="P105" s="201">
        <f t="shared" si="55"/>
        <v>0</v>
      </c>
      <c r="Q105" s="201">
        <f t="shared" si="55"/>
        <v>0</v>
      </c>
      <c r="R105" s="201">
        <f t="shared" si="55"/>
        <v>0</v>
      </c>
      <c r="S105" s="201">
        <f t="shared" si="55"/>
        <v>0</v>
      </c>
      <c r="T105" s="201">
        <f t="shared" si="55"/>
        <v>0</v>
      </c>
      <c r="U105" s="201">
        <f t="shared" si="55"/>
        <v>0</v>
      </c>
      <c r="V105" s="201">
        <f t="shared" si="55"/>
        <v>0</v>
      </c>
      <c r="W105" s="201">
        <f t="shared" si="55"/>
        <v>0</v>
      </c>
      <c r="X105" s="201">
        <f t="shared" si="55"/>
        <v>0</v>
      </c>
    </row>
    <row r="106" spans="1:24" x14ac:dyDescent="0.25">
      <c r="A106" s="53" t="s">
        <v>10</v>
      </c>
      <c r="B106" s="35" t="s">
        <v>15</v>
      </c>
      <c r="C106" s="202"/>
      <c r="E106" s="201">
        <f t="shared" ref="E106:X106" si="56">IF(E40=1,E84/E62,0)</f>
        <v>0</v>
      </c>
      <c r="F106" s="201">
        <f t="shared" si="56"/>
        <v>0</v>
      </c>
      <c r="G106" s="201">
        <f t="shared" si="56"/>
        <v>0</v>
      </c>
      <c r="H106" s="201">
        <f t="shared" si="56"/>
        <v>0</v>
      </c>
      <c r="I106" s="201">
        <f t="shared" si="56"/>
        <v>0</v>
      </c>
      <c r="J106" s="201">
        <f t="shared" si="56"/>
        <v>0</v>
      </c>
      <c r="K106" s="201">
        <f t="shared" si="56"/>
        <v>0</v>
      </c>
      <c r="L106" s="201">
        <f t="shared" si="56"/>
        <v>0</v>
      </c>
      <c r="M106" s="201">
        <f t="shared" si="56"/>
        <v>0</v>
      </c>
      <c r="N106" s="201">
        <f t="shared" si="56"/>
        <v>0</v>
      </c>
      <c r="O106" s="201">
        <f t="shared" si="56"/>
        <v>13.020454626085638</v>
      </c>
      <c r="P106" s="201">
        <f t="shared" si="56"/>
        <v>0</v>
      </c>
      <c r="Q106" s="201">
        <f t="shared" si="56"/>
        <v>0</v>
      </c>
      <c r="R106" s="201">
        <f t="shared" si="56"/>
        <v>0</v>
      </c>
      <c r="S106" s="201">
        <f t="shared" si="56"/>
        <v>0</v>
      </c>
      <c r="T106" s="201">
        <f t="shared" si="56"/>
        <v>0</v>
      </c>
      <c r="U106" s="201">
        <f t="shared" si="56"/>
        <v>0</v>
      </c>
      <c r="V106" s="201">
        <f t="shared" si="56"/>
        <v>0</v>
      </c>
      <c r="W106" s="201">
        <f t="shared" si="56"/>
        <v>0</v>
      </c>
      <c r="X106" s="201">
        <f t="shared" si="56"/>
        <v>0</v>
      </c>
    </row>
    <row r="107" spans="1:24" x14ac:dyDescent="0.25">
      <c r="A107" s="53" t="s">
        <v>10</v>
      </c>
      <c r="B107" s="35" t="s">
        <v>16</v>
      </c>
      <c r="C107" s="202"/>
      <c r="E107" s="201">
        <f t="shared" ref="E107:X107" si="57">IF(E41=1,E85/E63,0)</f>
        <v>0</v>
      </c>
      <c r="F107" s="201">
        <f t="shared" si="57"/>
        <v>0</v>
      </c>
      <c r="G107" s="201">
        <f t="shared" si="57"/>
        <v>0</v>
      </c>
      <c r="H107" s="201">
        <f t="shared" si="57"/>
        <v>0</v>
      </c>
      <c r="I107" s="201">
        <f t="shared" si="57"/>
        <v>0</v>
      </c>
      <c r="J107" s="201">
        <f t="shared" si="57"/>
        <v>0</v>
      </c>
      <c r="K107" s="201">
        <f t="shared" si="57"/>
        <v>0</v>
      </c>
      <c r="L107" s="201">
        <f t="shared" si="57"/>
        <v>0</v>
      </c>
      <c r="M107" s="201">
        <f t="shared" si="57"/>
        <v>0</v>
      </c>
      <c r="N107" s="201">
        <f t="shared" si="57"/>
        <v>0</v>
      </c>
      <c r="O107" s="201">
        <f t="shared" si="57"/>
        <v>0</v>
      </c>
      <c r="P107" s="201">
        <f t="shared" si="57"/>
        <v>50.696566504278209</v>
      </c>
      <c r="Q107" s="201">
        <f t="shared" si="57"/>
        <v>0</v>
      </c>
      <c r="R107" s="201">
        <f t="shared" si="57"/>
        <v>0</v>
      </c>
      <c r="S107" s="201">
        <f t="shared" si="57"/>
        <v>0</v>
      </c>
      <c r="T107" s="201">
        <f t="shared" si="57"/>
        <v>0</v>
      </c>
      <c r="U107" s="201">
        <f t="shared" si="57"/>
        <v>0</v>
      </c>
      <c r="V107" s="201">
        <f t="shared" si="57"/>
        <v>0</v>
      </c>
      <c r="W107" s="201">
        <f t="shared" si="57"/>
        <v>0</v>
      </c>
      <c r="X107" s="201">
        <f t="shared" si="57"/>
        <v>0</v>
      </c>
    </row>
    <row r="108" spans="1:24" x14ac:dyDescent="0.25">
      <c r="A108" s="54" t="s">
        <v>11</v>
      </c>
      <c r="B108" s="25" t="s">
        <v>13</v>
      </c>
      <c r="C108" s="202"/>
      <c r="E108" s="201">
        <f t="shared" ref="E108:X108" si="58">IF(E42=1,E86/E64,0)</f>
        <v>0</v>
      </c>
      <c r="F108" s="201">
        <f t="shared" si="58"/>
        <v>0</v>
      </c>
      <c r="G108" s="201">
        <f t="shared" si="58"/>
        <v>0</v>
      </c>
      <c r="H108" s="201">
        <f t="shared" si="58"/>
        <v>0</v>
      </c>
      <c r="I108" s="201">
        <f t="shared" si="58"/>
        <v>0</v>
      </c>
      <c r="J108" s="201">
        <f t="shared" si="58"/>
        <v>0</v>
      </c>
      <c r="K108" s="201">
        <f t="shared" si="58"/>
        <v>0</v>
      </c>
      <c r="L108" s="201">
        <f t="shared" si="58"/>
        <v>0</v>
      </c>
      <c r="M108" s="201">
        <f t="shared" si="58"/>
        <v>0</v>
      </c>
      <c r="N108" s="201">
        <f t="shared" si="58"/>
        <v>0</v>
      </c>
      <c r="O108" s="201">
        <f t="shared" si="58"/>
        <v>0</v>
      </c>
      <c r="P108" s="201">
        <f t="shared" si="58"/>
        <v>0</v>
      </c>
      <c r="Q108" s="201">
        <f t="shared" si="58"/>
        <v>374.6688809707789</v>
      </c>
      <c r="R108" s="201">
        <f t="shared" si="58"/>
        <v>0</v>
      </c>
      <c r="S108" s="201">
        <f t="shared" si="58"/>
        <v>0</v>
      </c>
      <c r="T108" s="201">
        <f t="shared" si="58"/>
        <v>0</v>
      </c>
      <c r="U108" s="201">
        <f t="shared" si="58"/>
        <v>0</v>
      </c>
      <c r="V108" s="201">
        <f t="shared" si="58"/>
        <v>0</v>
      </c>
      <c r="W108" s="201">
        <f t="shared" si="58"/>
        <v>0</v>
      </c>
      <c r="X108" s="201">
        <f t="shared" si="58"/>
        <v>0</v>
      </c>
    </row>
    <row r="109" spans="1:24" x14ac:dyDescent="0.25">
      <c r="A109" s="55" t="s">
        <v>11</v>
      </c>
      <c r="B109" s="35" t="s">
        <v>14</v>
      </c>
      <c r="C109" s="202"/>
      <c r="E109" s="201">
        <f t="shared" ref="E109:X109" si="59">IF(E43=1,E87/E65,0)</f>
        <v>0</v>
      </c>
      <c r="F109" s="201">
        <f t="shared" si="59"/>
        <v>0</v>
      </c>
      <c r="G109" s="201">
        <f t="shared" si="59"/>
        <v>0</v>
      </c>
      <c r="H109" s="201">
        <f t="shared" si="59"/>
        <v>0</v>
      </c>
      <c r="I109" s="201">
        <f t="shared" si="59"/>
        <v>0</v>
      </c>
      <c r="J109" s="201">
        <f t="shared" si="59"/>
        <v>0</v>
      </c>
      <c r="K109" s="201">
        <f t="shared" si="59"/>
        <v>0</v>
      </c>
      <c r="L109" s="201">
        <f t="shared" si="59"/>
        <v>0</v>
      </c>
      <c r="M109" s="201">
        <f t="shared" si="59"/>
        <v>0</v>
      </c>
      <c r="N109" s="201">
        <f t="shared" si="59"/>
        <v>0</v>
      </c>
      <c r="O109" s="201">
        <f t="shared" si="59"/>
        <v>0</v>
      </c>
      <c r="P109" s="201">
        <f t="shared" si="59"/>
        <v>0</v>
      </c>
      <c r="Q109" s="201">
        <f t="shared" si="59"/>
        <v>0</v>
      </c>
      <c r="R109" s="201">
        <f t="shared" si="59"/>
        <v>2186.308783854091</v>
      </c>
      <c r="S109" s="201">
        <f t="shared" si="59"/>
        <v>0</v>
      </c>
      <c r="T109" s="201">
        <f t="shared" si="59"/>
        <v>0</v>
      </c>
      <c r="U109" s="201">
        <f t="shared" si="59"/>
        <v>0</v>
      </c>
      <c r="V109" s="201">
        <f t="shared" si="59"/>
        <v>0</v>
      </c>
      <c r="W109" s="201">
        <f t="shared" si="59"/>
        <v>0</v>
      </c>
      <c r="X109" s="201">
        <f t="shared" si="59"/>
        <v>0</v>
      </c>
    </row>
    <row r="110" spans="1:24" x14ac:dyDescent="0.25">
      <c r="A110" s="55" t="s">
        <v>11</v>
      </c>
      <c r="B110" s="35" t="s">
        <v>15</v>
      </c>
      <c r="C110" s="202"/>
      <c r="E110" s="201">
        <f t="shared" ref="E110:X110" si="60">IF(E44=1,E88/E66,0)</f>
        <v>0</v>
      </c>
      <c r="F110" s="201">
        <f t="shared" si="60"/>
        <v>0</v>
      </c>
      <c r="G110" s="201">
        <f t="shared" si="60"/>
        <v>0</v>
      </c>
      <c r="H110" s="201">
        <f t="shared" si="60"/>
        <v>0</v>
      </c>
      <c r="I110" s="201">
        <f t="shared" si="60"/>
        <v>0</v>
      </c>
      <c r="J110" s="201">
        <f t="shared" si="60"/>
        <v>0</v>
      </c>
      <c r="K110" s="201">
        <f t="shared" si="60"/>
        <v>0</v>
      </c>
      <c r="L110" s="201">
        <f t="shared" si="60"/>
        <v>0</v>
      </c>
      <c r="M110" s="201">
        <f t="shared" si="60"/>
        <v>0</v>
      </c>
      <c r="N110" s="201">
        <f t="shared" si="60"/>
        <v>0</v>
      </c>
      <c r="O110" s="201">
        <f t="shared" si="60"/>
        <v>0</v>
      </c>
      <c r="P110" s="201">
        <f t="shared" si="60"/>
        <v>0</v>
      </c>
      <c r="Q110" s="201">
        <f t="shared" si="60"/>
        <v>0</v>
      </c>
      <c r="R110" s="201">
        <f t="shared" si="60"/>
        <v>0</v>
      </c>
      <c r="S110" s="201">
        <f t="shared" si="60"/>
        <v>45.263492721559963</v>
      </c>
      <c r="T110" s="201">
        <f t="shared" si="60"/>
        <v>0</v>
      </c>
      <c r="U110" s="201">
        <f t="shared" si="60"/>
        <v>0</v>
      </c>
      <c r="V110" s="201">
        <f t="shared" si="60"/>
        <v>0</v>
      </c>
      <c r="W110" s="201">
        <f t="shared" si="60"/>
        <v>0</v>
      </c>
      <c r="X110" s="201">
        <f t="shared" si="60"/>
        <v>0</v>
      </c>
    </row>
    <row r="111" spans="1:24" x14ac:dyDescent="0.25">
      <c r="A111" s="56" t="s">
        <v>11</v>
      </c>
      <c r="B111" s="43" t="s">
        <v>16</v>
      </c>
      <c r="C111" s="202"/>
      <c r="E111" s="201">
        <f t="shared" ref="E111:X111" si="61">IF(E45=1,E89/E67,0)</f>
        <v>0</v>
      </c>
      <c r="F111" s="201">
        <f t="shared" si="61"/>
        <v>0</v>
      </c>
      <c r="G111" s="201">
        <f t="shared" si="61"/>
        <v>0</v>
      </c>
      <c r="H111" s="201">
        <f t="shared" si="61"/>
        <v>0</v>
      </c>
      <c r="I111" s="201">
        <f t="shared" si="61"/>
        <v>0</v>
      </c>
      <c r="J111" s="201">
        <f t="shared" si="61"/>
        <v>0</v>
      </c>
      <c r="K111" s="201">
        <f t="shared" si="61"/>
        <v>0</v>
      </c>
      <c r="L111" s="201">
        <f t="shared" si="61"/>
        <v>0</v>
      </c>
      <c r="M111" s="201">
        <f t="shared" si="61"/>
        <v>0</v>
      </c>
      <c r="N111" s="201">
        <f t="shared" si="61"/>
        <v>0</v>
      </c>
      <c r="O111" s="201">
        <f t="shared" si="61"/>
        <v>0</v>
      </c>
      <c r="P111" s="201">
        <f t="shared" si="61"/>
        <v>0</v>
      </c>
      <c r="Q111" s="201">
        <f t="shared" si="61"/>
        <v>0</v>
      </c>
      <c r="R111" s="201">
        <f t="shared" si="61"/>
        <v>0</v>
      </c>
      <c r="S111" s="201">
        <f t="shared" si="61"/>
        <v>0</v>
      </c>
      <c r="T111" s="201">
        <f t="shared" si="61"/>
        <v>109.73726316228694</v>
      </c>
      <c r="U111" s="201">
        <f t="shared" si="61"/>
        <v>0</v>
      </c>
      <c r="V111" s="201">
        <f t="shared" si="61"/>
        <v>0</v>
      </c>
      <c r="W111" s="201">
        <f t="shared" si="61"/>
        <v>0</v>
      </c>
      <c r="X111" s="201">
        <f t="shared" si="61"/>
        <v>0</v>
      </c>
    </row>
    <row r="112" spans="1:24" x14ac:dyDescent="0.25">
      <c r="A112" s="57" t="s">
        <v>12</v>
      </c>
      <c r="B112" s="35" t="s">
        <v>13</v>
      </c>
      <c r="C112" s="202"/>
      <c r="E112" s="201">
        <f t="shared" ref="E112:X112" si="62">IF(E46=1,E90/E68,0)</f>
        <v>0</v>
      </c>
      <c r="F112" s="201">
        <f t="shared" si="62"/>
        <v>0</v>
      </c>
      <c r="G112" s="201">
        <f t="shared" si="62"/>
        <v>0</v>
      </c>
      <c r="H112" s="201">
        <f t="shared" si="62"/>
        <v>0</v>
      </c>
      <c r="I112" s="201">
        <f t="shared" si="62"/>
        <v>0</v>
      </c>
      <c r="J112" s="201">
        <f t="shared" si="62"/>
        <v>0</v>
      </c>
      <c r="K112" s="201">
        <f t="shared" si="62"/>
        <v>0</v>
      </c>
      <c r="L112" s="201">
        <f t="shared" si="62"/>
        <v>0</v>
      </c>
      <c r="M112" s="201">
        <f t="shared" si="62"/>
        <v>0</v>
      </c>
      <c r="N112" s="201">
        <f t="shared" si="62"/>
        <v>0</v>
      </c>
      <c r="O112" s="201">
        <f t="shared" si="62"/>
        <v>0</v>
      </c>
      <c r="P112" s="201">
        <f t="shared" si="62"/>
        <v>0</v>
      </c>
      <c r="Q112" s="201">
        <f t="shared" si="62"/>
        <v>0</v>
      </c>
      <c r="R112" s="201">
        <f t="shared" si="62"/>
        <v>0</v>
      </c>
      <c r="S112" s="201">
        <f t="shared" si="62"/>
        <v>0</v>
      </c>
      <c r="T112" s="201">
        <f t="shared" si="62"/>
        <v>0</v>
      </c>
      <c r="U112" s="201">
        <f t="shared" si="62"/>
        <v>509.73462383801115</v>
      </c>
      <c r="V112" s="201">
        <f t="shared" si="62"/>
        <v>0</v>
      </c>
      <c r="W112" s="201">
        <f t="shared" si="62"/>
        <v>0</v>
      </c>
      <c r="X112" s="201">
        <f t="shared" si="62"/>
        <v>0</v>
      </c>
    </row>
    <row r="113" spans="1:24" x14ac:dyDescent="0.25">
      <c r="A113" s="57" t="s">
        <v>12</v>
      </c>
      <c r="B113" s="35" t="s">
        <v>14</v>
      </c>
      <c r="C113" s="202"/>
      <c r="E113" s="201">
        <f t="shared" ref="E113:X113" si="63">IF(E47=1,E91/E69,0)</f>
        <v>0</v>
      </c>
      <c r="F113" s="201">
        <f t="shared" si="63"/>
        <v>0</v>
      </c>
      <c r="G113" s="201">
        <f t="shared" si="63"/>
        <v>0</v>
      </c>
      <c r="H113" s="201">
        <f t="shared" si="63"/>
        <v>0</v>
      </c>
      <c r="I113" s="201">
        <f t="shared" si="63"/>
        <v>0</v>
      </c>
      <c r="J113" s="201">
        <f t="shared" si="63"/>
        <v>0</v>
      </c>
      <c r="K113" s="201">
        <f t="shared" si="63"/>
        <v>0</v>
      </c>
      <c r="L113" s="201">
        <f t="shared" si="63"/>
        <v>0</v>
      </c>
      <c r="M113" s="201">
        <f t="shared" si="63"/>
        <v>0</v>
      </c>
      <c r="N113" s="201">
        <f t="shared" si="63"/>
        <v>0</v>
      </c>
      <c r="O113" s="201">
        <f t="shared" si="63"/>
        <v>0</v>
      </c>
      <c r="P113" s="201">
        <f t="shared" si="63"/>
        <v>0</v>
      </c>
      <c r="Q113" s="201">
        <f t="shared" si="63"/>
        <v>0</v>
      </c>
      <c r="R113" s="201">
        <f t="shared" si="63"/>
        <v>0</v>
      </c>
      <c r="S113" s="201">
        <f t="shared" si="63"/>
        <v>0</v>
      </c>
      <c r="T113" s="201">
        <f t="shared" si="63"/>
        <v>0</v>
      </c>
      <c r="U113" s="201">
        <f t="shared" si="63"/>
        <v>0</v>
      </c>
      <c r="V113" s="201">
        <f t="shared" si="63"/>
        <v>2124.2159180161507</v>
      </c>
      <c r="W113" s="201">
        <f t="shared" si="63"/>
        <v>0</v>
      </c>
      <c r="X113" s="201">
        <f t="shared" si="63"/>
        <v>0</v>
      </c>
    </row>
    <row r="114" spans="1:24" x14ac:dyDescent="0.25">
      <c r="A114" s="57" t="s">
        <v>12</v>
      </c>
      <c r="B114" s="35" t="s">
        <v>15</v>
      </c>
      <c r="C114" s="202"/>
      <c r="E114" s="201">
        <f t="shared" ref="E114:X114" si="64">IF(E48=1,E92/E70,0)</f>
        <v>0</v>
      </c>
      <c r="F114" s="201">
        <f t="shared" si="64"/>
        <v>0</v>
      </c>
      <c r="G114" s="201">
        <f t="shared" si="64"/>
        <v>0</v>
      </c>
      <c r="H114" s="201">
        <f t="shared" si="64"/>
        <v>0</v>
      </c>
      <c r="I114" s="201">
        <f t="shared" si="64"/>
        <v>0</v>
      </c>
      <c r="J114" s="201">
        <f t="shared" si="64"/>
        <v>0</v>
      </c>
      <c r="K114" s="201">
        <f t="shared" si="64"/>
        <v>0</v>
      </c>
      <c r="L114" s="201">
        <f t="shared" si="64"/>
        <v>0</v>
      </c>
      <c r="M114" s="201">
        <f t="shared" si="64"/>
        <v>0</v>
      </c>
      <c r="N114" s="201">
        <f t="shared" si="64"/>
        <v>0</v>
      </c>
      <c r="O114" s="201">
        <f t="shared" si="64"/>
        <v>0</v>
      </c>
      <c r="P114" s="201">
        <f t="shared" si="64"/>
        <v>0</v>
      </c>
      <c r="Q114" s="201">
        <f t="shared" si="64"/>
        <v>0</v>
      </c>
      <c r="R114" s="201">
        <f t="shared" si="64"/>
        <v>0</v>
      </c>
      <c r="S114" s="201">
        <f t="shared" si="64"/>
        <v>0</v>
      </c>
      <c r="T114" s="201">
        <f t="shared" si="64"/>
        <v>0</v>
      </c>
      <c r="U114" s="201">
        <f t="shared" si="64"/>
        <v>0</v>
      </c>
      <c r="V114" s="201">
        <f t="shared" si="64"/>
        <v>0</v>
      </c>
      <c r="W114" s="201">
        <f t="shared" si="64"/>
        <v>34.349210596240027</v>
      </c>
      <c r="X114" s="201">
        <f t="shared" si="64"/>
        <v>0</v>
      </c>
    </row>
    <row r="115" spans="1:24" x14ac:dyDescent="0.25">
      <c r="A115" s="58" t="s">
        <v>12</v>
      </c>
      <c r="B115" s="43" t="s">
        <v>16</v>
      </c>
      <c r="C115" s="202"/>
      <c r="E115" s="201">
        <f t="shared" ref="E115:X115" si="65">IF(E49=1,E93/E71,0)</f>
        <v>0</v>
      </c>
      <c r="F115" s="201">
        <f t="shared" si="65"/>
        <v>0</v>
      </c>
      <c r="G115" s="201">
        <f t="shared" si="65"/>
        <v>0</v>
      </c>
      <c r="H115" s="201">
        <f t="shared" si="65"/>
        <v>0</v>
      </c>
      <c r="I115" s="201">
        <f t="shared" si="65"/>
        <v>0</v>
      </c>
      <c r="J115" s="201">
        <f t="shared" si="65"/>
        <v>0</v>
      </c>
      <c r="K115" s="201">
        <f t="shared" si="65"/>
        <v>0</v>
      </c>
      <c r="L115" s="201">
        <f t="shared" si="65"/>
        <v>0</v>
      </c>
      <c r="M115" s="201">
        <f t="shared" si="65"/>
        <v>0</v>
      </c>
      <c r="N115" s="201">
        <f t="shared" si="65"/>
        <v>0</v>
      </c>
      <c r="O115" s="201">
        <f t="shared" si="65"/>
        <v>0</v>
      </c>
      <c r="P115" s="201">
        <f t="shared" si="65"/>
        <v>0</v>
      </c>
      <c r="Q115" s="201">
        <f t="shared" si="65"/>
        <v>0</v>
      </c>
      <c r="R115" s="201">
        <f t="shared" si="65"/>
        <v>0</v>
      </c>
      <c r="S115" s="201">
        <f t="shared" si="65"/>
        <v>0</v>
      </c>
      <c r="T115" s="201">
        <f t="shared" si="65"/>
        <v>0</v>
      </c>
      <c r="U115" s="201">
        <f t="shared" si="65"/>
        <v>0</v>
      </c>
      <c r="V115" s="201">
        <f t="shared" si="65"/>
        <v>0</v>
      </c>
      <c r="W115" s="201">
        <f t="shared" si="65"/>
        <v>0</v>
      </c>
      <c r="X115" s="201">
        <f t="shared" si="65"/>
        <v>141.89038170020629</v>
      </c>
    </row>
    <row r="117" spans="1:24" ht="17.25" x14ac:dyDescent="0.3">
      <c r="A117" s="17"/>
      <c r="B117" s="17"/>
      <c r="C117" s="197" t="s">
        <v>74</v>
      </c>
    </row>
    <row r="118" spans="1:24" x14ac:dyDescent="0.25">
      <c r="A118" s="24" t="s">
        <v>8</v>
      </c>
      <c r="B118" s="25" t="s">
        <v>13</v>
      </c>
      <c r="C118" s="202"/>
      <c r="E118" s="204">
        <f t="shared" ref="E118:X118" si="66">E30-E5</f>
        <v>0.81640093354140841</v>
      </c>
      <c r="F118" s="204">
        <f t="shared" si="66"/>
        <v>-2.5609028243218528E-2</v>
      </c>
      <c r="G118" s="204">
        <f t="shared" si="66"/>
        <v>-4.0210515529689392E-2</v>
      </c>
      <c r="H118" s="204">
        <f t="shared" si="66"/>
        <v>-1.6835887075308517E-2</v>
      </c>
      <c r="I118" s="204">
        <f t="shared" si="66"/>
        <v>-1.1836883564210419E-2</v>
      </c>
      <c r="J118" s="204">
        <f t="shared" si="66"/>
        <v>-1.7857602429454864E-3</v>
      </c>
      <c r="K118" s="204">
        <f t="shared" si="66"/>
        <v>-1.9506376521894932E-3</v>
      </c>
      <c r="L118" s="204">
        <f t="shared" si="66"/>
        <v>-1.1380853178669084E-3</v>
      </c>
      <c r="M118" s="204">
        <f t="shared" si="66"/>
        <v>-1.6323434730115634E-3</v>
      </c>
      <c r="N118" s="204">
        <f t="shared" si="66"/>
        <v>-2.5807485966668989E-4</v>
      </c>
      <c r="O118" s="204">
        <f t="shared" si="66"/>
        <v>-3.3130104975095687E-4</v>
      </c>
      <c r="P118" s="204">
        <f t="shared" si="66"/>
        <v>-1.24295962847711E-4</v>
      </c>
      <c r="Q118" s="204">
        <f t="shared" si="66"/>
        <v>-7.732139747880899E-4</v>
      </c>
      <c r="R118" s="204">
        <f t="shared" si="66"/>
        <v>-2.6897564928504253E-4</v>
      </c>
      <c r="S118" s="204">
        <f t="shared" si="66"/>
        <v>-3.8498216011835084E-4</v>
      </c>
      <c r="T118" s="204">
        <f t="shared" si="66"/>
        <v>-3.7718130623842235E-4</v>
      </c>
      <c r="U118" s="204">
        <f t="shared" si="66"/>
        <v>-2.1578965626265168E-3</v>
      </c>
      <c r="V118" s="204">
        <f t="shared" si="66"/>
        <v>-4.6950408861157363E-4</v>
      </c>
      <c r="W118" s="204">
        <f t="shared" si="66"/>
        <v>-7.6712025911368422E-4</v>
      </c>
      <c r="X118" s="204">
        <f t="shared" si="66"/>
        <v>-5.3739042414463456E-4</v>
      </c>
    </row>
    <row r="119" spans="1:24" x14ac:dyDescent="0.25">
      <c r="A119" s="34" t="s">
        <v>8</v>
      </c>
      <c r="B119" s="35" t="s">
        <v>14</v>
      </c>
      <c r="C119" s="202"/>
      <c r="E119" s="204">
        <f t="shared" ref="E119:X119" si="67">E31-E6</f>
        <v>-3.0532550852384717E-2</v>
      </c>
      <c r="F119" s="204">
        <f t="shared" si="67"/>
        <v>0.74173356277420865</v>
      </c>
      <c r="G119" s="204">
        <f t="shared" si="67"/>
        <v>-1.2928195274509053E-2</v>
      </c>
      <c r="H119" s="204">
        <f t="shared" si="67"/>
        <v>-1.386604630043972E-2</v>
      </c>
      <c r="I119" s="204">
        <f t="shared" si="67"/>
        <v>-1.8309252580576748E-4</v>
      </c>
      <c r="J119" s="204">
        <f t="shared" si="67"/>
        <v>-8.4868992564586271E-4</v>
      </c>
      <c r="K119" s="204">
        <f t="shared" si="67"/>
        <v>-1.0553464159666507E-4</v>
      </c>
      <c r="L119" s="204">
        <f t="shared" si="67"/>
        <v>-2.1501610033071626E-4</v>
      </c>
      <c r="M119" s="204">
        <f t="shared" si="67"/>
        <v>-1.3532598552818683E-5</v>
      </c>
      <c r="N119" s="204">
        <f t="shared" si="67"/>
        <v>-6.7230829453574691E-5</v>
      </c>
      <c r="O119" s="204">
        <f t="shared" si="67"/>
        <v>-2.3573153570177197E-5</v>
      </c>
      <c r="P119" s="204">
        <f t="shared" si="67"/>
        <v>-1.6354326498459795E-5</v>
      </c>
      <c r="Q119" s="204">
        <f t="shared" si="67"/>
        <v>-6.0665956428733898E-6</v>
      </c>
      <c r="R119" s="204">
        <f t="shared" si="67"/>
        <v>-3.5178850619493998E-5</v>
      </c>
      <c r="S119" s="204">
        <f t="shared" si="67"/>
        <v>-2.6807826550409292E-6</v>
      </c>
      <c r="T119" s="204">
        <f t="shared" si="67"/>
        <v>-1.2161529331239904E-5</v>
      </c>
      <c r="U119" s="204">
        <f t="shared" si="67"/>
        <v>-5.280480191432658E-5</v>
      </c>
      <c r="V119" s="204">
        <f t="shared" si="67"/>
        <v>-1.7643309261919677E-4</v>
      </c>
      <c r="W119" s="204">
        <f t="shared" si="67"/>
        <v>-4.184888541375361E-5</v>
      </c>
      <c r="X119" s="204">
        <f t="shared" si="67"/>
        <v>-8.5013659546690572E-5</v>
      </c>
    </row>
    <row r="120" spans="1:24" x14ac:dyDescent="0.25">
      <c r="A120" s="34" t="s">
        <v>8</v>
      </c>
      <c r="B120" s="35" t="s">
        <v>15</v>
      </c>
      <c r="C120" s="202"/>
      <c r="E120" s="204">
        <f t="shared" ref="E120:X120" si="68">E32-E7</f>
        <v>-0.11470753355806167</v>
      </c>
      <c r="F120" s="204">
        <f t="shared" si="68"/>
        <v>-7.1361176375945259E-2</v>
      </c>
      <c r="G120" s="204">
        <f t="shared" si="68"/>
        <v>0.87355573001769293</v>
      </c>
      <c r="H120" s="204">
        <f t="shared" si="68"/>
        <v>-8.4486934223666182E-2</v>
      </c>
      <c r="I120" s="204">
        <f t="shared" si="68"/>
        <v>-2.2798951642312741E-3</v>
      </c>
      <c r="J120" s="204">
        <f t="shared" si="68"/>
        <v>-4.6286539821923777E-4</v>
      </c>
      <c r="K120" s="204">
        <f t="shared" si="68"/>
        <v>-7.0040337103618447E-4</v>
      </c>
      <c r="L120" s="204">
        <f t="shared" si="68"/>
        <v>-4.8760568928922504E-4</v>
      </c>
      <c r="M120" s="204">
        <f t="shared" si="68"/>
        <v>-2.4551735763018746E-4</v>
      </c>
      <c r="N120" s="204">
        <f t="shared" si="68"/>
        <v>-5.4252372148852968E-5</v>
      </c>
      <c r="O120" s="204">
        <f t="shared" si="68"/>
        <v>-6.6964745643265398E-5</v>
      </c>
      <c r="P120" s="204">
        <f t="shared" si="68"/>
        <v>-2.8156088064007885E-5</v>
      </c>
      <c r="Q120" s="204">
        <f t="shared" si="68"/>
        <v>-1.4774968168587596E-4</v>
      </c>
      <c r="R120" s="204">
        <f t="shared" si="68"/>
        <v>-5.2374602424023139E-5</v>
      </c>
      <c r="S120" s="204">
        <f t="shared" si="68"/>
        <v>-1.0231459403113291E-4</v>
      </c>
      <c r="T120" s="204">
        <f t="shared" si="68"/>
        <v>-7.2179273117740014E-5</v>
      </c>
      <c r="U120" s="204">
        <f t="shared" si="68"/>
        <v>-4.1611654979299928E-4</v>
      </c>
      <c r="V120" s="204">
        <f t="shared" si="68"/>
        <v>-1.0423834831516281E-4</v>
      </c>
      <c r="W120" s="204">
        <f t="shared" si="68"/>
        <v>-2.0573945876133247E-4</v>
      </c>
      <c r="X120" s="204">
        <f t="shared" si="68"/>
        <v>-1.3479851183743265E-4</v>
      </c>
    </row>
    <row r="121" spans="1:24" x14ac:dyDescent="0.25">
      <c r="A121" s="42" t="s">
        <v>8</v>
      </c>
      <c r="B121" s="43" t="s">
        <v>16</v>
      </c>
      <c r="C121" s="202"/>
      <c r="E121" s="204">
        <f t="shared" ref="E121:X121" si="69">E33-E8</f>
        <v>-0.12066872495355423</v>
      </c>
      <c r="F121" s="204">
        <f t="shared" si="69"/>
        <v>-8.0275806464276803E-2</v>
      </c>
      <c r="G121" s="204">
        <f t="shared" si="69"/>
        <v>-0.11626588405168763</v>
      </c>
      <c r="H121" s="204">
        <f t="shared" si="69"/>
        <v>0.69432358024762297</v>
      </c>
      <c r="I121" s="204">
        <f t="shared" si="69"/>
        <v>-2.2422215387358779E-3</v>
      </c>
      <c r="J121" s="204">
        <f t="shared" si="69"/>
        <v>-1.48582074107471E-3</v>
      </c>
      <c r="K121" s="204">
        <f t="shared" si="69"/>
        <v>-1.6396540472440008E-3</v>
      </c>
      <c r="L121" s="204">
        <f t="shared" si="69"/>
        <v>-5.336491420463732E-3</v>
      </c>
      <c r="M121" s="204">
        <f t="shared" si="69"/>
        <v>-1.5277935908292745E-4</v>
      </c>
      <c r="N121" s="204">
        <f t="shared" si="69"/>
        <v>-1.1585094614552625E-4</v>
      </c>
      <c r="O121" s="204">
        <f t="shared" si="69"/>
        <v>-1.4858281828455277E-4</v>
      </c>
      <c r="P121" s="204">
        <f t="shared" si="69"/>
        <v>-2.4731254804058288E-4</v>
      </c>
      <c r="Q121" s="204">
        <f t="shared" si="69"/>
        <v>-1.8733855627300566E-4</v>
      </c>
      <c r="R121" s="204">
        <f t="shared" si="69"/>
        <v>-1.4953339246962579E-4</v>
      </c>
      <c r="S121" s="204">
        <f t="shared" si="69"/>
        <v>-2.6970552542535478E-4</v>
      </c>
      <c r="T121" s="204">
        <f t="shared" si="69"/>
        <v>-3.5100997528762394E-4</v>
      </c>
      <c r="U121" s="204">
        <f t="shared" si="69"/>
        <v>-3.7231137735477021E-4</v>
      </c>
      <c r="V121" s="204">
        <f t="shared" si="69"/>
        <v>-4.1990816964461165E-4</v>
      </c>
      <c r="W121" s="204">
        <f t="shared" si="69"/>
        <v>-5.0913075043996538E-4</v>
      </c>
      <c r="X121" s="204">
        <f t="shared" si="69"/>
        <v>-1.0360748958056409E-3</v>
      </c>
    </row>
    <row r="122" spans="1:24" x14ac:dyDescent="0.25">
      <c r="A122" s="49" t="s">
        <v>9</v>
      </c>
      <c r="B122" s="25" t="s">
        <v>13</v>
      </c>
      <c r="C122" s="202"/>
      <c r="E122" s="204">
        <f t="shared" ref="E122:X122" si="70">E34-E9</f>
        <v>-9.7289040832548163E-2</v>
      </c>
      <c r="F122" s="204">
        <f t="shared" si="70"/>
        <v>-2.2522227495154548E-2</v>
      </c>
      <c r="G122" s="204">
        <f t="shared" si="70"/>
        <v>-1.7668026133285924E-2</v>
      </c>
      <c r="H122" s="204">
        <f t="shared" si="70"/>
        <v>-9.3532021565106375E-3</v>
      </c>
      <c r="I122" s="204">
        <f t="shared" si="70"/>
        <v>0.7055953540094031</v>
      </c>
      <c r="J122" s="204">
        <f t="shared" si="70"/>
        <v>-5.6289009282415065E-2</v>
      </c>
      <c r="K122" s="204">
        <f t="shared" si="70"/>
        <v>-6.5588483289872032E-2</v>
      </c>
      <c r="L122" s="204">
        <f t="shared" si="70"/>
        <v>-3.9808076017209794E-2</v>
      </c>
      <c r="M122" s="204">
        <f t="shared" si="70"/>
        <v>-1.3877340714130729E-2</v>
      </c>
      <c r="N122" s="204">
        <f t="shared" si="70"/>
        <v>-2.6308672844548445E-3</v>
      </c>
      <c r="O122" s="204">
        <f t="shared" si="70"/>
        <v>-2.5790830063976465E-3</v>
      </c>
      <c r="P122" s="204">
        <f t="shared" si="70"/>
        <v>-1.1516584727319884E-3</v>
      </c>
      <c r="Q122" s="204">
        <f t="shared" si="70"/>
        <v>-5.758117427247608E-3</v>
      </c>
      <c r="R122" s="204">
        <f t="shared" si="70"/>
        <v>-2.1052123446081085E-3</v>
      </c>
      <c r="S122" s="204">
        <f t="shared" si="70"/>
        <v>-2.263594215391971E-3</v>
      </c>
      <c r="T122" s="204">
        <f t="shared" si="70"/>
        <v>-2.2630126497912625E-3</v>
      </c>
      <c r="U122" s="204">
        <f t="shared" si="70"/>
        <v>-1.5984821149090601E-2</v>
      </c>
      <c r="V122" s="204">
        <f t="shared" si="70"/>
        <v>-3.740783045625791E-3</v>
      </c>
      <c r="W122" s="204">
        <f t="shared" si="70"/>
        <v>-6.271085527511799E-3</v>
      </c>
      <c r="X122" s="204">
        <f t="shared" si="70"/>
        <v>-3.4830283221586205E-3</v>
      </c>
    </row>
    <row r="123" spans="1:24" x14ac:dyDescent="0.25">
      <c r="A123" s="50" t="s">
        <v>9</v>
      </c>
      <c r="B123" s="35" t="s">
        <v>14</v>
      </c>
      <c r="C123" s="202"/>
      <c r="E123" s="204">
        <f t="shared" ref="E123:X123" si="71">E35-E10</f>
        <v>-2.6658891938130523E-3</v>
      </c>
      <c r="F123" s="204">
        <f t="shared" si="71"/>
        <v>-6.4479230818802104E-3</v>
      </c>
      <c r="G123" s="204">
        <f t="shared" si="71"/>
        <v>-9.6002855666680871E-4</v>
      </c>
      <c r="H123" s="204">
        <f t="shared" si="71"/>
        <v>-1.5736535268182996E-3</v>
      </c>
      <c r="I123" s="204">
        <f t="shared" si="71"/>
        <v>-3.2993460196114967E-2</v>
      </c>
      <c r="J123" s="204">
        <f t="shared" si="71"/>
        <v>0.78438766326100162</v>
      </c>
      <c r="K123" s="204">
        <f t="shared" si="71"/>
        <v>-2.0789809584754737E-2</v>
      </c>
      <c r="L123" s="204">
        <f t="shared" si="71"/>
        <v>-1.9897062606165729E-2</v>
      </c>
      <c r="M123" s="204">
        <f t="shared" si="71"/>
        <v>-2.6504706819884265E-4</v>
      </c>
      <c r="N123" s="204">
        <f t="shared" si="71"/>
        <v>-1.7947848587730449E-3</v>
      </c>
      <c r="O123" s="204">
        <f t="shared" si="71"/>
        <v>-2.8336528399544283E-4</v>
      </c>
      <c r="P123" s="204">
        <f t="shared" si="71"/>
        <v>-1.9222868678804897E-4</v>
      </c>
      <c r="Q123" s="204">
        <f t="shared" si="71"/>
        <v>-2.0316547542949636E-4</v>
      </c>
      <c r="R123" s="204">
        <f t="shared" si="71"/>
        <v>-2.099890758190693E-3</v>
      </c>
      <c r="S123" s="204">
        <f t="shared" si="71"/>
        <v>-5.1143483933694544E-5</v>
      </c>
      <c r="T123" s="204">
        <f t="shared" si="71"/>
        <v>-9.6361955512064499E-5</v>
      </c>
      <c r="U123" s="204">
        <f t="shared" si="71"/>
        <v>-9.7135307173005722E-4</v>
      </c>
      <c r="V123" s="204">
        <f t="shared" si="71"/>
        <v>-2.93729151646396E-3</v>
      </c>
      <c r="W123" s="204">
        <f t="shared" si="71"/>
        <v>-6.3586570184668287E-4</v>
      </c>
      <c r="X123" s="204">
        <f t="shared" si="71"/>
        <v>-1.4218355248513412E-3</v>
      </c>
    </row>
    <row r="124" spans="1:24" x14ac:dyDescent="0.25">
      <c r="A124" s="50" t="s">
        <v>9</v>
      </c>
      <c r="B124" s="35" t="s">
        <v>15</v>
      </c>
      <c r="C124" s="202"/>
      <c r="E124" s="204">
        <f t="shared" ref="E124:X124" si="72">E36-E11</f>
        <v>-1.3864188394002887E-2</v>
      </c>
      <c r="F124" s="204">
        <f t="shared" si="72"/>
        <v>-5.437529043011465E-3</v>
      </c>
      <c r="G124" s="204">
        <f t="shared" si="72"/>
        <v>-5.0427204925827893E-3</v>
      </c>
      <c r="H124" s="204">
        <f t="shared" si="72"/>
        <v>-3.8359054019920817E-3</v>
      </c>
      <c r="I124" s="204">
        <f t="shared" si="72"/>
        <v>-0.11416798628262499</v>
      </c>
      <c r="J124" s="204">
        <f t="shared" si="72"/>
        <v>-8.5268773315200469E-2</v>
      </c>
      <c r="K124" s="204">
        <f t="shared" si="72"/>
        <v>0.85222911520954558</v>
      </c>
      <c r="L124" s="204">
        <f t="shared" si="72"/>
        <v>-9.0562717720801794E-2</v>
      </c>
      <c r="M124" s="204">
        <f t="shared" si="72"/>
        <v>-1.6629931723869714E-3</v>
      </c>
      <c r="N124" s="204">
        <f t="shared" si="72"/>
        <v>-8.6692216327683748E-4</v>
      </c>
      <c r="O124" s="204">
        <f t="shared" si="72"/>
        <v>-5.0969532031257161E-4</v>
      </c>
      <c r="P124" s="204">
        <f t="shared" si="72"/>
        <v>-3.0617527342105164E-4</v>
      </c>
      <c r="Q124" s="204">
        <f t="shared" si="72"/>
        <v>-7.5818026856443079E-4</v>
      </c>
      <c r="R124" s="204">
        <f t="shared" si="72"/>
        <v>-4.7157170157980814E-4</v>
      </c>
      <c r="S124" s="204">
        <f t="shared" si="72"/>
        <v>-5.6222727711472092E-4</v>
      </c>
      <c r="T124" s="204">
        <f t="shared" si="72"/>
        <v>-4.6796065631341861E-4</v>
      </c>
      <c r="U124" s="204">
        <f t="shared" si="72"/>
        <v>-2.5177209746218483E-3</v>
      </c>
      <c r="V124" s="204">
        <f t="shared" si="72"/>
        <v>-8.7599461508169603E-4</v>
      </c>
      <c r="W124" s="204">
        <f t="shared" si="72"/>
        <v>-1.4161519009083588E-3</v>
      </c>
      <c r="X124" s="204">
        <f t="shared" si="72"/>
        <v>-1.3219320122889915E-3</v>
      </c>
    </row>
    <row r="125" spans="1:24" x14ac:dyDescent="0.25">
      <c r="A125" s="51" t="s">
        <v>9</v>
      </c>
      <c r="B125" s="43" t="s">
        <v>16</v>
      </c>
      <c r="C125" s="202"/>
      <c r="E125" s="204">
        <f t="shared" ref="E125:X125" si="73">E37-E12</f>
        <v>-1.4277085212547174E-2</v>
      </c>
      <c r="F125" s="204">
        <f t="shared" si="73"/>
        <v>-9.42818901483586E-3</v>
      </c>
      <c r="G125" s="204">
        <f t="shared" si="73"/>
        <v>-1.2565753361851853E-2</v>
      </c>
      <c r="H125" s="204">
        <f t="shared" si="73"/>
        <v>-2.9601919186971214E-2</v>
      </c>
      <c r="I125" s="204">
        <f t="shared" si="73"/>
        <v>-0.11001833723529952</v>
      </c>
      <c r="J125" s="204">
        <f t="shared" si="73"/>
        <v>-9.9941782739337431E-2</v>
      </c>
      <c r="K125" s="204">
        <f t="shared" si="73"/>
        <v>-0.11456711735335771</v>
      </c>
      <c r="L125" s="204">
        <f t="shared" si="73"/>
        <v>0.71781042929041539</v>
      </c>
      <c r="M125" s="204">
        <f t="shared" si="73"/>
        <v>-1.9361982881019458E-3</v>
      </c>
      <c r="N125" s="204">
        <f t="shared" si="73"/>
        <v>-1.8291672107166098E-3</v>
      </c>
      <c r="O125" s="204">
        <f t="shared" si="73"/>
        <v>-2.3754704965406816E-3</v>
      </c>
      <c r="P125" s="204">
        <f t="shared" si="73"/>
        <v>-3.9339717647757779E-3</v>
      </c>
      <c r="Q125" s="204">
        <f t="shared" si="73"/>
        <v>-1.0660081474798426E-3</v>
      </c>
      <c r="R125" s="204">
        <f t="shared" si="73"/>
        <v>-8.8541890256173402E-4</v>
      </c>
      <c r="S125" s="204">
        <f t="shared" si="73"/>
        <v>-1.6375940710014684E-3</v>
      </c>
      <c r="T125" s="204">
        <f t="shared" si="73"/>
        <v>-2.1114899924404452E-3</v>
      </c>
      <c r="U125" s="204">
        <f t="shared" si="73"/>
        <v>-3.3500876332369155E-3</v>
      </c>
      <c r="V125" s="204">
        <f t="shared" si="73"/>
        <v>-3.4965656912409001E-3</v>
      </c>
      <c r="W125" s="204">
        <f t="shared" si="73"/>
        <v>-4.7361965720936006E-3</v>
      </c>
      <c r="X125" s="204">
        <f t="shared" si="73"/>
        <v>-1.1177629488784315E-2</v>
      </c>
    </row>
    <row r="126" spans="1:24" x14ac:dyDescent="0.25">
      <c r="A126" s="53" t="s">
        <v>10</v>
      </c>
      <c r="B126" s="35" t="s">
        <v>13</v>
      </c>
      <c r="C126" s="202"/>
      <c r="E126" s="204">
        <f t="shared" ref="E126:X126" si="74">E38-E13</f>
        <v>-1.1442508807191632E-2</v>
      </c>
      <c r="F126" s="204">
        <f t="shared" si="74"/>
        <v>-1.5852692961565631E-3</v>
      </c>
      <c r="G126" s="204">
        <f t="shared" si="74"/>
        <v>-1.3136298859859456E-3</v>
      </c>
      <c r="H126" s="204">
        <f t="shared" si="74"/>
        <v>-6.9861903679090955E-4</v>
      </c>
      <c r="I126" s="204">
        <f t="shared" si="74"/>
        <v>-6.2403727112004198E-3</v>
      </c>
      <c r="J126" s="204">
        <f t="shared" si="74"/>
        <v>-8.934258133266494E-4</v>
      </c>
      <c r="K126" s="204">
        <f t="shared" si="74"/>
        <v>-1.2305600894075752E-3</v>
      </c>
      <c r="L126" s="204">
        <f t="shared" si="74"/>
        <v>-8.4840136174516273E-4</v>
      </c>
      <c r="M126" s="204">
        <f t="shared" si="74"/>
        <v>0.72872392798579422</v>
      </c>
      <c r="N126" s="204">
        <f t="shared" si="74"/>
        <v>-3.2684487572407786E-2</v>
      </c>
      <c r="O126" s="204">
        <f t="shared" si="74"/>
        <v>-5.0117899611796753E-2</v>
      </c>
      <c r="P126" s="204">
        <f t="shared" si="74"/>
        <v>-2.2003024919551792E-2</v>
      </c>
      <c r="Q126" s="204">
        <f t="shared" si="74"/>
        <v>-3.1978666961885623E-3</v>
      </c>
      <c r="R126" s="204">
        <f t="shared" si="74"/>
        <v>-7.4724245191693764E-4</v>
      </c>
      <c r="S126" s="204">
        <f t="shared" si="74"/>
        <v>-9.5211243205095108E-4</v>
      </c>
      <c r="T126" s="204">
        <f t="shared" si="74"/>
        <v>-1.0360264266336995E-3</v>
      </c>
      <c r="U126" s="204">
        <f t="shared" si="74"/>
        <v>-1.2473276028582791E-2</v>
      </c>
      <c r="V126" s="204">
        <f t="shared" si="74"/>
        <v>-1.9880240576635039E-3</v>
      </c>
      <c r="W126" s="204">
        <f t="shared" si="74"/>
        <v>-3.2938289493200622E-3</v>
      </c>
      <c r="X126" s="204">
        <f t="shared" si="74"/>
        <v>-2.2988150654791339E-3</v>
      </c>
    </row>
    <row r="127" spans="1:24" x14ac:dyDescent="0.25">
      <c r="A127" s="53" t="s">
        <v>10</v>
      </c>
      <c r="B127" s="35" t="s">
        <v>14</v>
      </c>
      <c r="C127" s="202"/>
      <c r="E127" s="204">
        <f t="shared" ref="E127:X127" si="75">E39-E14</f>
        <v>-4.3956324211821216E-4</v>
      </c>
      <c r="F127" s="204">
        <f t="shared" si="75"/>
        <v>-6.4827271039538488E-3</v>
      </c>
      <c r="G127" s="204">
        <f t="shared" si="75"/>
        <v>-1.8124132118868351E-4</v>
      </c>
      <c r="H127" s="204">
        <f t="shared" si="75"/>
        <v>-2.7238751995253921E-4</v>
      </c>
      <c r="I127" s="204">
        <f t="shared" si="75"/>
        <v>-4.5250100428886631E-4</v>
      </c>
      <c r="J127" s="204">
        <f t="shared" si="75"/>
        <v>-7.5016002651118168E-3</v>
      </c>
      <c r="K127" s="204">
        <f t="shared" si="75"/>
        <v>-1.1065109532867984E-4</v>
      </c>
      <c r="L127" s="204">
        <f t="shared" si="75"/>
        <v>-2.0379459660322443E-4</v>
      </c>
      <c r="M127" s="204">
        <f t="shared" si="75"/>
        <v>-2.082174582306158E-2</v>
      </c>
      <c r="N127" s="204">
        <f t="shared" si="75"/>
        <v>0.81614851019950663</v>
      </c>
      <c r="O127" s="204">
        <f t="shared" si="75"/>
        <v>-2.5027813331498262E-2</v>
      </c>
      <c r="P127" s="204">
        <f t="shared" si="75"/>
        <v>-1.1942700358053879E-2</v>
      </c>
      <c r="Q127" s="204">
        <f t="shared" si="75"/>
        <v>-2.1490097708011245E-4</v>
      </c>
      <c r="R127" s="204">
        <f t="shared" si="75"/>
        <v>-3.4684949290210484E-3</v>
      </c>
      <c r="S127" s="204">
        <f t="shared" si="75"/>
        <v>-4.0459616210477189E-5</v>
      </c>
      <c r="T127" s="204">
        <f t="shared" si="75"/>
        <v>-1.4065756303255328E-4</v>
      </c>
      <c r="U127" s="204">
        <f t="shared" si="75"/>
        <v>-1.5287605286793161E-3</v>
      </c>
      <c r="V127" s="204">
        <f t="shared" si="75"/>
        <v>-8.1351229987793039E-3</v>
      </c>
      <c r="W127" s="204">
        <f t="shared" si="75"/>
        <v>-6.0979372882860898E-4</v>
      </c>
      <c r="X127" s="204">
        <f t="shared" si="75"/>
        <v>-1.9003903211993938E-3</v>
      </c>
    </row>
    <row r="128" spans="1:24" x14ac:dyDescent="0.25">
      <c r="A128" s="53" t="s">
        <v>10</v>
      </c>
      <c r="B128" s="35" t="s">
        <v>15</v>
      </c>
      <c r="C128" s="202"/>
      <c r="E128" s="204">
        <f t="shared" ref="E128:X128" si="76">E40-E15</f>
        <v>-2.2333482174323894E-3</v>
      </c>
      <c r="F128" s="204">
        <f t="shared" si="76"/>
        <v>-7.0304448539918894E-4</v>
      </c>
      <c r="G128" s="204">
        <f t="shared" si="76"/>
        <v>-6.0549155595926657E-4</v>
      </c>
      <c r="H128" s="204">
        <f t="shared" si="76"/>
        <v>-5.858204934583442E-4</v>
      </c>
      <c r="I128" s="204">
        <f t="shared" si="76"/>
        <v>-2.0262359686701046E-3</v>
      </c>
      <c r="J128" s="204">
        <f t="shared" si="76"/>
        <v>-6.9131658352818777E-4</v>
      </c>
      <c r="K128" s="204">
        <f t="shared" si="76"/>
        <v>-7.6751531571141759E-4</v>
      </c>
      <c r="L128" s="204">
        <f t="shared" si="76"/>
        <v>-9.8150576537488058E-4</v>
      </c>
      <c r="M128" s="204">
        <f t="shared" si="76"/>
        <v>-0.12322039603132982</v>
      </c>
      <c r="N128" s="204">
        <f t="shared" si="76"/>
        <v>-5.8733755264740228E-2</v>
      </c>
      <c r="O128" s="204">
        <f t="shared" si="76"/>
        <v>0.87391909185033334</v>
      </c>
      <c r="P128" s="204">
        <f t="shared" si="76"/>
        <v>-8.640567547844806E-2</v>
      </c>
      <c r="Q128" s="204">
        <f t="shared" si="76"/>
        <v>-8.8023859997725688E-4</v>
      </c>
      <c r="R128" s="204">
        <f t="shared" si="76"/>
        <v>-3.1501686969481876E-4</v>
      </c>
      <c r="S128" s="204">
        <f t="shared" si="76"/>
        <v>-3.4720648173665623E-4</v>
      </c>
      <c r="T128" s="204">
        <f t="shared" si="76"/>
        <v>-3.2845902823272819E-4</v>
      </c>
      <c r="U128" s="204">
        <f t="shared" si="76"/>
        <v>-3.738880767095447E-3</v>
      </c>
      <c r="V128" s="204">
        <f t="shared" si="76"/>
        <v>-1.3192023167049336E-3</v>
      </c>
      <c r="W128" s="204">
        <f t="shared" si="76"/>
        <v>-1.4356704803028548E-3</v>
      </c>
      <c r="X128" s="204">
        <f t="shared" si="76"/>
        <v>-1.5190934049347149E-3</v>
      </c>
    </row>
    <row r="129" spans="1:24" x14ac:dyDescent="0.25">
      <c r="A129" s="53" t="s">
        <v>10</v>
      </c>
      <c r="B129" s="35" t="s">
        <v>16</v>
      </c>
      <c r="C129" s="202"/>
      <c r="E129" s="204">
        <f t="shared" ref="E129:X129" si="77">E41-E16</f>
        <v>-2.2726269863385571E-3</v>
      </c>
      <c r="F129" s="204">
        <f t="shared" si="77"/>
        <v>-1.8900715843317127E-3</v>
      </c>
      <c r="G129" s="204">
        <f t="shared" si="77"/>
        <v>-1.8074159140828367E-3</v>
      </c>
      <c r="H129" s="204">
        <f t="shared" si="77"/>
        <v>-6.0480029797945391E-3</v>
      </c>
      <c r="I129" s="204">
        <f t="shared" si="77"/>
        <v>-4.5474450257822407E-3</v>
      </c>
      <c r="J129" s="204">
        <f t="shared" si="77"/>
        <v>-3.5156110637286119E-3</v>
      </c>
      <c r="K129" s="204">
        <f t="shared" si="77"/>
        <v>-2.8659406284572485E-3</v>
      </c>
      <c r="L129" s="204">
        <f t="shared" si="77"/>
        <v>-1.2222599012850995E-2</v>
      </c>
      <c r="M129" s="204">
        <f t="shared" si="77"/>
        <v>-9.5378687105482376E-2</v>
      </c>
      <c r="N129" s="204">
        <f t="shared" si="77"/>
        <v>-0.12529879413248604</v>
      </c>
      <c r="O129" s="204">
        <f t="shared" si="77"/>
        <v>-0.15722439908826036</v>
      </c>
      <c r="P129" s="204">
        <f t="shared" si="77"/>
        <v>0.72176055925053983</v>
      </c>
      <c r="Q129" s="204">
        <f t="shared" si="77"/>
        <v>-5.726484922885922E-4</v>
      </c>
      <c r="R129" s="204">
        <f t="shared" si="77"/>
        <v>-7.8690765180964683E-4</v>
      </c>
      <c r="S129" s="204">
        <f t="shared" si="77"/>
        <v>-1.0578574931687473E-3</v>
      </c>
      <c r="T129" s="204">
        <f t="shared" si="77"/>
        <v>-1.5366852271371354E-3</v>
      </c>
      <c r="U129" s="204">
        <f t="shared" si="77"/>
        <v>-2.5540148174755979E-3</v>
      </c>
      <c r="V129" s="204">
        <f t="shared" si="77"/>
        <v>-2.6042930402800806E-3</v>
      </c>
      <c r="W129" s="204">
        <f t="shared" si="77"/>
        <v>-3.2390150350966405E-3</v>
      </c>
      <c r="X129" s="204">
        <f t="shared" si="77"/>
        <v>-7.5478619678710163E-3</v>
      </c>
    </row>
    <row r="130" spans="1:24" x14ac:dyDescent="0.25">
      <c r="A130" s="54" t="s">
        <v>11</v>
      </c>
      <c r="B130" s="25" t="s">
        <v>13</v>
      </c>
      <c r="C130" s="202"/>
      <c r="E130" s="204">
        <f t="shared" ref="E130:X130" si="78">E42-E17</f>
        <v>-1.2533369440051923E-2</v>
      </c>
      <c r="F130" s="204">
        <f t="shared" si="78"/>
        <v>-2.6948365985686208E-3</v>
      </c>
      <c r="G130" s="204">
        <f t="shared" si="78"/>
        <v>-3.0244376955506796E-3</v>
      </c>
      <c r="H130" s="204">
        <f t="shared" si="78"/>
        <v>-2.1256421398571051E-3</v>
      </c>
      <c r="I130" s="204">
        <f t="shared" si="78"/>
        <v>-1.1312281204140465E-2</v>
      </c>
      <c r="J130" s="204">
        <f t="shared" si="78"/>
        <v>-2.2469822891498211E-3</v>
      </c>
      <c r="K130" s="204">
        <f t="shared" si="78"/>
        <v>-2.6565419415557792E-3</v>
      </c>
      <c r="L130" s="204">
        <f t="shared" si="78"/>
        <v>-1.6993693045062735E-3</v>
      </c>
      <c r="M130" s="204">
        <f t="shared" si="78"/>
        <v>-1.4627940001550706E-2</v>
      </c>
      <c r="N130" s="204">
        <f t="shared" si="78"/>
        <v>-2.0114209463024104E-3</v>
      </c>
      <c r="O130" s="204">
        <f t="shared" si="78"/>
        <v>-4.0140404309752954E-3</v>
      </c>
      <c r="P130" s="204">
        <f t="shared" si="78"/>
        <v>-2.3978820239482874E-3</v>
      </c>
      <c r="Q130" s="204">
        <f t="shared" si="78"/>
        <v>0.51000595255161307</v>
      </c>
      <c r="R130" s="204">
        <f t="shared" si="78"/>
        <v>-0.12183510741645813</v>
      </c>
      <c r="S130" s="204">
        <f t="shared" si="78"/>
        <v>-0.23854112481592593</v>
      </c>
      <c r="T130" s="204">
        <f t="shared" si="78"/>
        <v>-0.13472532803771173</v>
      </c>
      <c r="U130" s="204">
        <f t="shared" si="78"/>
        <v>-2.2609400282294231E-2</v>
      </c>
      <c r="V130" s="204">
        <f t="shared" si="78"/>
        <v>-3.8597078920066118E-3</v>
      </c>
      <c r="W130" s="204">
        <f t="shared" si="78"/>
        <v>-7.9776417982867515E-3</v>
      </c>
      <c r="X130" s="204">
        <f t="shared" si="78"/>
        <v>-4.466465581651393E-3</v>
      </c>
    </row>
    <row r="131" spans="1:24" x14ac:dyDescent="0.25">
      <c r="A131" s="55" t="s">
        <v>11</v>
      </c>
      <c r="B131" s="35" t="s">
        <v>14</v>
      </c>
      <c r="C131" s="202"/>
      <c r="E131" s="204">
        <f t="shared" ref="E131:X131" si="79">E43-E18</f>
        <v>-3.0490253544818087E-5</v>
      </c>
      <c r="F131" s="204">
        <f t="shared" si="79"/>
        <v>-6.3805035009696629E-5</v>
      </c>
      <c r="G131" s="204">
        <f t="shared" si="79"/>
        <v>-1.0244694191866438E-5</v>
      </c>
      <c r="H131" s="204">
        <f t="shared" si="79"/>
        <v>-9.3340706108375344E-6</v>
      </c>
      <c r="I131" s="204">
        <f t="shared" si="79"/>
        <v>-2.3847316649149461E-5</v>
      </c>
      <c r="J131" s="204">
        <f t="shared" si="79"/>
        <v>-8.6177551851534479E-5</v>
      </c>
      <c r="K131" s="204">
        <f t="shared" si="79"/>
        <v>-8.8964751253775206E-6</v>
      </c>
      <c r="L131" s="204">
        <f t="shared" si="79"/>
        <v>-1.621595246474379E-5</v>
      </c>
      <c r="M131" s="204">
        <f t="shared" si="79"/>
        <v>-1.3172637730886129E-5</v>
      </c>
      <c r="N131" s="204">
        <f t="shared" si="79"/>
        <v>-3.642988730233874E-5</v>
      </c>
      <c r="O131" s="204">
        <f t="shared" si="79"/>
        <v>-1.4339122836293493E-5</v>
      </c>
      <c r="P131" s="204">
        <f t="shared" si="79"/>
        <v>-9.9670383840205269E-6</v>
      </c>
      <c r="Q131" s="204">
        <f t="shared" si="79"/>
        <v>-6.1422712507102697E-2</v>
      </c>
      <c r="R131" s="204">
        <f t="shared" si="79"/>
        <v>0.69301417268734411</v>
      </c>
      <c r="S131" s="204">
        <f t="shared" si="79"/>
        <v>-2.0146151675386328E-2</v>
      </c>
      <c r="T131" s="204">
        <f t="shared" si="79"/>
        <v>-4.9497808288938662E-2</v>
      </c>
      <c r="U131" s="204">
        <f t="shared" si="79"/>
        <v>-3.6461444038032767E-4</v>
      </c>
      <c r="V131" s="204">
        <f t="shared" si="79"/>
        <v>-1.0769803626320472E-3</v>
      </c>
      <c r="W131" s="204">
        <f t="shared" si="79"/>
        <v>-3.3195684524518293E-4</v>
      </c>
      <c r="X131" s="204">
        <f t="shared" si="79"/>
        <v>-7.7379861467620189E-4</v>
      </c>
    </row>
    <row r="132" spans="1:24" x14ac:dyDescent="0.25">
      <c r="A132" s="55" t="s">
        <v>11</v>
      </c>
      <c r="B132" s="35" t="s">
        <v>15</v>
      </c>
      <c r="C132" s="202"/>
      <c r="E132" s="204">
        <f t="shared" ref="E132:X132" si="80">E44-E19</f>
        <v>-7.782243016131754E-4</v>
      </c>
      <c r="F132" s="204">
        <f t="shared" si="80"/>
        <v>-1.7005469861503962E-4</v>
      </c>
      <c r="G132" s="204">
        <f t="shared" si="80"/>
        <v>-2.5974110294469288E-4</v>
      </c>
      <c r="H132" s="204">
        <f t="shared" si="80"/>
        <v>-1.7442087240481224E-4</v>
      </c>
      <c r="I132" s="204">
        <f t="shared" si="80"/>
        <v>-6.9985898001444918E-4</v>
      </c>
      <c r="J132" s="204">
        <f t="shared" si="80"/>
        <v>-1.3129564356247102E-4</v>
      </c>
      <c r="K132" s="204">
        <f t="shared" si="80"/>
        <v>-2.1360229159087302E-4</v>
      </c>
      <c r="L132" s="204">
        <f t="shared" si="80"/>
        <v>-1.2992553719138811E-4</v>
      </c>
      <c r="M132" s="204">
        <f t="shared" si="80"/>
        <v>-8.5980088631860735E-4</v>
      </c>
      <c r="N132" s="204">
        <f t="shared" si="80"/>
        <v>-9.5788587671384685E-5</v>
      </c>
      <c r="O132" s="204">
        <f t="shared" si="80"/>
        <v>-2.6730193533390728E-4</v>
      </c>
      <c r="P132" s="204">
        <f t="shared" si="80"/>
        <v>-1.4498494107368853E-4</v>
      </c>
      <c r="Q132" s="204">
        <f t="shared" si="80"/>
        <v>-5.6648301900138302E-2</v>
      </c>
      <c r="R132" s="204">
        <f t="shared" si="80"/>
        <v>-3.0786133714786685E-2</v>
      </c>
      <c r="S132" s="204">
        <f t="shared" si="80"/>
        <v>0.92193474252247343</v>
      </c>
      <c r="T132" s="204">
        <f t="shared" si="80"/>
        <v>-7.4271760351422966E-2</v>
      </c>
      <c r="U132" s="204">
        <f t="shared" si="80"/>
        <v>-1.3541788453202436E-3</v>
      </c>
      <c r="V132" s="204">
        <f t="shared" si="80"/>
        <v>-2.4802446612837099E-4</v>
      </c>
      <c r="W132" s="204">
        <f t="shared" si="80"/>
        <v>-5.3670010811260435E-4</v>
      </c>
      <c r="X132" s="204">
        <f t="shared" si="80"/>
        <v>-3.867427212726418E-4</v>
      </c>
    </row>
    <row r="133" spans="1:24" x14ac:dyDescent="0.25">
      <c r="A133" s="56" t="s">
        <v>11</v>
      </c>
      <c r="B133" s="43" t="s">
        <v>16</v>
      </c>
      <c r="C133" s="202"/>
      <c r="E133" s="204">
        <f t="shared" ref="E133:X133" si="81">E45-E20</f>
        <v>-7.1788749679975851E-4</v>
      </c>
      <c r="F133" s="204">
        <f t="shared" si="81"/>
        <v>-3.8349113126927417E-4</v>
      </c>
      <c r="G133" s="204">
        <f t="shared" si="81"/>
        <v>-6.0666102653772697E-4</v>
      </c>
      <c r="H133" s="204">
        <f t="shared" si="81"/>
        <v>-1.4531236533116918E-3</v>
      </c>
      <c r="I133" s="204">
        <f t="shared" si="81"/>
        <v>-7.6510172081757015E-4</v>
      </c>
      <c r="J133" s="204">
        <f t="shared" si="81"/>
        <v>-4.2678193314095409E-4</v>
      </c>
      <c r="K133" s="204">
        <f t="shared" si="81"/>
        <v>-5.2534239012269493E-4</v>
      </c>
      <c r="L133" s="204">
        <f t="shared" si="81"/>
        <v>-1.7413985721633685E-3</v>
      </c>
      <c r="M133" s="204">
        <f t="shared" si="81"/>
        <v>-5.6723311867453244E-4</v>
      </c>
      <c r="N133" s="204">
        <f t="shared" si="81"/>
        <v>-2.3275472387314949E-4</v>
      </c>
      <c r="O133" s="204">
        <f t="shared" si="81"/>
        <v>-3.7850969334063899E-4</v>
      </c>
      <c r="P133" s="204">
        <f t="shared" si="81"/>
        <v>-5.6250193378762402E-4</v>
      </c>
      <c r="Q133" s="204">
        <f t="shared" si="81"/>
        <v>-6.6415418147181285E-2</v>
      </c>
      <c r="R133" s="204">
        <f t="shared" si="81"/>
        <v>-8.178938459060614E-2</v>
      </c>
      <c r="S133" s="204">
        <f t="shared" si="81"/>
        <v>-0.10984073340447198</v>
      </c>
      <c r="T133" s="204">
        <f t="shared" si="81"/>
        <v>0.84047974035354422</v>
      </c>
      <c r="U133" s="204">
        <f t="shared" si="81"/>
        <v>-1.193115152684409E-3</v>
      </c>
      <c r="V133" s="204">
        <f t="shared" si="81"/>
        <v>-7.3197651708165024E-4</v>
      </c>
      <c r="W133" s="204">
        <f t="shared" si="81"/>
        <v>-1.2779170644993312E-3</v>
      </c>
      <c r="X133" s="204">
        <f t="shared" si="81"/>
        <v>-3.1579801998581772E-3</v>
      </c>
    </row>
    <row r="134" spans="1:24" x14ac:dyDescent="0.25">
      <c r="A134" s="57" t="s">
        <v>12</v>
      </c>
      <c r="B134" s="35" t="s">
        <v>13</v>
      </c>
      <c r="C134" s="202"/>
      <c r="E134" s="204">
        <f t="shared" ref="E134:X134" si="82">E46-E21</f>
        <v>-2.9616697541339877E-2</v>
      </c>
      <c r="F134" s="204">
        <f t="shared" si="82"/>
        <v>-5.7556790406895876E-3</v>
      </c>
      <c r="G134" s="204">
        <f t="shared" si="82"/>
        <v>-5.5105290451169216E-3</v>
      </c>
      <c r="H134" s="204">
        <f t="shared" si="82"/>
        <v>-3.1890043799598865E-3</v>
      </c>
      <c r="I134" s="204">
        <f t="shared" si="82"/>
        <v>-3.1238509538173719E-2</v>
      </c>
      <c r="J134" s="204">
        <f t="shared" si="82"/>
        <v>-4.84542195025469E-3</v>
      </c>
      <c r="K134" s="204">
        <f t="shared" si="82"/>
        <v>-5.4024400280224738E-3</v>
      </c>
      <c r="L134" s="204">
        <f t="shared" si="82"/>
        <v>-2.9438352042376768E-3</v>
      </c>
      <c r="M134" s="204">
        <f t="shared" si="82"/>
        <v>-4.9103148119519387E-2</v>
      </c>
      <c r="N134" s="204">
        <f t="shared" si="82"/>
        <v>-6.1272746210209008E-3</v>
      </c>
      <c r="O134" s="204">
        <f t="shared" si="82"/>
        <v>-7.8295948035570929E-3</v>
      </c>
      <c r="P134" s="204">
        <f t="shared" si="82"/>
        <v>-4.060255990347067E-3</v>
      </c>
      <c r="Q134" s="204">
        <f t="shared" si="82"/>
        <v>-3.1303705448003261E-2</v>
      </c>
      <c r="R134" s="204">
        <f t="shared" si="82"/>
        <v>-7.9830862144042829E-3</v>
      </c>
      <c r="S134" s="204">
        <f t="shared" si="82"/>
        <v>-7.0054662251352647E-3</v>
      </c>
      <c r="T134" s="204">
        <f t="shared" si="82"/>
        <v>-7.5964010448937441E-3</v>
      </c>
      <c r="U134" s="204">
        <f t="shared" si="82"/>
        <v>0.67395978458922157</v>
      </c>
      <c r="V134" s="204">
        <f t="shared" si="82"/>
        <v>-3.9726701342490067E-2</v>
      </c>
      <c r="W134" s="204">
        <f t="shared" si="82"/>
        <v>-0.10132350837547197</v>
      </c>
      <c r="X134" s="204">
        <f t="shared" si="82"/>
        <v>-4.5802121075623092E-2</v>
      </c>
    </row>
    <row r="135" spans="1:24" x14ac:dyDescent="0.25">
      <c r="A135" s="57" t="s">
        <v>12</v>
      </c>
      <c r="B135" s="35" t="s">
        <v>14</v>
      </c>
      <c r="C135" s="202"/>
      <c r="E135" s="204">
        <f t="shared" ref="E135:X135" si="83">E47-E22</f>
        <v>-3.804280822268735E-3</v>
      </c>
      <c r="F135" s="204">
        <f t="shared" si="83"/>
        <v>-0.14132624270609215</v>
      </c>
      <c r="G135" s="204">
        <f t="shared" si="83"/>
        <v>-7.7960095833149909E-4</v>
      </c>
      <c r="H135" s="204">
        <f t="shared" si="83"/>
        <v>-1.5402861187835011E-3</v>
      </c>
      <c r="I135" s="204">
        <f t="shared" si="83"/>
        <v>-6.7418548938350496E-3</v>
      </c>
      <c r="J135" s="204">
        <f t="shared" si="83"/>
        <v>-0.14464922833825561</v>
      </c>
      <c r="K135" s="204">
        <f t="shared" si="83"/>
        <v>-1.9566467698234795E-3</v>
      </c>
      <c r="L135" s="204">
        <f t="shared" si="83"/>
        <v>-2.3948897212245131E-3</v>
      </c>
      <c r="M135" s="204">
        <f t="shared" si="83"/>
        <v>-1.5341244255449567E-3</v>
      </c>
      <c r="N135" s="204">
        <f t="shared" si="83"/>
        <v>-9.3531773757328726E-2</v>
      </c>
      <c r="O135" s="204">
        <f t="shared" si="83"/>
        <v>-1.6168135125675413E-3</v>
      </c>
      <c r="P135" s="204">
        <f t="shared" si="83"/>
        <v>-6.7185162450751081E-4</v>
      </c>
      <c r="Q135" s="204">
        <f t="shared" si="83"/>
        <v>-7.6321605397514612E-3</v>
      </c>
      <c r="R135" s="204">
        <f t="shared" si="83"/>
        <v>-0.10113082018898008</v>
      </c>
      <c r="S135" s="204">
        <f t="shared" si="83"/>
        <v>-8.5802800427842586E-4</v>
      </c>
      <c r="T135" s="204">
        <f t="shared" si="83"/>
        <v>-2.1592776389869005E-3</v>
      </c>
      <c r="U135" s="204">
        <f t="shared" si="83"/>
        <v>-6.0916556051533823E-2</v>
      </c>
      <c r="V135" s="204">
        <f t="shared" si="83"/>
        <v>0.70145080954662586</v>
      </c>
      <c r="W135" s="204">
        <f t="shared" si="83"/>
        <v>-3.2375888782101674E-2</v>
      </c>
      <c r="X135" s="204">
        <f t="shared" si="83"/>
        <v>-4.5313028137469083E-2</v>
      </c>
    </row>
    <row r="136" spans="1:24" x14ac:dyDescent="0.25">
      <c r="A136" s="57" t="s">
        <v>12</v>
      </c>
      <c r="B136" s="35" t="s">
        <v>15</v>
      </c>
      <c r="C136" s="202"/>
      <c r="E136" s="204">
        <f t="shared" ref="E136:X136" si="84">E48-E23</f>
        <v>-5.5317476730073391E-3</v>
      </c>
      <c r="F136" s="204">
        <f t="shared" si="84"/>
        <v>-1.0506126717510297E-2</v>
      </c>
      <c r="G136" s="204">
        <f t="shared" si="84"/>
        <v>-2.7833978292734168E-3</v>
      </c>
      <c r="H136" s="204">
        <f t="shared" si="84"/>
        <v>-2.1584026667706988E-3</v>
      </c>
      <c r="I136" s="204">
        <f t="shared" si="84"/>
        <v>-5.8872470771075894E-3</v>
      </c>
      <c r="J136" s="204">
        <f t="shared" si="84"/>
        <v>-1.1251201804662367E-2</v>
      </c>
      <c r="K136" s="204">
        <f t="shared" si="84"/>
        <v>-2.3156545790352584E-3</v>
      </c>
      <c r="L136" s="204">
        <f t="shared" si="84"/>
        <v>-2.0032045988198511E-3</v>
      </c>
      <c r="M136" s="204">
        <f t="shared" si="84"/>
        <v>-5.7474014832592461E-3</v>
      </c>
      <c r="N136" s="204">
        <f t="shared" si="84"/>
        <v>-2.7943379264137643E-3</v>
      </c>
      <c r="O136" s="204">
        <f t="shared" si="84"/>
        <v>-1.3907511786482364E-3</v>
      </c>
      <c r="P136" s="204">
        <f t="shared" si="84"/>
        <v>-7.3764829673343387E-4</v>
      </c>
      <c r="Q136" s="204">
        <f t="shared" si="84"/>
        <v>-3.815268051413028E-3</v>
      </c>
      <c r="R136" s="204">
        <f t="shared" si="84"/>
        <v>-5.4404037941791408E-3</v>
      </c>
      <c r="S136" s="204">
        <f t="shared" si="84"/>
        <v>-1.3159408779533908E-3</v>
      </c>
      <c r="T136" s="204">
        <f t="shared" si="84"/>
        <v>-1.3716072016018203E-3</v>
      </c>
      <c r="U136" s="204">
        <f t="shared" si="84"/>
        <v>-8.9274749539617643E-2</v>
      </c>
      <c r="V136" s="204">
        <f t="shared" si="84"/>
        <v>-5.3957438698023663E-2</v>
      </c>
      <c r="W136" s="204">
        <f t="shared" si="84"/>
        <v>0.89225890524441698</v>
      </c>
      <c r="X136" s="204">
        <f t="shared" si="84"/>
        <v>-8.2087478779699602E-2</v>
      </c>
    </row>
    <row r="137" spans="1:24" x14ac:dyDescent="0.25">
      <c r="A137" s="58" t="s">
        <v>12</v>
      </c>
      <c r="B137" s="43" t="s">
        <v>16</v>
      </c>
      <c r="C137" s="202"/>
      <c r="E137" s="204">
        <f t="shared" ref="E137:X137" si="85">E49-E24</f>
        <v>-4.0532105896837253E-3</v>
      </c>
      <c r="F137" s="204">
        <f t="shared" si="85"/>
        <v>-5.0601953505374671E-3</v>
      </c>
      <c r="G137" s="204">
        <f t="shared" si="85"/>
        <v>-3.8929331847418367E-3</v>
      </c>
      <c r="H137" s="204">
        <f t="shared" si="85"/>
        <v>-1.0632680879690956E-2</v>
      </c>
      <c r="I137" s="204">
        <f t="shared" si="85"/>
        <v>-5.6177256679081555E-3</v>
      </c>
      <c r="J137" s="204">
        <f t="shared" si="85"/>
        <v>-6.9514936815550637E-3</v>
      </c>
      <c r="K137" s="204">
        <f t="shared" si="85"/>
        <v>-4.6801688305278663E-3</v>
      </c>
      <c r="L137" s="204">
        <f t="shared" si="85"/>
        <v>-1.802546437604689E-2</v>
      </c>
      <c r="M137" s="204">
        <f t="shared" si="85"/>
        <v>-3.232803965030498E-3</v>
      </c>
      <c r="N137" s="204">
        <f t="shared" si="85"/>
        <v>-7.335747299036288E-3</v>
      </c>
      <c r="O137" s="204">
        <f t="shared" si="85"/>
        <v>-2.9548391871614351E-3</v>
      </c>
      <c r="P137" s="204">
        <f t="shared" si="85"/>
        <v>-5.1138180404791886E-3</v>
      </c>
      <c r="Q137" s="204">
        <f t="shared" si="85"/>
        <v>-2.7410824300401083E-3</v>
      </c>
      <c r="R137" s="204">
        <f t="shared" si="85"/>
        <v>-3.4703935034508834E-3</v>
      </c>
      <c r="S137" s="204">
        <f t="shared" si="85"/>
        <v>-3.3250521137928196E-3</v>
      </c>
      <c r="T137" s="204">
        <f t="shared" si="85"/>
        <v>-5.4862022459365905E-3</v>
      </c>
      <c r="U137" s="204">
        <f t="shared" si="85"/>
        <v>-6.8215891971041873E-2</v>
      </c>
      <c r="V137" s="204">
        <f t="shared" si="85"/>
        <v>-7.0744722126373963E-2</v>
      </c>
      <c r="W137" s="204">
        <f t="shared" si="85"/>
        <v>-9.9155031930256737E-2</v>
      </c>
      <c r="X137" s="204">
        <f t="shared" si="85"/>
        <v>0.78795551731428604</v>
      </c>
    </row>
    <row r="139" spans="1:24" ht="17.25" x14ac:dyDescent="0.3">
      <c r="A139" s="17"/>
      <c r="B139" s="17"/>
      <c r="C139" s="197" t="s">
        <v>75</v>
      </c>
    </row>
    <row r="140" spans="1:24" x14ac:dyDescent="0.25">
      <c r="A140" s="24" t="s">
        <v>8</v>
      </c>
      <c r="B140" s="25" t="s">
        <v>13</v>
      </c>
      <c r="C140" s="202"/>
      <c r="E140" s="204">
        <f t="array" ref="E140:X159">MINVERSE(E118:X137)</f>
        <v>1.2451649918547298</v>
      </c>
      <c r="F140" s="204">
        <v>5.478676511121304E-2</v>
      </c>
      <c r="G140" s="204">
        <v>6.4070556694664285E-2</v>
      </c>
      <c r="H140" s="204">
        <v>3.9732079608209132E-2</v>
      </c>
      <c r="I140" s="204">
        <v>2.3563053821219575E-2</v>
      </c>
      <c r="J140" s="204">
        <v>6.3441400025830517E-3</v>
      </c>
      <c r="K140" s="204">
        <v>5.6527594180581005E-3</v>
      </c>
      <c r="L140" s="204">
        <v>4.6346002308947087E-3</v>
      </c>
      <c r="M140" s="204">
        <v>4.0530482000303847E-3</v>
      </c>
      <c r="N140" s="204">
        <v>1.1250578577082589E-3</v>
      </c>
      <c r="O140" s="204">
        <v>1.0280684997289586E-3</v>
      </c>
      <c r="P140" s="204">
        <v>6.2410795907760796E-4</v>
      </c>
      <c r="Q140" s="204">
        <v>3.2314709714339226E-3</v>
      </c>
      <c r="R140" s="204">
        <v>1.78494773902076E-3</v>
      </c>
      <c r="S140" s="204">
        <v>1.7227137722688904E-3</v>
      </c>
      <c r="T140" s="204">
        <v>1.5126433350981913E-3</v>
      </c>
      <c r="U140" s="204">
        <v>5.5102257980533375E-3</v>
      </c>
      <c r="V140" s="204">
        <v>1.7834751871501275E-3</v>
      </c>
      <c r="W140" s="204">
        <v>2.2590063080579078E-3</v>
      </c>
      <c r="X140" s="204">
        <v>1.816832242357271E-3</v>
      </c>
    </row>
    <row r="141" spans="1:24" x14ac:dyDescent="0.25">
      <c r="A141" s="34" t="s">
        <v>8</v>
      </c>
      <c r="B141" s="35" t="s">
        <v>14</v>
      </c>
      <c r="C141" s="202"/>
      <c r="E141" s="204">
        <v>5.9571389765326645E-2</v>
      </c>
      <c r="F141" s="204">
        <v>1.3565278843292266</v>
      </c>
      <c r="G141" s="204">
        <v>2.7137123504198807E-2</v>
      </c>
      <c r="H141" s="204">
        <v>3.1929294295725566E-2</v>
      </c>
      <c r="I141" s="204">
        <v>1.9640037603610968E-3</v>
      </c>
      <c r="J141" s="204">
        <v>2.1445737353039244E-3</v>
      </c>
      <c r="K141" s="204">
        <v>7.3989454638274672E-4</v>
      </c>
      <c r="L141" s="204">
        <v>1.0353320367711852E-3</v>
      </c>
      <c r="M141" s="204">
        <v>3.051135226565209E-4</v>
      </c>
      <c r="N141" s="204">
        <v>2.5660922710132682E-4</v>
      </c>
      <c r="O141" s="204">
        <v>1.2775140435756453E-4</v>
      </c>
      <c r="P141" s="204">
        <v>9.8823260253895663E-5</v>
      </c>
      <c r="Q141" s="204">
        <v>2.6850408666860456E-4</v>
      </c>
      <c r="R141" s="204">
        <v>2.7540122968532018E-4</v>
      </c>
      <c r="S141" s="204">
        <v>1.4874771968527393E-4</v>
      </c>
      <c r="T141" s="204">
        <v>1.5254004794045781E-4</v>
      </c>
      <c r="U141" s="204">
        <v>5.273244831074344E-4</v>
      </c>
      <c r="V141" s="204">
        <v>5.2415942578390115E-4</v>
      </c>
      <c r="W141" s="204">
        <v>2.8465028576093966E-4</v>
      </c>
      <c r="X141" s="204">
        <v>3.5771935067972256E-4</v>
      </c>
    </row>
    <row r="142" spans="1:24" x14ac:dyDescent="0.25">
      <c r="A142" s="34" t="s">
        <v>8</v>
      </c>
      <c r="B142" s="35" t="s">
        <v>15</v>
      </c>
      <c r="C142" s="202"/>
      <c r="E142" s="204">
        <v>0.19395448505020882</v>
      </c>
      <c r="F142" s="204">
        <v>0.13673432524261231</v>
      </c>
      <c r="G142" s="204">
        <v>1.1760520729932331</v>
      </c>
      <c r="H142" s="204">
        <v>0.15085864891394901</v>
      </c>
      <c r="I142" s="204">
        <v>8.852160421754969E-3</v>
      </c>
      <c r="J142" s="204">
        <v>3.1387319028324395E-3</v>
      </c>
      <c r="K142" s="204">
        <v>2.9452044792520971E-3</v>
      </c>
      <c r="L142" s="204">
        <v>3.2675219843604931E-3</v>
      </c>
      <c r="M142" s="204">
        <v>1.3477568595309654E-3</v>
      </c>
      <c r="N142" s="204">
        <v>4.6985206787596146E-4</v>
      </c>
      <c r="O142" s="204">
        <v>4.0439280317458131E-4</v>
      </c>
      <c r="P142" s="204">
        <v>2.8998762955414228E-4</v>
      </c>
      <c r="Q142" s="204">
        <v>1.2114576536524273E-3</v>
      </c>
      <c r="R142" s="204">
        <v>7.2350436349941333E-4</v>
      </c>
      <c r="S142" s="204">
        <v>7.1147233484686475E-4</v>
      </c>
      <c r="T142" s="204">
        <v>6.1757970076339419E-4</v>
      </c>
      <c r="U142" s="204">
        <v>2.0569593965478494E-3</v>
      </c>
      <c r="V142" s="204">
        <v>8.1712099191661054E-4</v>
      </c>
      <c r="W142" s="204">
        <v>1.0031994366296506E-3</v>
      </c>
      <c r="X142" s="204">
        <v>9.3276333985069834E-4</v>
      </c>
    </row>
    <row r="143" spans="1:24" x14ac:dyDescent="0.25">
      <c r="A143" s="42" t="s">
        <v>8</v>
      </c>
      <c r="B143" s="43" t="s">
        <v>16</v>
      </c>
      <c r="C143" s="202"/>
      <c r="E143" s="204">
        <v>0.257387332964781</v>
      </c>
      <c r="F143" s="204">
        <v>0.19028955068803349</v>
      </c>
      <c r="G143" s="204">
        <v>0.21181226326712721</v>
      </c>
      <c r="H143" s="204">
        <v>1.476970673022828</v>
      </c>
      <c r="I143" s="204">
        <v>1.3556899196720195E-2</v>
      </c>
      <c r="J143" s="204">
        <v>7.6092795268398062E-3</v>
      </c>
      <c r="K143" s="204">
        <v>6.736316694741575E-3</v>
      </c>
      <c r="L143" s="204">
        <v>1.3529424747202654E-2</v>
      </c>
      <c r="M143" s="204">
        <v>1.836310715330845E-3</v>
      </c>
      <c r="N143" s="204">
        <v>9.7612909107377564E-4</v>
      </c>
      <c r="O143" s="204">
        <v>8.0005452464750331E-4</v>
      </c>
      <c r="P143" s="204">
        <v>8.8171924340835618E-4</v>
      </c>
      <c r="Q143" s="204">
        <v>1.970346740760018E-3</v>
      </c>
      <c r="R143" s="204">
        <v>1.4705050321061905E-3</v>
      </c>
      <c r="S143" s="204">
        <v>1.3781282783430074E-3</v>
      </c>
      <c r="T143" s="204">
        <v>1.4129901520207701E-3</v>
      </c>
      <c r="U143" s="204">
        <v>3.0877696340082948E-3</v>
      </c>
      <c r="V143" s="204">
        <v>1.990691565087977E-3</v>
      </c>
      <c r="W143" s="204">
        <v>2.0942521922188329E-3</v>
      </c>
      <c r="X143" s="204">
        <v>3.0000321300018657E-3</v>
      </c>
    </row>
    <row r="144" spans="1:24" x14ac:dyDescent="0.25">
      <c r="A144" s="49" t="s">
        <v>9</v>
      </c>
      <c r="B144" s="25" t="s">
        <v>13</v>
      </c>
      <c r="C144" s="202"/>
      <c r="E144" s="204">
        <v>0.19703585964433715</v>
      </c>
      <c r="F144" s="204">
        <v>6.7407047464767209E-2</v>
      </c>
      <c r="G144" s="204">
        <v>4.7775147334424485E-2</v>
      </c>
      <c r="H144" s="204">
        <v>3.7866475119483121E-2</v>
      </c>
      <c r="I144" s="204">
        <v>1.4677814850090096</v>
      </c>
      <c r="J144" s="204">
        <v>0.13710630002688706</v>
      </c>
      <c r="K144" s="204">
        <v>0.13137772568509565</v>
      </c>
      <c r="L144" s="204">
        <v>0.10331173875886936</v>
      </c>
      <c r="M144" s="204">
        <v>3.5326042384677424E-2</v>
      </c>
      <c r="N144" s="204">
        <v>1.0744608776540659E-2</v>
      </c>
      <c r="O144" s="204">
        <v>8.8269918395425563E-3</v>
      </c>
      <c r="P144" s="204">
        <v>5.8358016673940348E-3</v>
      </c>
      <c r="Q144" s="204">
        <v>2.5332704043373264E-2</v>
      </c>
      <c r="R144" s="204">
        <v>1.4534796665183687E-2</v>
      </c>
      <c r="S144" s="204">
        <v>1.2635771150554937E-2</v>
      </c>
      <c r="T144" s="204">
        <v>1.1060986545623049E-2</v>
      </c>
      <c r="U144" s="204">
        <v>4.3679697915040804E-2</v>
      </c>
      <c r="V144" s="204">
        <v>1.5081813104104924E-2</v>
      </c>
      <c r="W144" s="204">
        <v>1.8912908825478688E-2</v>
      </c>
      <c r="X144" s="204">
        <v>1.4407973455636235E-2</v>
      </c>
    </row>
    <row r="145" spans="1:24" x14ac:dyDescent="0.25">
      <c r="A145" s="50" t="s">
        <v>9</v>
      </c>
      <c r="B145" s="35" t="s">
        <v>14</v>
      </c>
      <c r="C145" s="202"/>
      <c r="E145" s="204">
        <v>1.7846975341476633E-2</v>
      </c>
      <c r="F145" s="204">
        <v>1.8052395140907632E-2</v>
      </c>
      <c r="G145" s="204">
        <v>6.0859252802827786E-3</v>
      </c>
      <c r="H145" s="204">
        <v>7.8292238950806239E-3</v>
      </c>
      <c r="I145" s="204">
        <v>7.5490048980452418E-2</v>
      </c>
      <c r="J145" s="204">
        <v>1.2924921296143337</v>
      </c>
      <c r="K145" s="204">
        <v>4.3674094255181865E-2</v>
      </c>
      <c r="L145" s="204">
        <v>4.5831168640163185E-2</v>
      </c>
      <c r="M145" s="204">
        <v>3.2256215476955405E-3</v>
      </c>
      <c r="N145" s="204">
        <v>4.5938938977443562E-3</v>
      </c>
      <c r="O145" s="204">
        <v>1.4316066256100492E-3</v>
      </c>
      <c r="P145" s="204">
        <v>1.1732713985404056E-3</v>
      </c>
      <c r="Q145" s="204">
        <v>3.2578695488014865E-3</v>
      </c>
      <c r="R145" s="204">
        <v>6.2894676135034711E-3</v>
      </c>
      <c r="S145" s="204">
        <v>1.6309913483446279E-3</v>
      </c>
      <c r="T145" s="204">
        <v>1.6541303640008216E-3</v>
      </c>
      <c r="U145" s="204">
        <v>5.8675801819375647E-3</v>
      </c>
      <c r="V145" s="204">
        <v>7.2661641737586258E-3</v>
      </c>
      <c r="W145" s="204">
        <v>3.2819225591149072E-3</v>
      </c>
      <c r="X145" s="204">
        <v>4.5822043125148077E-3</v>
      </c>
    </row>
    <row r="146" spans="1:24" x14ac:dyDescent="0.25">
      <c r="A146" s="50" t="s">
        <v>9</v>
      </c>
      <c r="B146" s="35" t="s">
        <v>15</v>
      </c>
      <c r="C146" s="202"/>
      <c r="E146" s="204">
        <v>6.0468838745983383E-2</v>
      </c>
      <c r="F146" s="204">
        <v>2.7961549735089825E-2</v>
      </c>
      <c r="G146" s="204">
        <v>2.0855360643386611E-2</v>
      </c>
      <c r="H146" s="204">
        <v>2.2499149311604752E-2</v>
      </c>
      <c r="I146" s="204">
        <v>0.23449564629171374</v>
      </c>
      <c r="J146" s="204">
        <v>0.17317409531597178</v>
      </c>
      <c r="K146" s="204">
        <v>1.2192611509892022</v>
      </c>
      <c r="L146" s="204">
        <v>0.1723214113566745</v>
      </c>
      <c r="M146" s="204">
        <v>1.0261557107105889E-2</v>
      </c>
      <c r="N146" s="204">
        <v>4.9515542411622546E-3</v>
      </c>
      <c r="O146" s="204">
        <v>3.4262423229138427E-3</v>
      </c>
      <c r="P146" s="204">
        <v>2.8838478694122177E-3</v>
      </c>
      <c r="Q146" s="204">
        <v>7.8617730659231323E-3</v>
      </c>
      <c r="R146" s="204">
        <v>5.6731639838065095E-3</v>
      </c>
      <c r="S146" s="204">
        <v>4.4780029860882501E-3</v>
      </c>
      <c r="T146" s="204">
        <v>4.0246321408015486E-3</v>
      </c>
      <c r="U146" s="204">
        <v>1.4398407923449087E-2</v>
      </c>
      <c r="V146" s="204">
        <v>6.7987712015093226E-3</v>
      </c>
      <c r="W146" s="204">
        <v>7.6102985653794131E-3</v>
      </c>
      <c r="X146" s="204">
        <v>8.0817726615115461E-3</v>
      </c>
    </row>
    <row r="147" spans="1:24" x14ac:dyDescent="0.25">
      <c r="A147" s="51" t="s">
        <v>9</v>
      </c>
      <c r="B147" s="43" t="s">
        <v>16</v>
      </c>
      <c r="C147" s="202"/>
      <c r="E147" s="204">
        <v>8.338840151495526E-2</v>
      </c>
      <c r="F147" s="204">
        <v>4.9404221941858312E-2</v>
      </c>
      <c r="G147" s="204">
        <v>4.3020636328834044E-2</v>
      </c>
      <c r="H147" s="204">
        <v>7.6080095794371416E-2</v>
      </c>
      <c r="I147" s="204">
        <v>0.27575778246794114</v>
      </c>
      <c r="J147" s="204">
        <v>0.23210949275262813</v>
      </c>
      <c r="K147" s="204">
        <v>0.2219621892475592</v>
      </c>
      <c r="L147" s="204">
        <v>1.4447253122778574</v>
      </c>
      <c r="M147" s="204">
        <v>1.5040537289948841E-2</v>
      </c>
      <c r="N147" s="204">
        <v>1.0034458871514865E-2</v>
      </c>
      <c r="O147" s="204">
        <v>8.4494158099922868E-3</v>
      </c>
      <c r="P147" s="204">
        <v>1.0545477539067177E-2</v>
      </c>
      <c r="Q147" s="204">
        <v>1.189170369304684E-2</v>
      </c>
      <c r="R147" s="204">
        <v>9.9015657795651687E-3</v>
      </c>
      <c r="S147" s="204">
        <v>8.0704635995895186E-3</v>
      </c>
      <c r="T147" s="204">
        <v>8.2860932683255471E-3</v>
      </c>
      <c r="U147" s="204">
        <v>2.237872425675989E-2</v>
      </c>
      <c r="V147" s="204">
        <v>1.5604273540332359E-2</v>
      </c>
      <c r="W147" s="204">
        <v>1.6589754201530405E-2</v>
      </c>
      <c r="X147" s="204">
        <v>2.690021664294983E-2</v>
      </c>
    </row>
    <row r="148" spans="1:24" x14ac:dyDescent="0.25">
      <c r="A148" s="53" t="s">
        <v>10</v>
      </c>
      <c r="B148" s="35" t="s">
        <v>13</v>
      </c>
      <c r="C148" s="202"/>
      <c r="E148" s="204">
        <v>2.547521235524677E-2</v>
      </c>
      <c r="F148" s="204">
        <v>8.5676659394496521E-3</v>
      </c>
      <c r="G148" s="204">
        <v>4.9544072376211295E-3</v>
      </c>
      <c r="H148" s="204">
        <v>4.2650158213804095E-3</v>
      </c>
      <c r="I148" s="204">
        <v>1.7277660768120786E-2</v>
      </c>
      <c r="J148" s="204">
        <v>7.2253086238966467E-3</v>
      </c>
      <c r="K148" s="204">
        <v>4.8992214133042698E-3</v>
      </c>
      <c r="L148" s="204">
        <v>5.0522212920155333E-3</v>
      </c>
      <c r="M148" s="204">
        <v>1.4002164942313726</v>
      </c>
      <c r="N148" s="204">
        <v>7.2760309597922013E-2</v>
      </c>
      <c r="O148" s="204">
        <v>9.2834980872434664E-2</v>
      </c>
      <c r="P148" s="204">
        <v>5.5375168492593843E-2</v>
      </c>
      <c r="Q148" s="204">
        <v>1.3731382139015466E-2</v>
      </c>
      <c r="R148" s="204">
        <v>7.2027367790862161E-3</v>
      </c>
      <c r="S148" s="204">
        <v>6.271629293538708E-3</v>
      </c>
      <c r="T148" s="204">
        <v>5.5085573672619863E-3</v>
      </c>
      <c r="U148" s="204">
        <v>3.0946072562730183E-2</v>
      </c>
      <c r="V148" s="204">
        <v>8.9162269688523067E-3</v>
      </c>
      <c r="W148" s="204">
        <v>1.0697816958773769E-2</v>
      </c>
      <c r="X148" s="204">
        <v>8.7001175989067561E-3</v>
      </c>
    </row>
    <row r="149" spans="1:24" x14ac:dyDescent="0.25">
      <c r="A149" s="53" t="s">
        <v>10</v>
      </c>
      <c r="B149" s="35" t="s">
        <v>14</v>
      </c>
      <c r="C149" s="202"/>
      <c r="E149" s="204">
        <v>3.4313040107838014E-3</v>
      </c>
      <c r="F149" s="204">
        <v>1.4897050593301354E-2</v>
      </c>
      <c r="G149" s="204">
        <v>1.2413832027026114E-3</v>
      </c>
      <c r="H149" s="204">
        <v>1.6814731169550242E-3</v>
      </c>
      <c r="I149" s="204">
        <v>3.4265270605472104E-3</v>
      </c>
      <c r="J149" s="204">
        <v>1.5803553341342379E-2</v>
      </c>
      <c r="K149" s="204">
        <v>1.4169814698139426E-3</v>
      </c>
      <c r="L149" s="204">
        <v>1.990922290961651E-3</v>
      </c>
      <c r="M149" s="204">
        <v>4.6866501278477676E-2</v>
      </c>
      <c r="N149" s="204">
        <v>1.2364192511544163</v>
      </c>
      <c r="O149" s="204">
        <v>4.3138366971266114E-2</v>
      </c>
      <c r="P149" s="204">
        <v>2.7179283242817823E-2</v>
      </c>
      <c r="Q149" s="204">
        <v>3.2276065339102828E-3</v>
      </c>
      <c r="R149" s="204">
        <v>9.6435952836645602E-3</v>
      </c>
      <c r="S149" s="204">
        <v>1.5041566257342528E-3</v>
      </c>
      <c r="T149" s="204">
        <v>1.7092279162999094E-3</v>
      </c>
      <c r="U149" s="204">
        <v>6.6579185333197231E-3</v>
      </c>
      <c r="V149" s="204">
        <v>1.5940824317525255E-2</v>
      </c>
      <c r="W149" s="204">
        <v>3.1888652664970678E-3</v>
      </c>
      <c r="X149" s="204">
        <v>5.2141803689123561E-3</v>
      </c>
    </row>
    <row r="150" spans="1:24" x14ac:dyDescent="0.25">
      <c r="A150" s="53" t="s">
        <v>10</v>
      </c>
      <c r="B150" s="35" t="s">
        <v>15</v>
      </c>
      <c r="C150" s="202"/>
      <c r="E150" s="204">
        <v>1.0186946259901129E-2</v>
      </c>
      <c r="F150" s="204">
        <v>6.1516191676179739E-3</v>
      </c>
      <c r="G150" s="204">
        <v>3.0677852458428764E-3</v>
      </c>
      <c r="H150" s="204">
        <v>3.986343126162451E-3</v>
      </c>
      <c r="I150" s="204">
        <v>9.4276396677344977E-3</v>
      </c>
      <c r="J150" s="204">
        <v>6.5573168109933017E-3</v>
      </c>
      <c r="K150" s="204">
        <v>3.8322278865519635E-3</v>
      </c>
      <c r="L150" s="204">
        <v>6.029643358647226E-3</v>
      </c>
      <c r="M150" s="204">
        <v>0.22550600567414714</v>
      </c>
      <c r="N150" s="204">
        <v>0.1188263449284995</v>
      </c>
      <c r="O150" s="204">
        <v>1.1880818456732738</v>
      </c>
      <c r="P150" s="204">
        <v>0.1512910965182441</v>
      </c>
      <c r="Q150" s="204">
        <v>6.1303947536942016E-3</v>
      </c>
      <c r="R150" s="204">
        <v>4.4195720715840955E-3</v>
      </c>
      <c r="S150" s="204">
        <v>3.0664408919111575E-3</v>
      </c>
      <c r="T150" s="204">
        <v>2.8038346819716322E-3</v>
      </c>
      <c r="U150" s="204">
        <v>1.4273259497350308E-2</v>
      </c>
      <c r="V150" s="204">
        <v>6.9482233545903917E-3</v>
      </c>
      <c r="W150" s="204">
        <v>6.183020766435344E-3</v>
      </c>
      <c r="X150" s="204">
        <v>6.7682621666253721E-3</v>
      </c>
    </row>
    <row r="151" spans="1:24" x14ac:dyDescent="0.25">
      <c r="A151" s="53" t="s">
        <v>10</v>
      </c>
      <c r="B151" s="35" t="s">
        <v>16</v>
      </c>
      <c r="C151" s="202"/>
      <c r="E151" s="204">
        <v>1.6787009729720838E-2</v>
      </c>
      <c r="F151" s="204">
        <v>1.4171088380953914E-2</v>
      </c>
      <c r="G151" s="204">
        <v>8.0190799356459827E-3</v>
      </c>
      <c r="H151" s="204">
        <v>1.6832858008056499E-2</v>
      </c>
      <c r="I151" s="204">
        <v>2.1375450062767802E-2</v>
      </c>
      <c r="J151" s="204">
        <v>1.8990351698236166E-2</v>
      </c>
      <c r="K151" s="204">
        <v>1.1867588302554001E-2</v>
      </c>
      <c r="L151" s="204">
        <v>2.9149865910579359E-2</v>
      </c>
      <c r="M151" s="204">
        <v>0.24383316913548103</v>
      </c>
      <c r="N151" s="204">
        <v>0.25169423203632063</v>
      </c>
      <c r="O151" s="204">
        <v>0.27911881651744486</v>
      </c>
      <c r="P151" s="204">
        <v>1.4310205392154061</v>
      </c>
      <c r="Q151" s="204">
        <v>7.9054198415164662E-3</v>
      </c>
      <c r="R151" s="204">
        <v>8.1649187606726605E-3</v>
      </c>
      <c r="S151" s="204">
        <v>5.2833856543088031E-3</v>
      </c>
      <c r="T151" s="204">
        <v>5.7806802999462734E-3</v>
      </c>
      <c r="U151" s="204">
        <v>1.7905369086412829E-2</v>
      </c>
      <c r="V151" s="204">
        <v>1.3764045102787569E-2</v>
      </c>
      <c r="W151" s="204">
        <v>1.1843469926843802E-2</v>
      </c>
      <c r="X151" s="204">
        <v>1.9307730257834804E-2</v>
      </c>
    </row>
    <row r="152" spans="1:24" x14ac:dyDescent="0.25">
      <c r="A152" s="54" t="s">
        <v>11</v>
      </c>
      <c r="B152" s="25" t="s">
        <v>13</v>
      </c>
      <c r="C152" s="202"/>
      <c r="E152" s="204">
        <v>4.9336586795961382E-2</v>
      </c>
      <c r="F152" s="204">
        <v>2.0848832408517842E-2</v>
      </c>
      <c r="G152" s="204">
        <v>1.4438299990607988E-2</v>
      </c>
      <c r="H152" s="204">
        <v>1.3433470766965485E-2</v>
      </c>
      <c r="I152" s="204">
        <v>4.6799859298496067E-2</v>
      </c>
      <c r="J152" s="204">
        <v>1.9221875861100735E-2</v>
      </c>
      <c r="K152" s="204">
        <v>1.4042972378588554E-2</v>
      </c>
      <c r="L152" s="204">
        <v>1.2817912708853017E-2</v>
      </c>
      <c r="M152" s="204">
        <v>5.6517432202752196E-2</v>
      </c>
      <c r="N152" s="204">
        <v>1.4969308641771211E-2</v>
      </c>
      <c r="O152" s="204">
        <v>1.7341304843341482E-2</v>
      </c>
      <c r="P152" s="204">
        <v>1.2539224701996806E-2</v>
      </c>
      <c r="Q152" s="204">
        <v>2.1476496541289092</v>
      </c>
      <c r="R152" s="204">
        <v>0.4607769546215657</v>
      </c>
      <c r="S152" s="204">
        <v>0.61773939730472649</v>
      </c>
      <c r="T152" s="204">
        <v>0.42734862680450569</v>
      </c>
      <c r="U152" s="204">
        <v>8.6307070651286205E-2</v>
      </c>
      <c r="V152" s="204">
        <v>2.4189122484834152E-2</v>
      </c>
      <c r="W152" s="204">
        <v>3.4651032532676207E-2</v>
      </c>
      <c r="X152" s="204">
        <v>2.5517484740780201E-2</v>
      </c>
    </row>
    <row r="153" spans="1:24" x14ac:dyDescent="0.25">
      <c r="A153" s="55" t="s">
        <v>11</v>
      </c>
      <c r="B153" s="35" t="s">
        <v>14</v>
      </c>
      <c r="C153" s="202"/>
      <c r="E153" s="204">
        <v>5.2894017530909845E-3</v>
      </c>
      <c r="F153" s="204">
        <v>2.9072368088375196E-3</v>
      </c>
      <c r="G153" s="204">
        <v>1.632406329402338E-3</v>
      </c>
      <c r="H153" s="204">
        <v>1.6692037240520177E-3</v>
      </c>
      <c r="I153" s="204">
        <v>5.0587319818034375E-3</v>
      </c>
      <c r="J153" s="204">
        <v>2.7792423876294766E-3</v>
      </c>
      <c r="K153" s="204">
        <v>1.606828413671172E-3</v>
      </c>
      <c r="L153" s="204">
        <v>1.6758270532025174E-3</v>
      </c>
      <c r="M153" s="204">
        <v>5.896359782686756E-3</v>
      </c>
      <c r="N153" s="204">
        <v>1.9741869561064065E-3</v>
      </c>
      <c r="O153" s="204">
        <v>1.8723340030151647E-3</v>
      </c>
      <c r="P153" s="204">
        <v>1.3988736820239158E-3</v>
      </c>
      <c r="Q153" s="204">
        <v>0.21019020785247391</v>
      </c>
      <c r="R153" s="204">
        <v>1.500977981705842</v>
      </c>
      <c r="S153" s="204">
        <v>0.10296830226650827</v>
      </c>
      <c r="T153" s="204">
        <v>0.13136422248648522</v>
      </c>
      <c r="U153" s="204">
        <v>1.0145245281818125E-2</v>
      </c>
      <c r="V153" s="204">
        <v>5.143655955960621E-3</v>
      </c>
      <c r="W153" s="204">
        <v>4.6361572184301161E-3</v>
      </c>
      <c r="X153" s="204">
        <v>4.7101950090345998E-3</v>
      </c>
    </row>
    <row r="154" spans="1:24" x14ac:dyDescent="0.25">
      <c r="A154" s="55" t="s">
        <v>11</v>
      </c>
      <c r="B154" s="35" t="s">
        <v>15</v>
      </c>
      <c r="C154" s="202"/>
      <c r="E154" s="204">
        <v>5.3418518016801449E-3</v>
      </c>
      <c r="F154" s="204">
        <v>2.3606448867563392E-3</v>
      </c>
      <c r="G154" s="204">
        <v>1.7212830132501292E-3</v>
      </c>
      <c r="H154" s="204">
        <v>1.7120557567177051E-3</v>
      </c>
      <c r="I154" s="204">
        <v>5.0715868845112658E-3</v>
      </c>
      <c r="J154" s="204">
        <v>2.1794757499148587E-3</v>
      </c>
      <c r="K154" s="204">
        <v>1.6460437994747234E-3</v>
      </c>
      <c r="L154" s="204">
        <v>1.6447104108621071E-3</v>
      </c>
      <c r="M154" s="204">
        <v>5.9267122091149075E-3</v>
      </c>
      <c r="N154" s="204">
        <v>1.6083162943885264E-3</v>
      </c>
      <c r="O154" s="204">
        <v>1.8900806575368454E-3</v>
      </c>
      <c r="P154" s="204">
        <v>1.3877740717636224E-3</v>
      </c>
      <c r="Q154" s="204">
        <v>0.15625304843726606</v>
      </c>
      <c r="R154" s="204">
        <v>9.4401343917725658E-2</v>
      </c>
      <c r="S154" s="204">
        <v>1.1429832551971706</v>
      </c>
      <c r="T154" s="204">
        <v>0.13176090305801055</v>
      </c>
      <c r="U154" s="204">
        <v>9.2092708438065995E-3</v>
      </c>
      <c r="V154" s="204">
        <v>2.7938008797885549E-3</v>
      </c>
      <c r="W154" s="204">
        <v>3.9043125292299889E-3</v>
      </c>
      <c r="X154" s="204">
        <v>3.2671988848919781E-3</v>
      </c>
    </row>
    <row r="155" spans="1:24" x14ac:dyDescent="0.25">
      <c r="A155" s="56" t="s">
        <v>11</v>
      </c>
      <c r="B155" s="43" t="s">
        <v>16</v>
      </c>
      <c r="C155" s="202"/>
      <c r="E155" s="204">
        <v>7.5146878548420157E-3</v>
      </c>
      <c r="F155" s="204">
        <v>4.1278385513999431E-3</v>
      </c>
      <c r="G155" s="204">
        <v>3.0788625141515901E-3</v>
      </c>
      <c r="H155" s="204">
        <v>4.5475519758787679E-3</v>
      </c>
      <c r="I155" s="204">
        <v>7.3589918725845112E-3</v>
      </c>
      <c r="J155" s="204">
        <v>4.0777291280606701E-3</v>
      </c>
      <c r="K155" s="204">
        <v>3.0129396044168691E-3</v>
      </c>
      <c r="L155" s="204">
        <v>4.8865608139746957E-3</v>
      </c>
      <c r="M155" s="204">
        <v>7.4428234538812116E-3</v>
      </c>
      <c r="N155" s="204">
        <v>2.6110164370783816E-3</v>
      </c>
      <c r="O155" s="204">
        <v>2.7330440654602974E-3</v>
      </c>
      <c r="P155" s="204">
        <v>2.5046860657761821E-3</v>
      </c>
      <c r="Q155" s="204">
        <v>0.21105996197815091</v>
      </c>
      <c r="R155" s="204">
        <v>0.19538506805491648</v>
      </c>
      <c r="S155" s="204">
        <v>0.2084428902375827</v>
      </c>
      <c r="T155" s="204">
        <v>1.2538008308327682</v>
      </c>
      <c r="U155" s="204">
        <v>1.2411060294428705E-2</v>
      </c>
      <c r="V155" s="204">
        <v>5.0557137070828297E-3</v>
      </c>
      <c r="W155" s="204">
        <v>6.5444722780867073E-3</v>
      </c>
      <c r="X155" s="204">
        <v>8.3931277409733402E-3</v>
      </c>
    </row>
    <row r="156" spans="1:24" x14ac:dyDescent="0.25">
      <c r="A156" s="57" t="s">
        <v>12</v>
      </c>
      <c r="B156" s="35" t="s">
        <v>13</v>
      </c>
      <c r="C156" s="202"/>
      <c r="E156" s="204">
        <v>8.068765031087366E-2</v>
      </c>
      <c r="F156" s="204">
        <v>4.9139392975651126E-2</v>
      </c>
      <c r="G156" s="204">
        <v>2.076804053832269E-2</v>
      </c>
      <c r="H156" s="204">
        <v>1.8276037843916897E-2</v>
      </c>
      <c r="I156" s="204">
        <v>8.5772457617624434E-2</v>
      </c>
      <c r="J156" s="204">
        <v>4.7405701112612733E-2</v>
      </c>
      <c r="K156" s="204">
        <v>2.2636992622497024E-2</v>
      </c>
      <c r="L156" s="204">
        <v>2.0361230419464846E-2</v>
      </c>
      <c r="M156" s="204">
        <v>0.11857575370793506</v>
      </c>
      <c r="N156" s="204">
        <v>3.6949572593287405E-2</v>
      </c>
      <c r="O156" s="204">
        <v>2.679515280579095E-2</v>
      </c>
      <c r="P156" s="204">
        <v>1.7993259113143402E-2</v>
      </c>
      <c r="Q156" s="204">
        <v>0.11974220894163347</v>
      </c>
      <c r="R156" s="204">
        <v>6.6201676243186486E-2</v>
      </c>
      <c r="S156" s="204">
        <v>5.0593910214094373E-2</v>
      </c>
      <c r="T156" s="204">
        <v>4.3435321734948948E-2</v>
      </c>
      <c r="U156" s="204">
        <v>1.54154607823824</v>
      </c>
      <c r="V156" s="204">
        <v>0.11690580840358325</v>
      </c>
      <c r="W156" s="204">
        <v>0.19516439557923004</v>
      </c>
      <c r="X156" s="204">
        <v>0.11914255268171671</v>
      </c>
    </row>
    <row r="157" spans="1:24" x14ac:dyDescent="0.25">
      <c r="A157" s="57" t="s">
        <v>12</v>
      </c>
      <c r="B157" s="35" t="s">
        <v>14</v>
      </c>
      <c r="C157" s="202"/>
      <c r="E157" s="204">
        <v>3.7486393810929747E-2</v>
      </c>
      <c r="F157" s="204">
        <v>0.29112980359764135</v>
      </c>
      <c r="G157" s="204">
        <v>1.3334040784572669E-2</v>
      </c>
      <c r="H157" s="204">
        <v>1.6917173651230209E-2</v>
      </c>
      <c r="I157" s="204">
        <v>4.4561795272811885E-2</v>
      </c>
      <c r="J157" s="204">
        <v>0.28211808377514447</v>
      </c>
      <c r="K157" s="204">
        <v>1.8913319780060049E-2</v>
      </c>
      <c r="L157" s="204">
        <v>2.1829945669441759E-2</v>
      </c>
      <c r="M157" s="204">
        <v>2.5888334569375029E-2</v>
      </c>
      <c r="N157" s="204">
        <v>0.17372895911693995</v>
      </c>
      <c r="O157" s="204">
        <v>1.3330881868861907E-2</v>
      </c>
      <c r="P157" s="204">
        <v>8.893599474911482E-3</v>
      </c>
      <c r="Q157" s="204">
        <v>6.9909742469290687E-2</v>
      </c>
      <c r="R157" s="204">
        <v>0.23516309480561221</v>
      </c>
      <c r="S157" s="204">
        <v>3.0593077515196222E-2</v>
      </c>
      <c r="T157" s="204">
        <v>3.4081863006238347E-2</v>
      </c>
      <c r="U157" s="204">
        <v>0.15870543285661684</v>
      </c>
      <c r="V157" s="204">
        <v>1.4561976050557537</v>
      </c>
      <c r="W157" s="204">
        <v>8.4212924190222291E-2</v>
      </c>
      <c r="X157" s="204">
        <v>0.10425319879614098</v>
      </c>
    </row>
    <row r="158" spans="1:24" x14ac:dyDescent="0.25">
      <c r="A158" s="57" t="s">
        <v>12</v>
      </c>
      <c r="B158" s="35" t="s">
        <v>15</v>
      </c>
      <c r="C158" s="202"/>
      <c r="E158" s="204">
        <v>2.5002442423945288E-2</v>
      </c>
      <c r="F158" s="204">
        <v>4.548163433494129E-2</v>
      </c>
      <c r="G158" s="204">
        <v>9.8391970270357565E-3</v>
      </c>
      <c r="H158" s="204">
        <v>1.0801937467632725E-2</v>
      </c>
      <c r="I158" s="204">
        <v>2.6952820073983176E-2</v>
      </c>
      <c r="J158" s="204">
        <v>4.5310515617063653E-2</v>
      </c>
      <c r="K158" s="204">
        <v>1.0431117462109899E-2</v>
      </c>
      <c r="L158" s="204">
        <v>1.2316302213873389E-2</v>
      </c>
      <c r="M158" s="204">
        <v>2.6166975103290527E-2</v>
      </c>
      <c r="N158" s="204">
        <v>2.2509676262955435E-2</v>
      </c>
      <c r="O158" s="204">
        <v>7.6078869786911354E-3</v>
      </c>
      <c r="P158" s="204">
        <v>5.6289844409443367E-3</v>
      </c>
      <c r="Q158" s="204">
        <v>3.0551182130923758E-2</v>
      </c>
      <c r="R158" s="204">
        <v>3.6599117650007805E-2</v>
      </c>
      <c r="S158" s="204">
        <v>1.4068605639914009E-2</v>
      </c>
      <c r="T158" s="204">
        <v>1.3210051890343012E-2</v>
      </c>
      <c r="U158" s="204">
        <v>0.18091693433877679</v>
      </c>
      <c r="V158" s="204">
        <v>0.1146871954767035</v>
      </c>
      <c r="W158" s="204">
        <v>1.1617021850486582</v>
      </c>
      <c r="X158" s="204">
        <v>0.13903436316930645</v>
      </c>
    </row>
    <row r="159" spans="1:24" x14ac:dyDescent="0.25">
      <c r="A159" s="58" t="s">
        <v>12</v>
      </c>
      <c r="B159" s="43" t="s">
        <v>16</v>
      </c>
      <c r="C159" s="202"/>
      <c r="E159" s="204">
        <v>2.9098750709297627E-2</v>
      </c>
      <c r="F159" s="204">
        <v>5.0701571254744435E-2</v>
      </c>
      <c r="G159" s="204">
        <v>1.5089537177227066E-2</v>
      </c>
      <c r="H159" s="204">
        <v>2.8008815243874805E-2</v>
      </c>
      <c r="I159" s="204">
        <v>3.4544909728688948E-2</v>
      </c>
      <c r="J159" s="204">
        <v>5.4459567829279534E-2</v>
      </c>
      <c r="K159" s="204">
        <v>1.895988422412485E-2</v>
      </c>
      <c r="L159" s="204">
        <v>4.1060051633321597E-2</v>
      </c>
      <c r="M159" s="204">
        <v>2.5530829145236272E-2</v>
      </c>
      <c r="N159" s="204">
        <v>3.6002514145865437E-2</v>
      </c>
      <c r="O159" s="204">
        <v>1.1926957999784124E-2</v>
      </c>
      <c r="P159" s="204">
        <v>1.3800016859838329E-2</v>
      </c>
      <c r="Q159" s="204">
        <v>3.1753066324689216E-2</v>
      </c>
      <c r="R159" s="204">
        <v>4.2065434059837883E-2</v>
      </c>
      <c r="S159" s="204">
        <v>1.8207289841495663E-2</v>
      </c>
      <c r="T159" s="204">
        <v>2.0257858170167127E-2</v>
      </c>
      <c r="U159" s="204">
        <v>0.17234505653569557</v>
      </c>
      <c r="V159" s="204">
        <v>0.15636080744370359</v>
      </c>
      <c r="W159" s="204">
        <v>0.17165538301579075</v>
      </c>
      <c r="X159" s="204">
        <v>1.3075576423052657</v>
      </c>
    </row>
    <row r="161" spans="1:24" ht="17.25" x14ac:dyDescent="0.3">
      <c r="A161" s="17"/>
      <c r="B161" s="17"/>
      <c r="C161" s="197" t="s">
        <v>79</v>
      </c>
    </row>
    <row r="162" spans="1:24" x14ac:dyDescent="0.25">
      <c r="A162" s="24" t="s">
        <v>8</v>
      </c>
      <c r="B162" s="25" t="s">
        <v>13</v>
      </c>
      <c r="C162" s="209">
        <v>207.26654250719699</v>
      </c>
      <c r="E162" s="203">
        <f t="shared" ref="E162:X162" si="86">IF(E30=1,$C162,0)</f>
        <v>207.26654250719699</v>
      </c>
      <c r="F162" s="203">
        <f t="shared" si="86"/>
        <v>0</v>
      </c>
      <c r="G162" s="203">
        <f t="shared" si="86"/>
        <v>0</v>
      </c>
      <c r="H162" s="203">
        <f t="shared" si="86"/>
        <v>0</v>
      </c>
      <c r="I162" s="203">
        <f t="shared" si="86"/>
        <v>0</v>
      </c>
      <c r="J162" s="203">
        <f t="shared" si="86"/>
        <v>0</v>
      </c>
      <c r="K162" s="203">
        <f t="shared" si="86"/>
        <v>0</v>
      </c>
      <c r="L162" s="203">
        <f t="shared" si="86"/>
        <v>0</v>
      </c>
      <c r="M162" s="203">
        <f t="shared" si="86"/>
        <v>0</v>
      </c>
      <c r="N162" s="203">
        <f t="shared" si="86"/>
        <v>0</v>
      </c>
      <c r="O162" s="203">
        <f t="shared" si="86"/>
        <v>0</v>
      </c>
      <c r="P162" s="203">
        <f t="shared" si="86"/>
        <v>0</v>
      </c>
      <c r="Q162" s="203">
        <f t="shared" si="86"/>
        <v>0</v>
      </c>
      <c r="R162" s="203">
        <f t="shared" si="86"/>
        <v>0</v>
      </c>
      <c r="S162" s="203">
        <f t="shared" si="86"/>
        <v>0</v>
      </c>
      <c r="T162" s="203">
        <f t="shared" si="86"/>
        <v>0</v>
      </c>
      <c r="U162" s="203">
        <f t="shared" si="86"/>
        <v>0</v>
      </c>
      <c r="V162" s="203">
        <f t="shared" si="86"/>
        <v>0</v>
      </c>
      <c r="W162" s="203">
        <f t="shared" si="86"/>
        <v>0</v>
      </c>
      <c r="X162" s="203">
        <f t="shared" si="86"/>
        <v>0</v>
      </c>
    </row>
    <row r="163" spans="1:24" x14ac:dyDescent="0.25">
      <c r="A163" s="34" t="s">
        <v>8</v>
      </c>
      <c r="B163" s="35" t="s">
        <v>14</v>
      </c>
      <c r="C163" s="209">
        <v>64.445803229466506</v>
      </c>
      <c r="E163" s="203">
        <f t="shared" ref="E163:X163" si="87">IF(E31=1,$C163,0)</f>
        <v>0</v>
      </c>
      <c r="F163" s="203">
        <f t="shared" si="87"/>
        <v>64.445803229466506</v>
      </c>
      <c r="G163" s="203">
        <f t="shared" si="87"/>
        <v>0</v>
      </c>
      <c r="H163" s="203">
        <f t="shared" si="87"/>
        <v>0</v>
      </c>
      <c r="I163" s="203">
        <f t="shared" si="87"/>
        <v>0</v>
      </c>
      <c r="J163" s="203">
        <f t="shared" si="87"/>
        <v>0</v>
      </c>
      <c r="K163" s="203">
        <f t="shared" si="87"/>
        <v>0</v>
      </c>
      <c r="L163" s="203">
        <f t="shared" si="87"/>
        <v>0</v>
      </c>
      <c r="M163" s="203">
        <f t="shared" si="87"/>
        <v>0</v>
      </c>
      <c r="N163" s="203">
        <f t="shared" si="87"/>
        <v>0</v>
      </c>
      <c r="O163" s="203">
        <f t="shared" si="87"/>
        <v>0</v>
      </c>
      <c r="P163" s="203">
        <f t="shared" si="87"/>
        <v>0</v>
      </c>
      <c r="Q163" s="203">
        <f t="shared" si="87"/>
        <v>0</v>
      </c>
      <c r="R163" s="203">
        <f t="shared" si="87"/>
        <v>0</v>
      </c>
      <c r="S163" s="203">
        <f t="shared" si="87"/>
        <v>0</v>
      </c>
      <c r="T163" s="203">
        <f t="shared" si="87"/>
        <v>0</v>
      </c>
      <c r="U163" s="203">
        <f t="shared" si="87"/>
        <v>0</v>
      </c>
      <c r="V163" s="203">
        <f t="shared" si="87"/>
        <v>0</v>
      </c>
      <c r="W163" s="203">
        <f t="shared" si="87"/>
        <v>0</v>
      </c>
      <c r="X163" s="203">
        <f t="shared" si="87"/>
        <v>0</v>
      </c>
    </row>
    <row r="164" spans="1:24" x14ac:dyDescent="0.25">
      <c r="A164" s="34" t="s">
        <v>8</v>
      </c>
      <c r="B164" s="35" t="s">
        <v>15</v>
      </c>
      <c r="C164" s="209">
        <v>1343.8820159458101</v>
      </c>
      <c r="E164" s="203">
        <f t="shared" ref="E164:X164" si="88">IF(E32=1,$C164,0)</f>
        <v>0</v>
      </c>
      <c r="F164" s="203">
        <f t="shared" si="88"/>
        <v>0</v>
      </c>
      <c r="G164" s="203">
        <f t="shared" si="88"/>
        <v>1343.8820159458101</v>
      </c>
      <c r="H164" s="203">
        <f t="shared" si="88"/>
        <v>0</v>
      </c>
      <c r="I164" s="203">
        <f t="shared" si="88"/>
        <v>0</v>
      </c>
      <c r="J164" s="203">
        <f t="shared" si="88"/>
        <v>0</v>
      </c>
      <c r="K164" s="203">
        <f t="shared" si="88"/>
        <v>0</v>
      </c>
      <c r="L164" s="203">
        <f t="shared" si="88"/>
        <v>0</v>
      </c>
      <c r="M164" s="203">
        <f t="shared" si="88"/>
        <v>0</v>
      </c>
      <c r="N164" s="203">
        <f t="shared" si="88"/>
        <v>0</v>
      </c>
      <c r="O164" s="203">
        <f t="shared" si="88"/>
        <v>0</v>
      </c>
      <c r="P164" s="203">
        <f t="shared" si="88"/>
        <v>0</v>
      </c>
      <c r="Q164" s="203">
        <f t="shared" si="88"/>
        <v>0</v>
      </c>
      <c r="R164" s="203">
        <f t="shared" si="88"/>
        <v>0</v>
      </c>
      <c r="S164" s="203">
        <f t="shared" si="88"/>
        <v>0</v>
      </c>
      <c r="T164" s="203">
        <f t="shared" si="88"/>
        <v>0</v>
      </c>
      <c r="U164" s="203">
        <f t="shared" si="88"/>
        <v>0</v>
      </c>
      <c r="V164" s="203">
        <f t="shared" si="88"/>
        <v>0</v>
      </c>
      <c r="W164" s="203">
        <f t="shared" si="88"/>
        <v>0</v>
      </c>
      <c r="X164" s="203">
        <f t="shared" si="88"/>
        <v>0</v>
      </c>
    </row>
    <row r="165" spans="1:24" x14ac:dyDescent="0.25">
      <c r="A165" s="42" t="s">
        <v>8</v>
      </c>
      <c r="B165" s="43" t="s">
        <v>16</v>
      </c>
      <c r="C165" s="209">
        <v>332.04500707112601</v>
      </c>
      <c r="E165" s="203">
        <f t="shared" ref="E165:X165" si="89">IF(E33=1,$C165,0)</f>
        <v>0</v>
      </c>
      <c r="F165" s="203">
        <f t="shared" si="89"/>
        <v>0</v>
      </c>
      <c r="G165" s="203">
        <f t="shared" si="89"/>
        <v>0</v>
      </c>
      <c r="H165" s="203">
        <f t="shared" si="89"/>
        <v>332.04500707112601</v>
      </c>
      <c r="I165" s="203">
        <f t="shared" si="89"/>
        <v>0</v>
      </c>
      <c r="J165" s="203">
        <f t="shared" si="89"/>
        <v>0</v>
      </c>
      <c r="K165" s="203">
        <f t="shared" si="89"/>
        <v>0</v>
      </c>
      <c r="L165" s="203">
        <f t="shared" si="89"/>
        <v>0</v>
      </c>
      <c r="M165" s="203">
        <f t="shared" si="89"/>
        <v>0</v>
      </c>
      <c r="N165" s="203">
        <f t="shared" si="89"/>
        <v>0</v>
      </c>
      <c r="O165" s="203">
        <f t="shared" si="89"/>
        <v>0</v>
      </c>
      <c r="P165" s="203">
        <f t="shared" si="89"/>
        <v>0</v>
      </c>
      <c r="Q165" s="203">
        <f t="shared" si="89"/>
        <v>0</v>
      </c>
      <c r="R165" s="203">
        <f t="shared" si="89"/>
        <v>0</v>
      </c>
      <c r="S165" s="203">
        <f t="shared" si="89"/>
        <v>0</v>
      </c>
      <c r="T165" s="203">
        <f t="shared" si="89"/>
        <v>0</v>
      </c>
      <c r="U165" s="203">
        <f t="shared" si="89"/>
        <v>0</v>
      </c>
      <c r="V165" s="203">
        <f t="shared" si="89"/>
        <v>0</v>
      </c>
      <c r="W165" s="203">
        <f t="shared" si="89"/>
        <v>0</v>
      </c>
      <c r="X165" s="203">
        <f t="shared" si="89"/>
        <v>0</v>
      </c>
    </row>
    <row r="166" spans="1:24" x14ac:dyDescent="0.25">
      <c r="A166" s="49" t="s">
        <v>9</v>
      </c>
      <c r="B166" s="25" t="s">
        <v>13</v>
      </c>
      <c r="C166" s="209">
        <v>107.58657149619</v>
      </c>
      <c r="E166" s="203">
        <f t="shared" ref="E166:X166" si="90">IF(E34=1,$C166,0)</f>
        <v>0</v>
      </c>
      <c r="F166" s="203">
        <f t="shared" si="90"/>
        <v>0</v>
      </c>
      <c r="G166" s="203">
        <f t="shared" si="90"/>
        <v>0</v>
      </c>
      <c r="H166" s="203">
        <f t="shared" si="90"/>
        <v>0</v>
      </c>
      <c r="I166" s="203">
        <f t="shared" si="90"/>
        <v>107.58657149619</v>
      </c>
      <c r="J166" s="203">
        <f t="shared" si="90"/>
        <v>0</v>
      </c>
      <c r="K166" s="203">
        <f t="shared" si="90"/>
        <v>0</v>
      </c>
      <c r="L166" s="203">
        <f t="shared" si="90"/>
        <v>0</v>
      </c>
      <c r="M166" s="203">
        <f t="shared" si="90"/>
        <v>0</v>
      </c>
      <c r="N166" s="203">
        <f t="shared" si="90"/>
        <v>0</v>
      </c>
      <c r="O166" s="203">
        <f t="shared" si="90"/>
        <v>0</v>
      </c>
      <c r="P166" s="203">
        <f t="shared" si="90"/>
        <v>0</v>
      </c>
      <c r="Q166" s="203">
        <f t="shared" si="90"/>
        <v>0</v>
      </c>
      <c r="R166" s="203">
        <f t="shared" si="90"/>
        <v>0</v>
      </c>
      <c r="S166" s="203">
        <f t="shared" si="90"/>
        <v>0</v>
      </c>
      <c r="T166" s="203">
        <f t="shared" si="90"/>
        <v>0</v>
      </c>
      <c r="U166" s="203">
        <f t="shared" si="90"/>
        <v>0</v>
      </c>
      <c r="V166" s="203">
        <f t="shared" si="90"/>
        <v>0</v>
      </c>
      <c r="W166" s="203">
        <f t="shared" si="90"/>
        <v>0</v>
      </c>
      <c r="X166" s="203">
        <f t="shared" si="90"/>
        <v>0</v>
      </c>
    </row>
    <row r="167" spans="1:24" x14ac:dyDescent="0.25">
      <c r="A167" s="50" t="s">
        <v>9</v>
      </c>
      <c r="B167" s="35" t="s">
        <v>14</v>
      </c>
      <c r="C167" s="209">
        <v>5.09476330397968</v>
      </c>
      <c r="E167" s="203">
        <f t="shared" ref="E167:X167" si="91">IF(E35=1,$C167,0)</f>
        <v>0</v>
      </c>
      <c r="F167" s="203">
        <f t="shared" si="91"/>
        <v>0</v>
      </c>
      <c r="G167" s="203">
        <f t="shared" si="91"/>
        <v>0</v>
      </c>
      <c r="H167" s="203">
        <f t="shared" si="91"/>
        <v>0</v>
      </c>
      <c r="I167" s="203">
        <f t="shared" si="91"/>
        <v>0</v>
      </c>
      <c r="J167" s="203">
        <f t="shared" si="91"/>
        <v>5.09476330397968</v>
      </c>
      <c r="K167" s="203">
        <f t="shared" si="91"/>
        <v>0</v>
      </c>
      <c r="L167" s="203">
        <f t="shared" si="91"/>
        <v>0</v>
      </c>
      <c r="M167" s="203">
        <f t="shared" si="91"/>
        <v>0</v>
      </c>
      <c r="N167" s="203">
        <f t="shared" si="91"/>
        <v>0</v>
      </c>
      <c r="O167" s="203">
        <f t="shared" si="91"/>
        <v>0</v>
      </c>
      <c r="P167" s="203">
        <f t="shared" si="91"/>
        <v>0</v>
      </c>
      <c r="Q167" s="203">
        <f t="shared" si="91"/>
        <v>0</v>
      </c>
      <c r="R167" s="203">
        <f t="shared" si="91"/>
        <v>0</v>
      </c>
      <c r="S167" s="203">
        <f t="shared" si="91"/>
        <v>0</v>
      </c>
      <c r="T167" s="203">
        <f t="shared" si="91"/>
        <v>0</v>
      </c>
      <c r="U167" s="203">
        <f t="shared" si="91"/>
        <v>0</v>
      </c>
      <c r="V167" s="203">
        <f t="shared" si="91"/>
        <v>0</v>
      </c>
      <c r="W167" s="203">
        <f t="shared" si="91"/>
        <v>0</v>
      </c>
      <c r="X167" s="203">
        <f t="shared" si="91"/>
        <v>0</v>
      </c>
    </row>
    <row r="168" spans="1:24" x14ac:dyDescent="0.25">
      <c r="A168" s="50" t="s">
        <v>9</v>
      </c>
      <c r="B168" s="35" t="s">
        <v>15</v>
      </c>
      <c r="C168" s="209">
        <v>34.253082891617296</v>
      </c>
      <c r="E168" s="203">
        <f t="shared" ref="E168:X168" si="92">IF(E36=1,$C168,0)</f>
        <v>0</v>
      </c>
      <c r="F168" s="203">
        <f t="shared" si="92"/>
        <v>0</v>
      </c>
      <c r="G168" s="203">
        <f t="shared" si="92"/>
        <v>0</v>
      </c>
      <c r="H168" s="203">
        <f t="shared" si="92"/>
        <v>0</v>
      </c>
      <c r="I168" s="203">
        <f t="shared" si="92"/>
        <v>0</v>
      </c>
      <c r="J168" s="203">
        <f t="shared" si="92"/>
        <v>0</v>
      </c>
      <c r="K168" s="203">
        <f t="shared" si="92"/>
        <v>34.253082891617296</v>
      </c>
      <c r="L168" s="203">
        <f t="shared" si="92"/>
        <v>0</v>
      </c>
      <c r="M168" s="203">
        <f t="shared" si="92"/>
        <v>0</v>
      </c>
      <c r="N168" s="203">
        <f t="shared" si="92"/>
        <v>0</v>
      </c>
      <c r="O168" s="203">
        <f t="shared" si="92"/>
        <v>0</v>
      </c>
      <c r="P168" s="203">
        <f t="shared" si="92"/>
        <v>0</v>
      </c>
      <c r="Q168" s="203">
        <f t="shared" si="92"/>
        <v>0</v>
      </c>
      <c r="R168" s="203">
        <f t="shared" si="92"/>
        <v>0</v>
      </c>
      <c r="S168" s="203">
        <f t="shared" si="92"/>
        <v>0</v>
      </c>
      <c r="T168" s="203">
        <f t="shared" si="92"/>
        <v>0</v>
      </c>
      <c r="U168" s="203">
        <f t="shared" si="92"/>
        <v>0</v>
      </c>
      <c r="V168" s="203">
        <f t="shared" si="92"/>
        <v>0</v>
      </c>
      <c r="W168" s="203">
        <f t="shared" si="92"/>
        <v>0</v>
      </c>
      <c r="X168" s="203">
        <f t="shared" si="92"/>
        <v>0</v>
      </c>
    </row>
    <row r="169" spans="1:24" x14ac:dyDescent="0.25">
      <c r="A169" s="51" t="s">
        <v>9</v>
      </c>
      <c r="B169" s="43" t="s">
        <v>16</v>
      </c>
      <c r="C169" s="209">
        <v>38.290670485181998</v>
      </c>
      <c r="E169" s="203">
        <f t="shared" ref="E169:X169" si="93">IF(E37=1,$C169,0)</f>
        <v>0</v>
      </c>
      <c r="F169" s="203">
        <f t="shared" si="93"/>
        <v>0</v>
      </c>
      <c r="G169" s="203">
        <f t="shared" si="93"/>
        <v>0</v>
      </c>
      <c r="H169" s="203">
        <f t="shared" si="93"/>
        <v>0</v>
      </c>
      <c r="I169" s="203">
        <f t="shared" si="93"/>
        <v>0</v>
      </c>
      <c r="J169" s="203">
        <f t="shared" si="93"/>
        <v>0</v>
      </c>
      <c r="K169" s="203">
        <f t="shared" si="93"/>
        <v>0</v>
      </c>
      <c r="L169" s="203">
        <f t="shared" si="93"/>
        <v>38.290670485181998</v>
      </c>
      <c r="M169" s="203">
        <f t="shared" si="93"/>
        <v>0</v>
      </c>
      <c r="N169" s="203">
        <f t="shared" si="93"/>
        <v>0</v>
      </c>
      <c r="O169" s="203">
        <f t="shared" si="93"/>
        <v>0</v>
      </c>
      <c r="P169" s="203">
        <f t="shared" si="93"/>
        <v>0</v>
      </c>
      <c r="Q169" s="203">
        <f t="shared" si="93"/>
        <v>0</v>
      </c>
      <c r="R169" s="203">
        <f t="shared" si="93"/>
        <v>0</v>
      </c>
      <c r="S169" s="203">
        <f t="shared" si="93"/>
        <v>0</v>
      </c>
      <c r="T169" s="203">
        <f t="shared" si="93"/>
        <v>0</v>
      </c>
      <c r="U169" s="203">
        <f t="shared" si="93"/>
        <v>0</v>
      </c>
      <c r="V169" s="203">
        <f t="shared" si="93"/>
        <v>0</v>
      </c>
      <c r="W169" s="203">
        <f t="shared" si="93"/>
        <v>0</v>
      </c>
      <c r="X169" s="203">
        <f t="shared" si="93"/>
        <v>0</v>
      </c>
    </row>
    <row r="170" spans="1:24" x14ac:dyDescent="0.25">
      <c r="A170" s="53" t="s">
        <v>10</v>
      </c>
      <c r="B170" s="35" t="s">
        <v>13</v>
      </c>
      <c r="C170" s="209">
        <v>9.49315489754445</v>
      </c>
      <c r="E170" s="203">
        <f t="shared" ref="E170:X170" si="94">IF(E38=1,$C170,0)</f>
        <v>0</v>
      </c>
      <c r="F170" s="203">
        <f t="shared" si="94"/>
        <v>0</v>
      </c>
      <c r="G170" s="203">
        <f t="shared" si="94"/>
        <v>0</v>
      </c>
      <c r="H170" s="203">
        <f t="shared" si="94"/>
        <v>0</v>
      </c>
      <c r="I170" s="203">
        <f t="shared" si="94"/>
        <v>0</v>
      </c>
      <c r="J170" s="203">
        <f t="shared" si="94"/>
        <v>0</v>
      </c>
      <c r="K170" s="203">
        <f t="shared" si="94"/>
        <v>0</v>
      </c>
      <c r="L170" s="203">
        <f t="shared" si="94"/>
        <v>0</v>
      </c>
      <c r="M170" s="203">
        <f t="shared" si="94"/>
        <v>9.49315489754445</v>
      </c>
      <c r="N170" s="203">
        <f t="shared" si="94"/>
        <v>0</v>
      </c>
      <c r="O170" s="203">
        <f t="shared" si="94"/>
        <v>0</v>
      </c>
      <c r="P170" s="203">
        <f t="shared" si="94"/>
        <v>0</v>
      </c>
      <c r="Q170" s="203">
        <f t="shared" si="94"/>
        <v>0</v>
      </c>
      <c r="R170" s="203">
        <f t="shared" si="94"/>
        <v>0</v>
      </c>
      <c r="S170" s="203">
        <f t="shared" si="94"/>
        <v>0</v>
      </c>
      <c r="T170" s="203">
        <f t="shared" si="94"/>
        <v>0</v>
      </c>
      <c r="U170" s="203">
        <f t="shared" si="94"/>
        <v>0</v>
      </c>
      <c r="V170" s="203">
        <f t="shared" si="94"/>
        <v>0</v>
      </c>
      <c r="W170" s="203">
        <f t="shared" si="94"/>
        <v>0</v>
      </c>
      <c r="X170" s="203">
        <f t="shared" si="94"/>
        <v>0</v>
      </c>
    </row>
    <row r="171" spans="1:24" x14ac:dyDescent="0.25">
      <c r="A171" s="53" t="s">
        <v>10</v>
      </c>
      <c r="B171" s="35" t="s">
        <v>14</v>
      </c>
      <c r="C171" s="209">
        <v>0.98667526672311601</v>
      </c>
      <c r="E171" s="203">
        <f t="shared" ref="E171:X171" si="95">IF(E39=1,$C171,0)</f>
        <v>0</v>
      </c>
      <c r="F171" s="203">
        <f t="shared" si="95"/>
        <v>0</v>
      </c>
      <c r="G171" s="203">
        <f t="shared" si="95"/>
        <v>0</v>
      </c>
      <c r="H171" s="203">
        <f t="shared" si="95"/>
        <v>0</v>
      </c>
      <c r="I171" s="203">
        <f t="shared" si="95"/>
        <v>0</v>
      </c>
      <c r="J171" s="203">
        <f t="shared" si="95"/>
        <v>0</v>
      </c>
      <c r="K171" s="203">
        <f t="shared" si="95"/>
        <v>0</v>
      </c>
      <c r="L171" s="203">
        <f t="shared" si="95"/>
        <v>0</v>
      </c>
      <c r="M171" s="203">
        <f t="shared" si="95"/>
        <v>0</v>
      </c>
      <c r="N171" s="203">
        <f t="shared" si="95"/>
        <v>0.98667526672311601</v>
      </c>
      <c r="O171" s="203">
        <f t="shared" si="95"/>
        <v>0</v>
      </c>
      <c r="P171" s="203">
        <f t="shared" si="95"/>
        <v>0</v>
      </c>
      <c r="Q171" s="203">
        <f t="shared" si="95"/>
        <v>0</v>
      </c>
      <c r="R171" s="203">
        <f t="shared" si="95"/>
        <v>0</v>
      </c>
      <c r="S171" s="203">
        <f t="shared" si="95"/>
        <v>0</v>
      </c>
      <c r="T171" s="203">
        <f t="shared" si="95"/>
        <v>0</v>
      </c>
      <c r="U171" s="203">
        <f t="shared" si="95"/>
        <v>0</v>
      </c>
      <c r="V171" s="203">
        <f t="shared" si="95"/>
        <v>0</v>
      </c>
      <c r="W171" s="203">
        <f t="shared" si="95"/>
        <v>0</v>
      </c>
      <c r="X171" s="203">
        <f t="shared" si="95"/>
        <v>0</v>
      </c>
    </row>
    <row r="172" spans="1:24" x14ac:dyDescent="0.25">
      <c r="A172" s="53" t="s">
        <v>10</v>
      </c>
      <c r="B172" s="35" t="s">
        <v>15</v>
      </c>
      <c r="C172" s="209">
        <v>5.3648560364098197</v>
      </c>
      <c r="E172" s="203">
        <f t="shared" ref="E172:X172" si="96">IF(E40=1,$C172,0)</f>
        <v>0</v>
      </c>
      <c r="F172" s="203">
        <f t="shared" si="96"/>
        <v>0</v>
      </c>
      <c r="G172" s="203">
        <f t="shared" si="96"/>
        <v>0</v>
      </c>
      <c r="H172" s="203">
        <f t="shared" si="96"/>
        <v>0</v>
      </c>
      <c r="I172" s="203">
        <f t="shared" si="96"/>
        <v>0</v>
      </c>
      <c r="J172" s="203">
        <f t="shared" si="96"/>
        <v>0</v>
      </c>
      <c r="K172" s="203">
        <f t="shared" si="96"/>
        <v>0</v>
      </c>
      <c r="L172" s="203">
        <f t="shared" si="96"/>
        <v>0</v>
      </c>
      <c r="M172" s="203">
        <f t="shared" si="96"/>
        <v>0</v>
      </c>
      <c r="N172" s="203">
        <f t="shared" si="96"/>
        <v>0</v>
      </c>
      <c r="O172" s="203">
        <f t="shared" si="96"/>
        <v>5.3648560364098197</v>
      </c>
      <c r="P172" s="203">
        <f t="shared" si="96"/>
        <v>0</v>
      </c>
      <c r="Q172" s="203">
        <f t="shared" si="96"/>
        <v>0</v>
      </c>
      <c r="R172" s="203">
        <f t="shared" si="96"/>
        <v>0</v>
      </c>
      <c r="S172" s="203">
        <f t="shared" si="96"/>
        <v>0</v>
      </c>
      <c r="T172" s="203">
        <f t="shared" si="96"/>
        <v>0</v>
      </c>
      <c r="U172" s="203">
        <f t="shared" si="96"/>
        <v>0</v>
      </c>
      <c r="V172" s="203">
        <f t="shared" si="96"/>
        <v>0</v>
      </c>
      <c r="W172" s="203">
        <f t="shared" si="96"/>
        <v>0</v>
      </c>
      <c r="X172" s="203">
        <f t="shared" si="96"/>
        <v>0</v>
      </c>
    </row>
    <row r="173" spans="1:24" x14ac:dyDescent="0.25">
      <c r="A173" s="53" t="s">
        <v>10</v>
      </c>
      <c r="B173" s="35" t="s">
        <v>16</v>
      </c>
      <c r="C173" s="209">
        <v>6.2563833310753596</v>
      </c>
      <c r="E173" s="203">
        <f t="shared" ref="E173:X173" si="97">IF(E41=1,$C173,0)</f>
        <v>0</v>
      </c>
      <c r="F173" s="203">
        <f t="shared" si="97"/>
        <v>0</v>
      </c>
      <c r="G173" s="203">
        <f t="shared" si="97"/>
        <v>0</v>
      </c>
      <c r="H173" s="203">
        <f t="shared" si="97"/>
        <v>0</v>
      </c>
      <c r="I173" s="203">
        <f t="shared" si="97"/>
        <v>0</v>
      </c>
      <c r="J173" s="203">
        <f t="shared" si="97"/>
        <v>0</v>
      </c>
      <c r="K173" s="203">
        <f t="shared" si="97"/>
        <v>0</v>
      </c>
      <c r="L173" s="203">
        <f t="shared" si="97"/>
        <v>0</v>
      </c>
      <c r="M173" s="203">
        <f t="shared" si="97"/>
        <v>0</v>
      </c>
      <c r="N173" s="203">
        <f t="shared" si="97"/>
        <v>0</v>
      </c>
      <c r="O173" s="203">
        <f t="shared" si="97"/>
        <v>0</v>
      </c>
      <c r="P173" s="203">
        <f t="shared" si="97"/>
        <v>6.2563833310753596</v>
      </c>
      <c r="Q173" s="203">
        <f t="shared" si="97"/>
        <v>0</v>
      </c>
      <c r="R173" s="203">
        <f t="shared" si="97"/>
        <v>0</v>
      </c>
      <c r="S173" s="203">
        <f t="shared" si="97"/>
        <v>0</v>
      </c>
      <c r="T173" s="203">
        <f t="shared" si="97"/>
        <v>0</v>
      </c>
      <c r="U173" s="203">
        <f t="shared" si="97"/>
        <v>0</v>
      </c>
      <c r="V173" s="203">
        <f t="shared" si="97"/>
        <v>0</v>
      </c>
      <c r="W173" s="203">
        <f t="shared" si="97"/>
        <v>0</v>
      </c>
      <c r="X173" s="203">
        <f t="shared" si="97"/>
        <v>0</v>
      </c>
    </row>
    <row r="174" spans="1:24" x14ac:dyDescent="0.25">
      <c r="A174" s="54" t="s">
        <v>11</v>
      </c>
      <c r="B174" s="25" t="s">
        <v>13</v>
      </c>
      <c r="C174" s="209">
        <v>19.214868130397999</v>
      </c>
      <c r="E174" s="203">
        <f t="shared" ref="E174:X174" si="98">IF(E42=1,$C174,0)</f>
        <v>0</v>
      </c>
      <c r="F174" s="203">
        <f t="shared" si="98"/>
        <v>0</v>
      </c>
      <c r="G174" s="203">
        <f t="shared" si="98"/>
        <v>0</v>
      </c>
      <c r="H174" s="203">
        <f t="shared" si="98"/>
        <v>0</v>
      </c>
      <c r="I174" s="203">
        <f t="shared" si="98"/>
        <v>0</v>
      </c>
      <c r="J174" s="203">
        <f t="shared" si="98"/>
        <v>0</v>
      </c>
      <c r="K174" s="203">
        <f t="shared" si="98"/>
        <v>0</v>
      </c>
      <c r="L174" s="203">
        <f t="shared" si="98"/>
        <v>0</v>
      </c>
      <c r="M174" s="203">
        <f t="shared" si="98"/>
        <v>0</v>
      </c>
      <c r="N174" s="203">
        <f t="shared" si="98"/>
        <v>0</v>
      </c>
      <c r="O174" s="203">
        <f t="shared" si="98"/>
        <v>0</v>
      </c>
      <c r="P174" s="203">
        <f t="shared" si="98"/>
        <v>0</v>
      </c>
      <c r="Q174" s="203">
        <f t="shared" si="98"/>
        <v>19.214868130397999</v>
      </c>
      <c r="R174" s="203">
        <f t="shared" si="98"/>
        <v>0</v>
      </c>
      <c r="S174" s="203">
        <f t="shared" si="98"/>
        <v>0</v>
      </c>
      <c r="T174" s="203">
        <f t="shared" si="98"/>
        <v>0</v>
      </c>
      <c r="U174" s="203">
        <f t="shared" si="98"/>
        <v>0</v>
      </c>
      <c r="V174" s="203">
        <f t="shared" si="98"/>
        <v>0</v>
      </c>
      <c r="W174" s="203">
        <f t="shared" si="98"/>
        <v>0</v>
      </c>
      <c r="X174" s="203">
        <f t="shared" si="98"/>
        <v>0</v>
      </c>
    </row>
    <row r="175" spans="1:24" x14ac:dyDescent="0.25">
      <c r="A175" s="55" t="s">
        <v>11</v>
      </c>
      <c r="B175" s="35" t="s">
        <v>14</v>
      </c>
      <c r="C175" s="209">
        <v>3.5858771380186297E-2</v>
      </c>
      <c r="E175" s="203">
        <f t="shared" ref="E175:X175" si="99">IF(E43=1,$C175,0)</f>
        <v>0</v>
      </c>
      <c r="F175" s="203">
        <f t="shared" si="99"/>
        <v>0</v>
      </c>
      <c r="G175" s="203">
        <f t="shared" si="99"/>
        <v>0</v>
      </c>
      <c r="H175" s="203">
        <f t="shared" si="99"/>
        <v>0</v>
      </c>
      <c r="I175" s="203">
        <f t="shared" si="99"/>
        <v>0</v>
      </c>
      <c r="J175" s="203">
        <f t="shared" si="99"/>
        <v>0</v>
      </c>
      <c r="K175" s="203">
        <f t="shared" si="99"/>
        <v>0</v>
      </c>
      <c r="L175" s="203">
        <f t="shared" si="99"/>
        <v>0</v>
      </c>
      <c r="M175" s="203">
        <f t="shared" si="99"/>
        <v>0</v>
      </c>
      <c r="N175" s="203">
        <f t="shared" si="99"/>
        <v>0</v>
      </c>
      <c r="O175" s="203">
        <f t="shared" si="99"/>
        <v>0</v>
      </c>
      <c r="P175" s="203">
        <f t="shared" si="99"/>
        <v>0</v>
      </c>
      <c r="Q175" s="203">
        <f t="shared" si="99"/>
        <v>0</v>
      </c>
      <c r="R175" s="203">
        <f t="shared" si="99"/>
        <v>3.5858771380186297E-2</v>
      </c>
      <c r="S175" s="203">
        <f t="shared" si="99"/>
        <v>0</v>
      </c>
      <c r="T175" s="203">
        <f t="shared" si="99"/>
        <v>0</v>
      </c>
      <c r="U175" s="203">
        <f t="shared" si="99"/>
        <v>0</v>
      </c>
      <c r="V175" s="203">
        <f t="shared" si="99"/>
        <v>0</v>
      </c>
      <c r="W175" s="203">
        <f t="shared" si="99"/>
        <v>0</v>
      </c>
      <c r="X175" s="203">
        <f t="shared" si="99"/>
        <v>0</v>
      </c>
    </row>
    <row r="176" spans="1:24" x14ac:dyDescent="0.25">
      <c r="A176" s="55" t="s">
        <v>11</v>
      </c>
      <c r="B176" s="35" t="s">
        <v>15</v>
      </c>
      <c r="C176" s="209">
        <v>2.0740892294665501</v>
      </c>
      <c r="E176" s="203">
        <f t="shared" ref="E176:X176" si="100">IF(E44=1,$C176,0)</f>
        <v>0</v>
      </c>
      <c r="F176" s="203">
        <f t="shared" si="100"/>
        <v>0</v>
      </c>
      <c r="G176" s="203">
        <f t="shared" si="100"/>
        <v>0</v>
      </c>
      <c r="H176" s="203">
        <f t="shared" si="100"/>
        <v>0</v>
      </c>
      <c r="I176" s="203">
        <f t="shared" si="100"/>
        <v>0</v>
      </c>
      <c r="J176" s="203">
        <f t="shared" si="100"/>
        <v>0</v>
      </c>
      <c r="K176" s="203">
        <f t="shared" si="100"/>
        <v>0</v>
      </c>
      <c r="L176" s="203">
        <f t="shared" si="100"/>
        <v>0</v>
      </c>
      <c r="M176" s="203">
        <f t="shared" si="100"/>
        <v>0</v>
      </c>
      <c r="N176" s="203">
        <f t="shared" si="100"/>
        <v>0</v>
      </c>
      <c r="O176" s="203">
        <f t="shared" si="100"/>
        <v>0</v>
      </c>
      <c r="P176" s="203">
        <f t="shared" si="100"/>
        <v>0</v>
      </c>
      <c r="Q176" s="203">
        <f t="shared" si="100"/>
        <v>0</v>
      </c>
      <c r="R176" s="203">
        <f t="shared" si="100"/>
        <v>0</v>
      </c>
      <c r="S176" s="203">
        <f t="shared" si="100"/>
        <v>2.0740892294665501</v>
      </c>
      <c r="T176" s="203">
        <f t="shared" si="100"/>
        <v>0</v>
      </c>
      <c r="U176" s="203">
        <f t="shared" si="100"/>
        <v>0</v>
      </c>
      <c r="V176" s="203">
        <f t="shared" si="100"/>
        <v>0</v>
      </c>
      <c r="W176" s="203">
        <f t="shared" si="100"/>
        <v>0</v>
      </c>
      <c r="X176" s="203">
        <f t="shared" si="100"/>
        <v>0</v>
      </c>
    </row>
    <row r="177" spans="1:24" x14ac:dyDescent="0.25">
      <c r="A177" s="56" t="s">
        <v>11</v>
      </c>
      <c r="B177" s="43" t="s">
        <v>16</v>
      </c>
      <c r="C177" s="209">
        <v>2.6253634987298899</v>
      </c>
      <c r="E177" s="203">
        <f t="shared" ref="E177:X177" si="101">IF(E45=1,$C177,0)</f>
        <v>0</v>
      </c>
      <c r="F177" s="203">
        <f t="shared" si="101"/>
        <v>0</v>
      </c>
      <c r="G177" s="203">
        <f t="shared" si="101"/>
        <v>0</v>
      </c>
      <c r="H177" s="203">
        <f t="shared" si="101"/>
        <v>0</v>
      </c>
      <c r="I177" s="203">
        <f t="shared" si="101"/>
        <v>0</v>
      </c>
      <c r="J177" s="203">
        <f t="shared" si="101"/>
        <v>0</v>
      </c>
      <c r="K177" s="203">
        <f t="shared" si="101"/>
        <v>0</v>
      </c>
      <c r="L177" s="203">
        <f t="shared" si="101"/>
        <v>0</v>
      </c>
      <c r="M177" s="203">
        <f t="shared" si="101"/>
        <v>0</v>
      </c>
      <c r="N177" s="203">
        <f t="shared" si="101"/>
        <v>0</v>
      </c>
      <c r="O177" s="203">
        <f t="shared" si="101"/>
        <v>0</v>
      </c>
      <c r="P177" s="203">
        <f t="shared" si="101"/>
        <v>0</v>
      </c>
      <c r="Q177" s="203">
        <f t="shared" si="101"/>
        <v>0</v>
      </c>
      <c r="R177" s="203">
        <f t="shared" si="101"/>
        <v>0</v>
      </c>
      <c r="S177" s="203">
        <f t="shared" si="101"/>
        <v>0</v>
      </c>
      <c r="T177" s="203">
        <f t="shared" si="101"/>
        <v>2.6253634987298899</v>
      </c>
      <c r="U177" s="203">
        <f t="shared" si="101"/>
        <v>0</v>
      </c>
      <c r="V177" s="203">
        <f t="shared" si="101"/>
        <v>0</v>
      </c>
      <c r="W177" s="203">
        <f t="shared" si="101"/>
        <v>0</v>
      </c>
      <c r="X177" s="203">
        <f t="shared" si="101"/>
        <v>0</v>
      </c>
    </row>
    <row r="178" spans="1:24" x14ac:dyDescent="0.25">
      <c r="A178" s="57" t="s">
        <v>12</v>
      </c>
      <c r="B178" s="35" t="s">
        <v>13</v>
      </c>
      <c r="C178" s="209">
        <v>40.186873929720598</v>
      </c>
      <c r="E178" s="203">
        <f t="shared" ref="E178:X178" si="102">IF(E46=1,$C178,0)</f>
        <v>0</v>
      </c>
      <c r="F178" s="203">
        <f t="shared" si="102"/>
        <v>0</v>
      </c>
      <c r="G178" s="203">
        <f t="shared" si="102"/>
        <v>0</v>
      </c>
      <c r="H178" s="203">
        <f t="shared" si="102"/>
        <v>0</v>
      </c>
      <c r="I178" s="203">
        <f t="shared" si="102"/>
        <v>0</v>
      </c>
      <c r="J178" s="203">
        <f t="shared" si="102"/>
        <v>0</v>
      </c>
      <c r="K178" s="203">
        <f t="shared" si="102"/>
        <v>0</v>
      </c>
      <c r="L178" s="203">
        <f t="shared" si="102"/>
        <v>0</v>
      </c>
      <c r="M178" s="203">
        <f t="shared" si="102"/>
        <v>0</v>
      </c>
      <c r="N178" s="203">
        <f t="shared" si="102"/>
        <v>0</v>
      </c>
      <c r="O178" s="203">
        <f t="shared" si="102"/>
        <v>0</v>
      </c>
      <c r="P178" s="203">
        <f t="shared" si="102"/>
        <v>0</v>
      </c>
      <c r="Q178" s="203">
        <f t="shared" si="102"/>
        <v>0</v>
      </c>
      <c r="R178" s="203">
        <f t="shared" si="102"/>
        <v>0</v>
      </c>
      <c r="S178" s="203">
        <f t="shared" si="102"/>
        <v>0</v>
      </c>
      <c r="T178" s="203">
        <f t="shared" si="102"/>
        <v>0</v>
      </c>
      <c r="U178" s="203">
        <f t="shared" si="102"/>
        <v>40.186873929720598</v>
      </c>
      <c r="V178" s="203">
        <f t="shared" si="102"/>
        <v>0</v>
      </c>
      <c r="W178" s="203">
        <f t="shared" si="102"/>
        <v>0</v>
      </c>
      <c r="X178" s="203">
        <f t="shared" si="102"/>
        <v>0</v>
      </c>
    </row>
    <row r="179" spans="1:24" x14ac:dyDescent="0.25">
      <c r="A179" s="57" t="s">
        <v>12</v>
      </c>
      <c r="B179" s="35" t="s">
        <v>14</v>
      </c>
      <c r="C179" s="209">
        <v>6.9184747722269302</v>
      </c>
      <c r="E179" s="203">
        <f t="shared" ref="E179:X179" si="103">IF(E47=1,$C179,0)</f>
        <v>0</v>
      </c>
      <c r="F179" s="203">
        <f t="shared" si="103"/>
        <v>0</v>
      </c>
      <c r="G179" s="203">
        <f t="shared" si="103"/>
        <v>0</v>
      </c>
      <c r="H179" s="203">
        <f t="shared" si="103"/>
        <v>0</v>
      </c>
      <c r="I179" s="203">
        <f t="shared" si="103"/>
        <v>0</v>
      </c>
      <c r="J179" s="203">
        <f t="shared" si="103"/>
        <v>0</v>
      </c>
      <c r="K179" s="203">
        <f t="shared" si="103"/>
        <v>0</v>
      </c>
      <c r="L179" s="203">
        <f t="shared" si="103"/>
        <v>0</v>
      </c>
      <c r="M179" s="203">
        <f t="shared" si="103"/>
        <v>0</v>
      </c>
      <c r="N179" s="203">
        <f t="shared" si="103"/>
        <v>0</v>
      </c>
      <c r="O179" s="203">
        <f t="shared" si="103"/>
        <v>0</v>
      </c>
      <c r="P179" s="203">
        <f t="shared" si="103"/>
        <v>0</v>
      </c>
      <c r="Q179" s="203">
        <f t="shared" si="103"/>
        <v>0</v>
      </c>
      <c r="R179" s="203">
        <f t="shared" si="103"/>
        <v>0</v>
      </c>
      <c r="S179" s="203">
        <f t="shared" si="103"/>
        <v>0</v>
      </c>
      <c r="T179" s="203">
        <f t="shared" si="103"/>
        <v>0</v>
      </c>
      <c r="U179" s="203">
        <f t="shared" si="103"/>
        <v>0</v>
      </c>
      <c r="V179" s="203">
        <f t="shared" si="103"/>
        <v>6.9184747722269302</v>
      </c>
      <c r="W179" s="203">
        <f t="shared" si="103"/>
        <v>0</v>
      </c>
      <c r="X179" s="203">
        <f t="shared" si="103"/>
        <v>0</v>
      </c>
    </row>
    <row r="180" spans="1:24" x14ac:dyDescent="0.25">
      <c r="A180" s="57" t="s">
        <v>12</v>
      </c>
      <c r="B180" s="35" t="s">
        <v>15</v>
      </c>
      <c r="C180" s="209">
        <v>14.9146203598645</v>
      </c>
      <c r="E180" s="203">
        <f t="shared" ref="E180:X180" si="104">IF(E48=1,$C180,0)</f>
        <v>0</v>
      </c>
      <c r="F180" s="203">
        <f t="shared" si="104"/>
        <v>0</v>
      </c>
      <c r="G180" s="203">
        <f t="shared" si="104"/>
        <v>0</v>
      </c>
      <c r="H180" s="203">
        <f t="shared" si="104"/>
        <v>0</v>
      </c>
      <c r="I180" s="203">
        <f t="shared" si="104"/>
        <v>0</v>
      </c>
      <c r="J180" s="203">
        <f t="shared" si="104"/>
        <v>0</v>
      </c>
      <c r="K180" s="203">
        <f t="shared" si="104"/>
        <v>0</v>
      </c>
      <c r="L180" s="203">
        <f t="shared" si="104"/>
        <v>0</v>
      </c>
      <c r="M180" s="203">
        <f t="shared" si="104"/>
        <v>0</v>
      </c>
      <c r="N180" s="203">
        <f t="shared" si="104"/>
        <v>0</v>
      </c>
      <c r="O180" s="203">
        <f t="shared" si="104"/>
        <v>0</v>
      </c>
      <c r="P180" s="203">
        <f t="shared" si="104"/>
        <v>0</v>
      </c>
      <c r="Q180" s="203">
        <f t="shared" si="104"/>
        <v>0</v>
      </c>
      <c r="R180" s="203">
        <f t="shared" si="104"/>
        <v>0</v>
      </c>
      <c r="S180" s="203">
        <f t="shared" si="104"/>
        <v>0</v>
      </c>
      <c r="T180" s="203">
        <f t="shared" si="104"/>
        <v>0</v>
      </c>
      <c r="U180" s="203">
        <f t="shared" si="104"/>
        <v>0</v>
      </c>
      <c r="V180" s="203">
        <f t="shared" si="104"/>
        <v>0</v>
      </c>
      <c r="W180" s="203">
        <f t="shared" si="104"/>
        <v>14.9146203598645</v>
      </c>
      <c r="X180" s="203">
        <f t="shared" si="104"/>
        <v>0</v>
      </c>
    </row>
    <row r="181" spans="1:24" x14ac:dyDescent="0.25">
      <c r="A181" s="58" t="s">
        <v>12</v>
      </c>
      <c r="B181" s="43" t="s">
        <v>16</v>
      </c>
      <c r="C181" s="209">
        <v>15.624411045724001</v>
      </c>
      <c r="E181" s="203">
        <f t="shared" ref="E181:X181" si="105">IF(E49=1,$C181,0)</f>
        <v>0</v>
      </c>
      <c r="F181" s="203">
        <f t="shared" si="105"/>
        <v>0</v>
      </c>
      <c r="G181" s="203">
        <f t="shared" si="105"/>
        <v>0</v>
      </c>
      <c r="H181" s="203">
        <f t="shared" si="105"/>
        <v>0</v>
      </c>
      <c r="I181" s="203">
        <f t="shared" si="105"/>
        <v>0</v>
      </c>
      <c r="J181" s="203">
        <f t="shared" si="105"/>
        <v>0</v>
      </c>
      <c r="K181" s="203">
        <f t="shared" si="105"/>
        <v>0</v>
      </c>
      <c r="L181" s="203">
        <f t="shared" si="105"/>
        <v>0</v>
      </c>
      <c r="M181" s="203">
        <f t="shared" si="105"/>
        <v>0</v>
      </c>
      <c r="N181" s="203">
        <f t="shared" si="105"/>
        <v>0</v>
      </c>
      <c r="O181" s="203">
        <f t="shared" si="105"/>
        <v>0</v>
      </c>
      <c r="P181" s="203">
        <f t="shared" si="105"/>
        <v>0</v>
      </c>
      <c r="Q181" s="203">
        <f t="shared" si="105"/>
        <v>0</v>
      </c>
      <c r="R181" s="203">
        <f t="shared" si="105"/>
        <v>0</v>
      </c>
      <c r="S181" s="203">
        <f t="shared" si="105"/>
        <v>0</v>
      </c>
      <c r="T181" s="203">
        <f t="shared" si="105"/>
        <v>0</v>
      </c>
      <c r="U181" s="203">
        <f t="shared" si="105"/>
        <v>0</v>
      </c>
      <c r="V181" s="203">
        <f t="shared" si="105"/>
        <v>0</v>
      </c>
      <c r="W181" s="203">
        <f t="shared" si="105"/>
        <v>0</v>
      </c>
      <c r="X181" s="203">
        <f t="shared" si="105"/>
        <v>15.624411045724001</v>
      </c>
    </row>
    <row r="183" spans="1:24" ht="17.25" x14ac:dyDescent="0.3">
      <c r="A183" s="17"/>
      <c r="B183" s="17"/>
      <c r="C183" s="197" t="s">
        <v>80</v>
      </c>
    </row>
    <row r="184" spans="1:24" x14ac:dyDescent="0.25">
      <c r="A184" s="24" t="s">
        <v>8</v>
      </c>
      <c r="B184" s="25" t="s">
        <v>13</v>
      </c>
      <c r="C184" s="209">
        <v>377.62279382049098</v>
      </c>
      <c r="E184" s="210">
        <f t="shared" ref="E184:X184" si="106">IF(E30=1,$C184,0)</f>
        <v>377.62279382049098</v>
      </c>
      <c r="F184" s="210">
        <f t="shared" si="106"/>
        <v>0</v>
      </c>
      <c r="G184" s="210">
        <f t="shared" si="106"/>
        <v>0</v>
      </c>
      <c r="H184" s="210">
        <f t="shared" si="106"/>
        <v>0</v>
      </c>
      <c r="I184" s="210">
        <f t="shared" si="106"/>
        <v>0</v>
      </c>
      <c r="J184" s="210">
        <f t="shared" si="106"/>
        <v>0</v>
      </c>
      <c r="K184" s="210">
        <f t="shared" si="106"/>
        <v>0</v>
      </c>
      <c r="L184" s="210">
        <f t="shared" si="106"/>
        <v>0</v>
      </c>
      <c r="M184" s="210">
        <f t="shared" si="106"/>
        <v>0</v>
      </c>
      <c r="N184" s="210">
        <f t="shared" si="106"/>
        <v>0</v>
      </c>
      <c r="O184" s="210">
        <f t="shared" si="106"/>
        <v>0</v>
      </c>
      <c r="P184" s="210">
        <f t="shared" si="106"/>
        <v>0</v>
      </c>
      <c r="Q184" s="210">
        <f t="shared" si="106"/>
        <v>0</v>
      </c>
      <c r="R184" s="210">
        <f t="shared" si="106"/>
        <v>0</v>
      </c>
      <c r="S184" s="210">
        <f t="shared" si="106"/>
        <v>0</v>
      </c>
      <c r="T184" s="210">
        <f t="shared" si="106"/>
        <v>0</v>
      </c>
      <c r="U184" s="210">
        <f t="shared" si="106"/>
        <v>0</v>
      </c>
      <c r="V184" s="210">
        <f t="shared" si="106"/>
        <v>0</v>
      </c>
      <c r="W184" s="210">
        <f t="shared" si="106"/>
        <v>0</v>
      </c>
      <c r="X184" s="210">
        <f t="shared" si="106"/>
        <v>0</v>
      </c>
    </row>
    <row r="185" spans="1:24" x14ac:dyDescent="0.25">
      <c r="A185" s="34" t="s">
        <v>8</v>
      </c>
      <c r="B185" s="35" t="s">
        <v>14</v>
      </c>
      <c r="C185" s="209">
        <v>70.456987673158295</v>
      </c>
      <c r="E185" s="210">
        <f t="shared" ref="E185:X185" si="107">IF(E31=1,$C185,0)</f>
        <v>0</v>
      </c>
      <c r="F185" s="210">
        <f t="shared" si="107"/>
        <v>70.456987673158295</v>
      </c>
      <c r="G185" s="210">
        <f t="shared" si="107"/>
        <v>0</v>
      </c>
      <c r="H185" s="210">
        <f t="shared" si="107"/>
        <v>0</v>
      </c>
      <c r="I185" s="210">
        <f t="shared" si="107"/>
        <v>0</v>
      </c>
      <c r="J185" s="210">
        <f t="shared" si="107"/>
        <v>0</v>
      </c>
      <c r="K185" s="210">
        <f t="shared" si="107"/>
        <v>0</v>
      </c>
      <c r="L185" s="210">
        <f t="shared" si="107"/>
        <v>0</v>
      </c>
      <c r="M185" s="210">
        <f t="shared" si="107"/>
        <v>0</v>
      </c>
      <c r="N185" s="210">
        <f t="shared" si="107"/>
        <v>0</v>
      </c>
      <c r="O185" s="210">
        <f t="shared" si="107"/>
        <v>0</v>
      </c>
      <c r="P185" s="210">
        <f t="shared" si="107"/>
        <v>0</v>
      </c>
      <c r="Q185" s="210">
        <f t="shared" si="107"/>
        <v>0</v>
      </c>
      <c r="R185" s="210">
        <f t="shared" si="107"/>
        <v>0</v>
      </c>
      <c r="S185" s="210">
        <f t="shared" si="107"/>
        <v>0</v>
      </c>
      <c r="T185" s="210">
        <f t="shared" si="107"/>
        <v>0</v>
      </c>
      <c r="U185" s="210">
        <f t="shared" si="107"/>
        <v>0</v>
      </c>
      <c r="V185" s="210">
        <f t="shared" si="107"/>
        <v>0</v>
      </c>
      <c r="W185" s="210">
        <f t="shared" si="107"/>
        <v>0</v>
      </c>
      <c r="X185" s="210">
        <f t="shared" si="107"/>
        <v>0</v>
      </c>
    </row>
    <row r="186" spans="1:24" x14ac:dyDescent="0.25">
      <c r="A186" s="34" t="s">
        <v>8</v>
      </c>
      <c r="B186" s="35" t="s">
        <v>15</v>
      </c>
      <c r="C186" s="209">
        <v>1418.0446851710401</v>
      </c>
      <c r="E186" s="210">
        <f t="shared" ref="E186:X186" si="108">IF(E32=1,$C186,0)</f>
        <v>0</v>
      </c>
      <c r="F186" s="210">
        <f t="shared" si="108"/>
        <v>0</v>
      </c>
      <c r="G186" s="210">
        <f t="shared" si="108"/>
        <v>1418.0446851710401</v>
      </c>
      <c r="H186" s="210">
        <f t="shared" si="108"/>
        <v>0</v>
      </c>
      <c r="I186" s="210">
        <f t="shared" si="108"/>
        <v>0</v>
      </c>
      <c r="J186" s="210">
        <f t="shared" si="108"/>
        <v>0</v>
      </c>
      <c r="K186" s="210">
        <f t="shared" si="108"/>
        <v>0</v>
      </c>
      <c r="L186" s="210">
        <f t="shared" si="108"/>
        <v>0</v>
      </c>
      <c r="M186" s="210">
        <f t="shared" si="108"/>
        <v>0</v>
      </c>
      <c r="N186" s="210">
        <f t="shared" si="108"/>
        <v>0</v>
      </c>
      <c r="O186" s="210">
        <f t="shared" si="108"/>
        <v>0</v>
      </c>
      <c r="P186" s="210">
        <f t="shared" si="108"/>
        <v>0</v>
      </c>
      <c r="Q186" s="210">
        <f t="shared" si="108"/>
        <v>0</v>
      </c>
      <c r="R186" s="210">
        <f t="shared" si="108"/>
        <v>0</v>
      </c>
      <c r="S186" s="210">
        <f t="shared" si="108"/>
        <v>0</v>
      </c>
      <c r="T186" s="210">
        <f t="shared" si="108"/>
        <v>0</v>
      </c>
      <c r="U186" s="210">
        <f t="shared" si="108"/>
        <v>0</v>
      </c>
      <c r="V186" s="210">
        <f t="shared" si="108"/>
        <v>0</v>
      </c>
      <c r="W186" s="210">
        <f t="shared" si="108"/>
        <v>0</v>
      </c>
      <c r="X186" s="210">
        <f t="shared" si="108"/>
        <v>0</v>
      </c>
    </row>
    <row r="187" spans="1:24" x14ac:dyDescent="0.25">
      <c r="A187" s="42" t="s">
        <v>8</v>
      </c>
      <c r="B187" s="43" t="s">
        <v>16</v>
      </c>
      <c r="C187" s="209">
        <v>397.11923374597802</v>
      </c>
      <c r="E187" s="210">
        <f t="shared" ref="E187:X187" si="109">IF(E33=1,$C187,0)</f>
        <v>0</v>
      </c>
      <c r="F187" s="210">
        <f t="shared" si="109"/>
        <v>0</v>
      </c>
      <c r="G187" s="210">
        <f t="shared" si="109"/>
        <v>0</v>
      </c>
      <c r="H187" s="210">
        <f t="shared" si="109"/>
        <v>397.11923374597802</v>
      </c>
      <c r="I187" s="210">
        <f t="shared" si="109"/>
        <v>0</v>
      </c>
      <c r="J187" s="210">
        <f t="shared" si="109"/>
        <v>0</v>
      </c>
      <c r="K187" s="210">
        <f t="shared" si="109"/>
        <v>0</v>
      </c>
      <c r="L187" s="210">
        <f t="shared" si="109"/>
        <v>0</v>
      </c>
      <c r="M187" s="210">
        <f t="shared" si="109"/>
        <v>0</v>
      </c>
      <c r="N187" s="210">
        <f t="shared" si="109"/>
        <v>0</v>
      </c>
      <c r="O187" s="210">
        <f t="shared" si="109"/>
        <v>0</v>
      </c>
      <c r="P187" s="210">
        <f t="shared" si="109"/>
        <v>0</v>
      </c>
      <c r="Q187" s="210">
        <f t="shared" si="109"/>
        <v>0</v>
      </c>
      <c r="R187" s="210">
        <f t="shared" si="109"/>
        <v>0</v>
      </c>
      <c r="S187" s="210">
        <f t="shared" si="109"/>
        <v>0</v>
      </c>
      <c r="T187" s="210">
        <f t="shared" si="109"/>
        <v>0</v>
      </c>
      <c r="U187" s="210">
        <f t="shared" si="109"/>
        <v>0</v>
      </c>
      <c r="V187" s="210">
        <f t="shared" si="109"/>
        <v>0</v>
      </c>
      <c r="W187" s="210">
        <f t="shared" si="109"/>
        <v>0</v>
      </c>
      <c r="X187" s="210">
        <f t="shared" si="109"/>
        <v>0</v>
      </c>
    </row>
    <row r="188" spans="1:24" x14ac:dyDescent="0.25">
      <c r="A188" s="49" t="s">
        <v>9</v>
      </c>
      <c r="B188" s="25" t="s">
        <v>13</v>
      </c>
      <c r="C188" s="209">
        <v>2874.25964598052</v>
      </c>
      <c r="E188" s="210">
        <f t="shared" ref="E188:X188" si="110">IF(E34=1,$C188,0)</f>
        <v>0</v>
      </c>
      <c r="F188" s="210">
        <f t="shared" si="110"/>
        <v>0</v>
      </c>
      <c r="G188" s="210">
        <f t="shared" si="110"/>
        <v>0</v>
      </c>
      <c r="H188" s="210">
        <f t="shared" si="110"/>
        <v>0</v>
      </c>
      <c r="I188" s="210">
        <f t="shared" si="110"/>
        <v>2874.25964598052</v>
      </c>
      <c r="J188" s="210">
        <f t="shared" si="110"/>
        <v>0</v>
      </c>
      <c r="K188" s="210">
        <f t="shared" si="110"/>
        <v>0</v>
      </c>
      <c r="L188" s="210">
        <f t="shared" si="110"/>
        <v>0</v>
      </c>
      <c r="M188" s="210">
        <f t="shared" si="110"/>
        <v>0</v>
      </c>
      <c r="N188" s="210">
        <f t="shared" si="110"/>
        <v>0</v>
      </c>
      <c r="O188" s="210">
        <f t="shared" si="110"/>
        <v>0</v>
      </c>
      <c r="P188" s="210">
        <f t="shared" si="110"/>
        <v>0</v>
      </c>
      <c r="Q188" s="210">
        <f t="shared" si="110"/>
        <v>0</v>
      </c>
      <c r="R188" s="210">
        <f t="shared" si="110"/>
        <v>0</v>
      </c>
      <c r="S188" s="210">
        <f t="shared" si="110"/>
        <v>0</v>
      </c>
      <c r="T188" s="210">
        <f t="shared" si="110"/>
        <v>0</v>
      </c>
      <c r="U188" s="210">
        <f t="shared" si="110"/>
        <v>0</v>
      </c>
      <c r="V188" s="210">
        <f t="shared" si="110"/>
        <v>0</v>
      </c>
      <c r="W188" s="210">
        <f t="shared" si="110"/>
        <v>0</v>
      </c>
      <c r="X188" s="210">
        <f t="shared" si="110"/>
        <v>0</v>
      </c>
    </row>
    <row r="189" spans="1:24" x14ac:dyDescent="0.25">
      <c r="A189" s="50" t="s">
        <v>9</v>
      </c>
      <c r="B189" s="35" t="s">
        <v>14</v>
      </c>
      <c r="C189" s="209">
        <v>464.30958424724798</v>
      </c>
      <c r="E189" s="210">
        <f t="shared" ref="E189:X189" si="111">IF(E35=1,$C189,0)</f>
        <v>0</v>
      </c>
      <c r="F189" s="210">
        <f t="shared" si="111"/>
        <v>0</v>
      </c>
      <c r="G189" s="210">
        <f t="shared" si="111"/>
        <v>0</v>
      </c>
      <c r="H189" s="210">
        <f t="shared" si="111"/>
        <v>0</v>
      </c>
      <c r="I189" s="210">
        <f t="shared" si="111"/>
        <v>0</v>
      </c>
      <c r="J189" s="210">
        <f t="shared" si="111"/>
        <v>464.30958424724798</v>
      </c>
      <c r="K189" s="210">
        <f t="shared" si="111"/>
        <v>0</v>
      </c>
      <c r="L189" s="210">
        <f t="shared" si="111"/>
        <v>0</v>
      </c>
      <c r="M189" s="210">
        <f t="shared" si="111"/>
        <v>0</v>
      </c>
      <c r="N189" s="210">
        <f t="shared" si="111"/>
        <v>0</v>
      </c>
      <c r="O189" s="210">
        <f t="shared" si="111"/>
        <v>0</v>
      </c>
      <c r="P189" s="210">
        <f t="shared" si="111"/>
        <v>0</v>
      </c>
      <c r="Q189" s="210">
        <f t="shared" si="111"/>
        <v>0</v>
      </c>
      <c r="R189" s="210">
        <f t="shared" si="111"/>
        <v>0</v>
      </c>
      <c r="S189" s="210">
        <f t="shared" si="111"/>
        <v>0</v>
      </c>
      <c r="T189" s="210">
        <f t="shared" si="111"/>
        <v>0</v>
      </c>
      <c r="U189" s="210">
        <f t="shared" si="111"/>
        <v>0</v>
      </c>
      <c r="V189" s="210">
        <f t="shared" si="111"/>
        <v>0</v>
      </c>
      <c r="W189" s="210">
        <f t="shared" si="111"/>
        <v>0</v>
      </c>
      <c r="X189" s="210">
        <f t="shared" si="111"/>
        <v>0</v>
      </c>
    </row>
    <row r="190" spans="1:24" x14ac:dyDescent="0.25">
      <c r="A190" s="50" t="s">
        <v>9</v>
      </c>
      <c r="B190" s="35" t="s">
        <v>15</v>
      </c>
      <c r="C190" s="209">
        <v>7409.7323384538504</v>
      </c>
      <c r="E190" s="210">
        <f t="shared" ref="E190:X190" si="112">IF(E36=1,$C190,0)</f>
        <v>0</v>
      </c>
      <c r="F190" s="210">
        <f t="shared" si="112"/>
        <v>0</v>
      </c>
      <c r="G190" s="210">
        <f t="shared" si="112"/>
        <v>0</v>
      </c>
      <c r="H190" s="210">
        <f t="shared" si="112"/>
        <v>0</v>
      </c>
      <c r="I190" s="210">
        <f t="shared" si="112"/>
        <v>0</v>
      </c>
      <c r="J190" s="210">
        <f t="shared" si="112"/>
        <v>0</v>
      </c>
      <c r="K190" s="210">
        <f t="shared" si="112"/>
        <v>7409.7323384538504</v>
      </c>
      <c r="L190" s="210">
        <f t="shared" si="112"/>
        <v>0</v>
      </c>
      <c r="M190" s="210">
        <f t="shared" si="112"/>
        <v>0</v>
      </c>
      <c r="N190" s="210">
        <f t="shared" si="112"/>
        <v>0</v>
      </c>
      <c r="O190" s="210">
        <f t="shared" si="112"/>
        <v>0</v>
      </c>
      <c r="P190" s="210">
        <f t="shared" si="112"/>
        <v>0</v>
      </c>
      <c r="Q190" s="210">
        <f t="shared" si="112"/>
        <v>0</v>
      </c>
      <c r="R190" s="210">
        <f t="shared" si="112"/>
        <v>0</v>
      </c>
      <c r="S190" s="210">
        <f t="shared" si="112"/>
        <v>0</v>
      </c>
      <c r="T190" s="210">
        <f t="shared" si="112"/>
        <v>0</v>
      </c>
      <c r="U190" s="210">
        <f t="shared" si="112"/>
        <v>0</v>
      </c>
      <c r="V190" s="210">
        <f t="shared" si="112"/>
        <v>0</v>
      </c>
      <c r="W190" s="210">
        <f t="shared" si="112"/>
        <v>0</v>
      </c>
      <c r="X190" s="210">
        <f t="shared" si="112"/>
        <v>0</v>
      </c>
    </row>
    <row r="191" spans="1:24" x14ac:dyDescent="0.25">
      <c r="A191" s="51" t="s">
        <v>9</v>
      </c>
      <c r="B191" s="43" t="s">
        <v>16</v>
      </c>
      <c r="C191" s="209">
        <v>2022.85970614648</v>
      </c>
      <c r="E191" s="210">
        <f t="shared" ref="E191:X191" si="113">IF(E37=1,$C191,0)</f>
        <v>0</v>
      </c>
      <c r="F191" s="210">
        <f t="shared" si="113"/>
        <v>0</v>
      </c>
      <c r="G191" s="210">
        <f t="shared" si="113"/>
        <v>0</v>
      </c>
      <c r="H191" s="210">
        <f t="shared" si="113"/>
        <v>0</v>
      </c>
      <c r="I191" s="210">
        <f t="shared" si="113"/>
        <v>0</v>
      </c>
      <c r="J191" s="210">
        <f t="shared" si="113"/>
        <v>0</v>
      </c>
      <c r="K191" s="210">
        <f t="shared" si="113"/>
        <v>0</v>
      </c>
      <c r="L191" s="210">
        <f t="shared" si="113"/>
        <v>2022.85970614648</v>
      </c>
      <c r="M191" s="210">
        <f t="shared" si="113"/>
        <v>0</v>
      </c>
      <c r="N191" s="210">
        <f t="shared" si="113"/>
        <v>0</v>
      </c>
      <c r="O191" s="210">
        <f t="shared" si="113"/>
        <v>0</v>
      </c>
      <c r="P191" s="210">
        <f t="shared" si="113"/>
        <v>0</v>
      </c>
      <c r="Q191" s="210">
        <f t="shared" si="113"/>
        <v>0</v>
      </c>
      <c r="R191" s="210">
        <f t="shared" si="113"/>
        <v>0</v>
      </c>
      <c r="S191" s="210">
        <f t="shared" si="113"/>
        <v>0</v>
      </c>
      <c r="T191" s="210">
        <f t="shared" si="113"/>
        <v>0</v>
      </c>
      <c r="U191" s="210">
        <f t="shared" si="113"/>
        <v>0</v>
      </c>
      <c r="V191" s="210">
        <f t="shared" si="113"/>
        <v>0</v>
      </c>
      <c r="W191" s="210">
        <f t="shared" si="113"/>
        <v>0</v>
      </c>
      <c r="X191" s="210">
        <f t="shared" si="113"/>
        <v>0</v>
      </c>
    </row>
    <row r="192" spans="1:24" x14ac:dyDescent="0.25">
      <c r="A192" s="53" t="s">
        <v>10</v>
      </c>
      <c r="B192" s="35" t="s">
        <v>13</v>
      </c>
      <c r="C192" s="209">
        <v>2322.3248370533502</v>
      </c>
      <c r="E192" s="210">
        <f t="shared" ref="E192:X192" si="114">IF(E38=1,$C192,0)</f>
        <v>0</v>
      </c>
      <c r="F192" s="210">
        <f t="shared" si="114"/>
        <v>0</v>
      </c>
      <c r="G192" s="210">
        <f t="shared" si="114"/>
        <v>0</v>
      </c>
      <c r="H192" s="210">
        <f t="shared" si="114"/>
        <v>0</v>
      </c>
      <c r="I192" s="210">
        <f t="shared" si="114"/>
        <v>0</v>
      </c>
      <c r="J192" s="210">
        <f t="shared" si="114"/>
        <v>0</v>
      </c>
      <c r="K192" s="210">
        <f t="shared" si="114"/>
        <v>0</v>
      </c>
      <c r="L192" s="210">
        <f t="shared" si="114"/>
        <v>0</v>
      </c>
      <c r="M192" s="210">
        <f t="shared" si="114"/>
        <v>2322.3248370533502</v>
      </c>
      <c r="N192" s="210">
        <f t="shared" si="114"/>
        <v>0</v>
      </c>
      <c r="O192" s="210">
        <f t="shared" si="114"/>
        <v>0</v>
      </c>
      <c r="P192" s="210">
        <f t="shared" si="114"/>
        <v>0</v>
      </c>
      <c r="Q192" s="210">
        <f t="shared" si="114"/>
        <v>0</v>
      </c>
      <c r="R192" s="210">
        <f t="shared" si="114"/>
        <v>0</v>
      </c>
      <c r="S192" s="210">
        <f t="shared" si="114"/>
        <v>0</v>
      </c>
      <c r="T192" s="210">
        <f t="shared" si="114"/>
        <v>0</v>
      </c>
      <c r="U192" s="210">
        <f t="shared" si="114"/>
        <v>0</v>
      </c>
      <c r="V192" s="210">
        <f t="shared" si="114"/>
        <v>0</v>
      </c>
      <c r="W192" s="210">
        <f t="shared" si="114"/>
        <v>0</v>
      </c>
      <c r="X192" s="210">
        <f t="shared" si="114"/>
        <v>0</v>
      </c>
    </row>
    <row r="193" spans="1:27" x14ac:dyDescent="0.25">
      <c r="A193" s="53" t="s">
        <v>10</v>
      </c>
      <c r="B193" s="35" t="s">
        <v>14</v>
      </c>
      <c r="C193" s="209">
        <v>540.39241043437801</v>
      </c>
      <c r="E193" s="210">
        <f t="shared" ref="E193:X193" si="115">IF(E39=1,$C193,0)</f>
        <v>0</v>
      </c>
      <c r="F193" s="210">
        <f t="shared" si="115"/>
        <v>0</v>
      </c>
      <c r="G193" s="210">
        <f t="shared" si="115"/>
        <v>0</v>
      </c>
      <c r="H193" s="210">
        <f t="shared" si="115"/>
        <v>0</v>
      </c>
      <c r="I193" s="210">
        <f t="shared" si="115"/>
        <v>0</v>
      </c>
      <c r="J193" s="210">
        <f t="shared" si="115"/>
        <v>0</v>
      </c>
      <c r="K193" s="210">
        <f t="shared" si="115"/>
        <v>0</v>
      </c>
      <c r="L193" s="210">
        <f t="shared" si="115"/>
        <v>0</v>
      </c>
      <c r="M193" s="210">
        <f t="shared" si="115"/>
        <v>0</v>
      </c>
      <c r="N193" s="210">
        <f t="shared" si="115"/>
        <v>540.39241043437801</v>
      </c>
      <c r="O193" s="210">
        <f t="shared" si="115"/>
        <v>0</v>
      </c>
      <c r="P193" s="210">
        <f t="shared" si="115"/>
        <v>0</v>
      </c>
      <c r="Q193" s="210">
        <f t="shared" si="115"/>
        <v>0</v>
      </c>
      <c r="R193" s="210">
        <f t="shared" si="115"/>
        <v>0</v>
      </c>
      <c r="S193" s="210">
        <f t="shared" si="115"/>
        <v>0</v>
      </c>
      <c r="T193" s="210">
        <f t="shared" si="115"/>
        <v>0</v>
      </c>
      <c r="U193" s="210">
        <f t="shared" si="115"/>
        <v>0</v>
      </c>
      <c r="V193" s="210">
        <f t="shared" si="115"/>
        <v>0</v>
      </c>
      <c r="W193" s="210">
        <f t="shared" si="115"/>
        <v>0</v>
      </c>
      <c r="X193" s="210">
        <f t="shared" si="115"/>
        <v>0</v>
      </c>
    </row>
    <row r="194" spans="1:27" x14ac:dyDescent="0.25">
      <c r="A194" s="53" t="s">
        <v>10</v>
      </c>
      <c r="B194" s="35" t="s">
        <v>15</v>
      </c>
      <c r="C194" s="209">
        <v>11486.5201028307</v>
      </c>
      <c r="E194" s="210">
        <f t="shared" ref="E194:X194" si="116">IF(E40=1,$C194,0)</f>
        <v>0</v>
      </c>
      <c r="F194" s="210">
        <f t="shared" si="116"/>
        <v>0</v>
      </c>
      <c r="G194" s="210">
        <f t="shared" si="116"/>
        <v>0</v>
      </c>
      <c r="H194" s="210">
        <f t="shared" si="116"/>
        <v>0</v>
      </c>
      <c r="I194" s="210">
        <f t="shared" si="116"/>
        <v>0</v>
      </c>
      <c r="J194" s="210">
        <f t="shared" si="116"/>
        <v>0</v>
      </c>
      <c r="K194" s="210">
        <f t="shared" si="116"/>
        <v>0</v>
      </c>
      <c r="L194" s="210">
        <f t="shared" si="116"/>
        <v>0</v>
      </c>
      <c r="M194" s="210">
        <f t="shared" si="116"/>
        <v>0</v>
      </c>
      <c r="N194" s="210">
        <f t="shared" si="116"/>
        <v>0</v>
      </c>
      <c r="O194" s="210">
        <f t="shared" si="116"/>
        <v>11486.5201028307</v>
      </c>
      <c r="P194" s="210">
        <f t="shared" si="116"/>
        <v>0</v>
      </c>
      <c r="Q194" s="210">
        <f t="shared" si="116"/>
        <v>0</v>
      </c>
      <c r="R194" s="210">
        <f t="shared" si="116"/>
        <v>0</v>
      </c>
      <c r="S194" s="210">
        <f t="shared" si="116"/>
        <v>0</v>
      </c>
      <c r="T194" s="210">
        <f t="shared" si="116"/>
        <v>0</v>
      </c>
      <c r="U194" s="210">
        <f t="shared" si="116"/>
        <v>0</v>
      </c>
      <c r="V194" s="210">
        <f t="shared" si="116"/>
        <v>0</v>
      </c>
      <c r="W194" s="210">
        <f t="shared" si="116"/>
        <v>0</v>
      </c>
      <c r="X194" s="210">
        <f t="shared" si="116"/>
        <v>0</v>
      </c>
    </row>
    <row r="195" spans="1:27" x14ac:dyDescent="0.25">
      <c r="A195" s="53" t="s">
        <v>10</v>
      </c>
      <c r="B195" s="35" t="s">
        <v>16</v>
      </c>
      <c r="C195" s="209">
        <v>2857.6468463259898</v>
      </c>
      <c r="E195" s="210">
        <f t="shared" ref="E195:X195" si="117">IF(E41=1,$C195,0)</f>
        <v>0</v>
      </c>
      <c r="F195" s="210">
        <f t="shared" si="117"/>
        <v>0</v>
      </c>
      <c r="G195" s="210">
        <f t="shared" si="117"/>
        <v>0</v>
      </c>
      <c r="H195" s="210">
        <f t="shared" si="117"/>
        <v>0</v>
      </c>
      <c r="I195" s="210">
        <f t="shared" si="117"/>
        <v>0</v>
      </c>
      <c r="J195" s="210">
        <f t="shared" si="117"/>
        <v>0</v>
      </c>
      <c r="K195" s="210">
        <f t="shared" si="117"/>
        <v>0</v>
      </c>
      <c r="L195" s="210">
        <f t="shared" si="117"/>
        <v>0</v>
      </c>
      <c r="M195" s="210">
        <f t="shared" si="117"/>
        <v>0</v>
      </c>
      <c r="N195" s="210">
        <f t="shared" si="117"/>
        <v>0</v>
      </c>
      <c r="O195" s="210">
        <f t="shared" si="117"/>
        <v>0</v>
      </c>
      <c r="P195" s="210">
        <f t="shared" si="117"/>
        <v>2857.6468463259898</v>
      </c>
      <c r="Q195" s="210">
        <f t="shared" si="117"/>
        <v>0</v>
      </c>
      <c r="R195" s="210">
        <f t="shared" si="117"/>
        <v>0</v>
      </c>
      <c r="S195" s="210">
        <f t="shared" si="117"/>
        <v>0</v>
      </c>
      <c r="T195" s="210">
        <f t="shared" si="117"/>
        <v>0</v>
      </c>
      <c r="U195" s="210">
        <f t="shared" si="117"/>
        <v>0</v>
      </c>
      <c r="V195" s="210">
        <f t="shared" si="117"/>
        <v>0</v>
      </c>
      <c r="W195" s="210">
        <f t="shared" si="117"/>
        <v>0</v>
      </c>
      <c r="X195" s="210">
        <f t="shared" si="117"/>
        <v>0</v>
      </c>
    </row>
    <row r="196" spans="1:27" x14ac:dyDescent="0.25">
      <c r="A196" s="54" t="s">
        <v>11</v>
      </c>
      <c r="B196" s="25" t="s">
        <v>13</v>
      </c>
      <c r="C196" s="209">
        <v>3974.66059363251</v>
      </c>
      <c r="E196" s="210">
        <f t="shared" ref="E196:X196" si="118">IF(E42=1,$C196,0)</f>
        <v>0</v>
      </c>
      <c r="F196" s="210">
        <f t="shared" si="118"/>
        <v>0</v>
      </c>
      <c r="G196" s="210">
        <f t="shared" si="118"/>
        <v>0</v>
      </c>
      <c r="H196" s="210">
        <f t="shared" si="118"/>
        <v>0</v>
      </c>
      <c r="I196" s="210">
        <f t="shared" si="118"/>
        <v>0</v>
      </c>
      <c r="J196" s="210">
        <f t="shared" si="118"/>
        <v>0</v>
      </c>
      <c r="K196" s="210">
        <f t="shared" si="118"/>
        <v>0</v>
      </c>
      <c r="L196" s="210">
        <f t="shared" si="118"/>
        <v>0</v>
      </c>
      <c r="M196" s="210">
        <f t="shared" si="118"/>
        <v>0</v>
      </c>
      <c r="N196" s="210">
        <f t="shared" si="118"/>
        <v>0</v>
      </c>
      <c r="O196" s="210">
        <f t="shared" si="118"/>
        <v>0</v>
      </c>
      <c r="P196" s="210">
        <f t="shared" si="118"/>
        <v>0</v>
      </c>
      <c r="Q196" s="210">
        <f t="shared" si="118"/>
        <v>3974.66059363251</v>
      </c>
      <c r="R196" s="210">
        <f t="shared" si="118"/>
        <v>0</v>
      </c>
      <c r="S196" s="210">
        <f t="shared" si="118"/>
        <v>0</v>
      </c>
      <c r="T196" s="210">
        <f t="shared" si="118"/>
        <v>0</v>
      </c>
      <c r="U196" s="210">
        <f t="shared" si="118"/>
        <v>0</v>
      </c>
      <c r="V196" s="210">
        <f t="shared" si="118"/>
        <v>0</v>
      </c>
      <c r="W196" s="210">
        <f t="shared" si="118"/>
        <v>0</v>
      </c>
      <c r="X196" s="210">
        <f t="shared" si="118"/>
        <v>0</v>
      </c>
    </row>
    <row r="197" spans="1:27" x14ac:dyDescent="0.25">
      <c r="A197" s="55" t="s">
        <v>11</v>
      </c>
      <c r="B197" s="35" t="s">
        <v>14</v>
      </c>
      <c r="C197" s="209">
        <v>343.73637694919501</v>
      </c>
      <c r="E197" s="210">
        <f t="shared" ref="E197:X197" si="119">IF(E43=1,$C197,0)</f>
        <v>0</v>
      </c>
      <c r="F197" s="210">
        <f t="shared" si="119"/>
        <v>0</v>
      </c>
      <c r="G197" s="210">
        <f t="shared" si="119"/>
        <v>0</v>
      </c>
      <c r="H197" s="210">
        <f t="shared" si="119"/>
        <v>0</v>
      </c>
      <c r="I197" s="210">
        <f t="shared" si="119"/>
        <v>0</v>
      </c>
      <c r="J197" s="210">
        <f t="shared" si="119"/>
        <v>0</v>
      </c>
      <c r="K197" s="210">
        <f t="shared" si="119"/>
        <v>0</v>
      </c>
      <c r="L197" s="210">
        <f t="shared" si="119"/>
        <v>0</v>
      </c>
      <c r="M197" s="210">
        <f t="shared" si="119"/>
        <v>0</v>
      </c>
      <c r="N197" s="210">
        <f t="shared" si="119"/>
        <v>0</v>
      </c>
      <c r="O197" s="210">
        <f t="shared" si="119"/>
        <v>0</v>
      </c>
      <c r="P197" s="210">
        <f t="shared" si="119"/>
        <v>0</v>
      </c>
      <c r="Q197" s="210">
        <f t="shared" si="119"/>
        <v>0</v>
      </c>
      <c r="R197" s="210">
        <f t="shared" si="119"/>
        <v>343.73637694919501</v>
      </c>
      <c r="S197" s="210">
        <f t="shared" si="119"/>
        <v>0</v>
      </c>
      <c r="T197" s="210">
        <f t="shared" si="119"/>
        <v>0</v>
      </c>
      <c r="U197" s="210">
        <f t="shared" si="119"/>
        <v>0</v>
      </c>
      <c r="V197" s="210">
        <f t="shared" si="119"/>
        <v>0</v>
      </c>
      <c r="W197" s="210">
        <f t="shared" si="119"/>
        <v>0</v>
      </c>
      <c r="X197" s="210">
        <f t="shared" si="119"/>
        <v>0</v>
      </c>
    </row>
    <row r="198" spans="1:27" x14ac:dyDescent="0.25">
      <c r="A198" s="55" t="s">
        <v>11</v>
      </c>
      <c r="B198" s="35" t="s">
        <v>15</v>
      </c>
      <c r="C198" s="209">
        <v>6238.4910701075296</v>
      </c>
      <c r="E198" s="210">
        <f t="shared" ref="E198:X198" si="120">IF(E44=1,$C198,0)</f>
        <v>0</v>
      </c>
      <c r="F198" s="210">
        <f t="shared" si="120"/>
        <v>0</v>
      </c>
      <c r="G198" s="210">
        <f t="shared" si="120"/>
        <v>0</v>
      </c>
      <c r="H198" s="210">
        <f t="shared" si="120"/>
        <v>0</v>
      </c>
      <c r="I198" s="210">
        <f t="shared" si="120"/>
        <v>0</v>
      </c>
      <c r="J198" s="210">
        <f t="shared" si="120"/>
        <v>0</v>
      </c>
      <c r="K198" s="210">
        <f t="shared" si="120"/>
        <v>0</v>
      </c>
      <c r="L198" s="210">
        <f t="shared" si="120"/>
        <v>0</v>
      </c>
      <c r="M198" s="210">
        <f t="shared" si="120"/>
        <v>0</v>
      </c>
      <c r="N198" s="210">
        <f t="shared" si="120"/>
        <v>0</v>
      </c>
      <c r="O198" s="210">
        <f t="shared" si="120"/>
        <v>0</v>
      </c>
      <c r="P198" s="210">
        <f t="shared" si="120"/>
        <v>0</v>
      </c>
      <c r="Q198" s="210">
        <f t="shared" si="120"/>
        <v>0</v>
      </c>
      <c r="R198" s="210">
        <f t="shared" si="120"/>
        <v>0</v>
      </c>
      <c r="S198" s="210">
        <f t="shared" si="120"/>
        <v>6238.4910701075296</v>
      </c>
      <c r="T198" s="210">
        <f t="shared" si="120"/>
        <v>0</v>
      </c>
      <c r="U198" s="210">
        <f t="shared" si="120"/>
        <v>0</v>
      </c>
      <c r="V198" s="210">
        <f t="shared" si="120"/>
        <v>0</v>
      </c>
      <c r="W198" s="210">
        <f t="shared" si="120"/>
        <v>0</v>
      </c>
      <c r="X198" s="210">
        <f t="shared" si="120"/>
        <v>0</v>
      </c>
    </row>
    <row r="199" spans="1:27" x14ac:dyDescent="0.25">
      <c r="A199" s="56" t="s">
        <v>11</v>
      </c>
      <c r="B199" s="43" t="s">
        <v>16</v>
      </c>
      <c r="C199" s="209">
        <v>1249.79343226842</v>
      </c>
      <c r="E199" s="210">
        <f t="shared" ref="E199:X199" si="121">IF(E45=1,$C199,0)</f>
        <v>0</v>
      </c>
      <c r="F199" s="210">
        <f t="shared" si="121"/>
        <v>0</v>
      </c>
      <c r="G199" s="210">
        <f t="shared" si="121"/>
        <v>0</v>
      </c>
      <c r="H199" s="210">
        <f t="shared" si="121"/>
        <v>0</v>
      </c>
      <c r="I199" s="210">
        <f t="shared" si="121"/>
        <v>0</v>
      </c>
      <c r="J199" s="210">
        <f t="shared" si="121"/>
        <v>0</v>
      </c>
      <c r="K199" s="210">
        <f t="shared" si="121"/>
        <v>0</v>
      </c>
      <c r="L199" s="210">
        <f t="shared" si="121"/>
        <v>0</v>
      </c>
      <c r="M199" s="210">
        <f t="shared" si="121"/>
        <v>0</v>
      </c>
      <c r="N199" s="210">
        <f t="shared" si="121"/>
        <v>0</v>
      </c>
      <c r="O199" s="210">
        <f t="shared" si="121"/>
        <v>0</v>
      </c>
      <c r="P199" s="210">
        <f t="shared" si="121"/>
        <v>0</v>
      </c>
      <c r="Q199" s="210">
        <f t="shared" si="121"/>
        <v>0</v>
      </c>
      <c r="R199" s="210">
        <f t="shared" si="121"/>
        <v>0</v>
      </c>
      <c r="S199" s="210">
        <f t="shared" si="121"/>
        <v>0</v>
      </c>
      <c r="T199" s="210">
        <f t="shared" si="121"/>
        <v>1249.79343226842</v>
      </c>
      <c r="U199" s="210">
        <f t="shared" si="121"/>
        <v>0</v>
      </c>
      <c r="V199" s="210">
        <f t="shared" si="121"/>
        <v>0</v>
      </c>
      <c r="W199" s="210">
        <f t="shared" si="121"/>
        <v>0</v>
      </c>
      <c r="X199" s="210">
        <f t="shared" si="121"/>
        <v>0</v>
      </c>
    </row>
    <row r="200" spans="1:27" x14ac:dyDescent="0.25">
      <c r="A200" s="57" t="s">
        <v>12</v>
      </c>
      <c r="B200" s="35" t="s">
        <v>13</v>
      </c>
      <c r="C200" s="209">
        <v>6701.1679810076203</v>
      </c>
      <c r="E200" s="210">
        <f t="shared" ref="E200:X200" si="122">IF(E46=1,$C200,0)</f>
        <v>0</v>
      </c>
      <c r="F200" s="210">
        <f t="shared" si="122"/>
        <v>0</v>
      </c>
      <c r="G200" s="210">
        <f t="shared" si="122"/>
        <v>0</v>
      </c>
      <c r="H200" s="210">
        <f t="shared" si="122"/>
        <v>0</v>
      </c>
      <c r="I200" s="210">
        <f t="shared" si="122"/>
        <v>0</v>
      </c>
      <c r="J200" s="210">
        <f t="shared" si="122"/>
        <v>0</v>
      </c>
      <c r="K200" s="210">
        <f t="shared" si="122"/>
        <v>0</v>
      </c>
      <c r="L200" s="210">
        <f t="shared" si="122"/>
        <v>0</v>
      </c>
      <c r="M200" s="210">
        <f t="shared" si="122"/>
        <v>0</v>
      </c>
      <c r="N200" s="210">
        <f t="shared" si="122"/>
        <v>0</v>
      </c>
      <c r="O200" s="210">
        <f t="shared" si="122"/>
        <v>0</v>
      </c>
      <c r="P200" s="210">
        <f t="shared" si="122"/>
        <v>0</v>
      </c>
      <c r="Q200" s="210">
        <f t="shared" si="122"/>
        <v>0</v>
      </c>
      <c r="R200" s="210">
        <f t="shared" si="122"/>
        <v>0</v>
      </c>
      <c r="S200" s="210">
        <f t="shared" si="122"/>
        <v>0</v>
      </c>
      <c r="T200" s="210">
        <f t="shared" si="122"/>
        <v>0</v>
      </c>
      <c r="U200" s="210">
        <f t="shared" si="122"/>
        <v>6701.1679810076203</v>
      </c>
      <c r="V200" s="210">
        <f t="shared" si="122"/>
        <v>0</v>
      </c>
      <c r="W200" s="210">
        <f t="shared" si="122"/>
        <v>0</v>
      </c>
      <c r="X200" s="210">
        <f t="shared" si="122"/>
        <v>0</v>
      </c>
    </row>
    <row r="201" spans="1:27" x14ac:dyDescent="0.25">
      <c r="A201" s="57" t="s">
        <v>12</v>
      </c>
      <c r="B201" s="35" t="s">
        <v>14</v>
      </c>
      <c r="C201" s="209">
        <v>1049.88291757663</v>
      </c>
      <c r="E201" s="210">
        <f t="shared" ref="E201:X201" si="123">IF(E47=1,$C201,0)</f>
        <v>0</v>
      </c>
      <c r="F201" s="210">
        <f t="shared" si="123"/>
        <v>0</v>
      </c>
      <c r="G201" s="210">
        <f t="shared" si="123"/>
        <v>0</v>
      </c>
      <c r="H201" s="210">
        <f t="shared" si="123"/>
        <v>0</v>
      </c>
      <c r="I201" s="210">
        <f t="shared" si="123"/>
        <v>0</v>
      </c>
      <c r="J201" s="210">
        <f t="shared" si="123"/>
        <v>0</v>
      </c>
      <c r="K201" s="210">
        <f t="shared" si="123"/>
        <v>0</v>
      </c>
      <c r="L201" s="210">
        <f t="shared" si="123"/>
        <v>0</v>
      </c>
      <c r="M201" s="210">
        <f t="shared" si="123"/>
        <v>0</v>
      </c>
      <c r="N201" s="210">
        <f t="shared" si="123"/>
        <v>0</v>
      </c>
      <c r="O201" s="210">
        <f t="shared" si="123"/>
        <v>0</v>
      </c>
      <c r="P201" s="210">
        <f t="shared" si="123"/>
        <v>0</v>
      </c>
      <c r="Q201" s="210">
        <f t="shared" si="123"/>
        <v>0</v>
      </c>
      <c r="R201" s="210">
        <f t="shared" si="123"/>
        <v>0</v>
      </c>
      <c r="S201" s="210">
        <f t="shared" si="123"/>
        <v>0</v>
      </c>
      <c r="T201" s="210">
        <f t="shared" si="123"/>
        <v>0</v>
      </c>
      <c r="U201" s="210">
        <f t="shared" si="123"/>
        <v>0</v>
      </c>
      <c r="V201" s="210">
        <f t="shared" si="123"/>
        <v>1049.88291757663</v>
      </c>
      <c r="W201" s="210">
        <f t="shared" si="123"/>
        <v>0</v>
      </c>
      <c r="X201" s="210">
        <f t="shared" si="123"/>
        <v>0</v>
      </c>
    </row>
    <row r="202" spans="1:27" x14ac:dyDescent="0.25">
      <c r="A202" s="57" t="s">
        <v>12</v>
      </c>
      <c r="B202" s="35" t="s">
        <v>15</v>
      </c>
      <c r="C202" s="209">
        <v>14836.1610107663</v>
      </c>
      <c r="E202" s="210">
        <f t="shared" ref="E202:X202" si="124">IF(E48=1,$C202,0)</f>
        <v>0</v>
      </c>
      <c r="F202" s="210">
        <f t="shared" si="124"/>
        <v>0</v>
      </c>
      <c r="G202" s="210">
        <f t="shared" si="124"/>
        <v>0</v>
      </c>
      <c r="H202" s="210">
        <f t="shared" si="124"/>
        <v>0</v>
      </c>
      <c r="I202" s="210">
        <f t="shared" si="124"/>
        <v>0</v>
      </c>
      <c r="J202" s="210">
        <f t="shared" si="124"/>
        <v>0</v>
      </c>
      <c r="K202" s="210">
        <f t="shared" si="124"/>
        <v>0</v>
      </c>
      <c r="L202" s="210">
        <f t="shared" si="124"/>
        <v>0</v>
      </c>
      <c r="M202" s="210">
        <f t="shared" si="124"/>
        <v>0</v>
      </c>
      <c r="N202" s="210">
        <f t="shared" si="124"/>
        <v>0</v>
      </c>
      <c r="O202" s="210">
        <f t="shared" si="124"/>
        <v>0</v>
      </c>
      <c r="P202" s="210">
        <f t="shared" si="124"/>
        <v>0</v>
      </c>
      <c r="Q202" s="210">
        <f t="shared" si="124"/>
        <v>0</v>
      </c>
      <c r="R202" s="210">
        <f t="shared" si="124"/>
        <v>0</v>
      </c>
      <c r="S202" s="210">
        <f t="shared" si="124"/>
        <v>0</v>
      </c>
      <c r="T202" s="210">
        <f t="shared" si="124"/>
        <v>0</v>
      </c>
      <c r="U202" s="210">
        <f t="shared" si="124"/>
        <v>0</v>
      </c>
      <c r="V202" s="210">
        <f t="shared" si="124"/>
        <v>0</v>
      </c>
      <c r="W202" s="210">
        <f t="shared" si="124"/>
        <v>14836.1610107663</v>
      </c>
      <c r="X202" s="210">
        <f t="shared" si="124"/>
        <v>0</v>
      </c>
    </row>
    <row r="203" spans="1:27" x14ac:dyDescent="0.25">
      <c r="A203" s="58" t="s">
        <v>12</v>
      </c>
      <c r="B203" s="43" t="s">
        <v>16</v>
      </c>
      <c r="C203" s="209">
        <v>3578.51356847841</v>
      </c>
      <c r="E203" s="210">
        <f t="shared" ref="E203:X203" si="125">IF(E49=1,$C203,0)</f>
        <v>0</v>
      </c>
      <c r="F203" s="210">
        <f t="shared" si="125"/>
        <v>0</v>
      </c>
      <c r="G203" s="210">
        <f t="shared" si="125"/>
        <v>0</v>
      </c>
      <c r="H203" s="210">
        <f t="shared" si="125"/>
        <v>0</v>
      </c>
      <c r="I203" s="210">
        <f t="shared" si="125"/>
        <v>0</v>
      </c>
      <c r="J203" s="210">
        <f t="shared" si="125"/>
        <v>0</v>
      </c>
      <c r="K203" s="210">
        <f t="shared" si="125"/>
        <v>0</v>
      </c>
      <c r="L203" s="210">
        <f t="shared" si="125"/>
        <v>0</v>
      </c>
      <c r="M203" s="210">
        <f t="shared" si="125"/>
        <v>0</v>
      </c>
      <c r="N203" s="210">
        <f t="shared" si="125"/>
        <v>0</v>
      </c>
      <c r="O203" s="210">
        <f t="shared" si="125"/>
        <v>0</v>
      </c>
      <c r="P203" s="210">
        <f t="shared" si="125"/>
        <v>0</v>
      </c>
      <c r="Q203" s="210">
        <f t="shared" si="125"/>
        <v>0</v>
      </c>
      <c r="R203" s="210">
        <f t="shared" si="125"/>
        <v>0</v>
      </c>
      <c r="S203" s="210">
        <f t="shared" si="125"/>
        <v>0</v>
      </c>
      <c r="T203" s="210">
        <f t="shared" si="125"/>
        <v>0</v>
      </c>
      <c r="U203" s="210">
        <f t="shared" si="125"/>
        <v>0</v>
      </c>
      <c r="V203" s="210">
        <f t="shared" si="125"/>
        <v>0</v>
      </c>
      <c r="W203" s="210">
        <f t="shared" si="125"/>
        <v>0</v>
      </c>
      <c r="X203" s="210">
        <f t="shared" si="125"/>
        <v>3578.51356847841</v>
      </c>
    </row>
    <row r="205" spans="1:27" ht="17.25" x14ac:dyDescent="0.3">
      <c r="A205" s="17"/>
      <c r="B205" s="17"/>
      <c r="C205" s="197" t="s">
        <v>81</v>
      </c>
      <c r="AA205" s="211" t="s">
        <v>82</v>
      </c>
    </row>
    <row r="206" spans="1:27" x14ac:dyDescent="0.25">
      <c r="A206" s="24" t="s">
        <v>8</v>
      </c>
      <c r="B206" s="25" t="s">
        <v>13</v>
      </c>
      <c r="C206" s="209"/>
      <c r="E206" s="210">
        <f t="array" ref="E206:X225">MMULT(MMULT(E96:X115,E140:X159),E162:X181)</f>
        <v>43620.658653060455</v>
      </c>
      <c r="F206" s="210">
        <v>596.76921768277055</v>
      </c>
      <c r="G206" s="210">
        <v>14553.108054127251</v>
      </c>
      <c r="H206" s="210">
        <v>2229.8434071796255</v>
      </c>
      <c r="I206" s="210">
        <v>428.47526631306391</v>
      </c>
      <c r="J206" s="210">
        <v>5.4630211858850632</v>
      </c>
      <c r="K206" s="210">
        <v>32.726252888241817</v>
      </c>
      <c r="L206" s="210">
        <v>29.994481870279465</v>
      </c>
      <c r="M206" s="210">
        <v>6.5032200569972636</v>
      </c>
      <c r="N206" s="210">
        <v>0.18762262733855131</v>
      </c>
      <c r="O206" s="210">
        <v>0.93221532691647191</v>
      </c>
      <c r="P206" s="210">
        <v>0.65996238836976617</v>
      </c>
      <c r="Q206" s="210">
        <v>10.494790693692256</v>
      </c>
      <c r="R206" s="210">
        <v>1.0818250280928478E-2</v>
      </c>
      <c r="S206" s="210">
        <v>0.60391619516933792</v>
      </c>
      <c r="T206" s="210">
        <v>0.67121568293813094</v>
      </c>
      <c r="U206" s="210">
        <v>37.427406529708122</v>
      </c>
      <c r="V206" s="210">
        <v>2.0855161024839632</v>
      </c>
      <c r="W206" s="210">
        <v>5.6946332701774356</v>
      </c>
      <c r="X206" s="210">
        <v>4.7979376344327367</v>
      </c>
      <c r="Z206" s="212">
        <f t="shared" ref="Z206:Z225" si="126">SUM(E206:X206)</f>
        <v>61567.107609066064</v>
      </c>
      <c r="AA206" s="213">
        <f t="shared" ref="AA206:AA225" si="127">Z206-AK5</f>
        <v>-39106.735466533544</v>
      </c>
    </row>
    <row r="207" spans="1:27" x14ac:dyDescent="0.25">
      <c r="A207" s="34" t="s">
        <v>8</v>
      </c>
      <c r="B207" s="35" t="s">
        <v>14</v>
      </c>
      <c r="C207" s="209"/>
      <c r="E207" s="210">
        <v>4806.1235799814913</v>
      </c>
      <c r="F207" s="210">
        <v>34029.170680706608</v>
      </c>
      <c r="G207" s="210">
        <v>14195.573808239038</v>
      </c>
      <c r="H207" s="210">
        <v>4126.8080854558966</v>
      </c>
      <c r="I207" s="210">
        <v>82.248574871098626</v>
      </c>
      <c r="J207" s="210">
        <v>4.2529766044518773</v>
      </c>
      <c r="K207" s="210">
        <v>9.8650091073474453</v>
      </c>
      <c r="L207" s="210">
        <v>15.431232780097934</v>
      </c>
      <c r="M207" s="210">
        <v>1.1274570899843661</v>
      </c>
      <c r="N207" s="210">
        <v>9.8554057518341454E-2</v>
      </c>
      <c r="O207" s="210">
        <v>0.2667790699018463</v>
      </c>
      <c r="P207" s="210">
        <v>0.24066366519023152</v>
      </c>
      <c r="Q207" s="210">
        <v>2.0082432095162726</v>
      </c>
      <c r="R207" s="210">
        <v>3.8440522238339689E-3</v>
      </c>
      <c r="S207" s="210">
        <v>0.12008969772959036</v>
      </c>
      <c r="T207" s="210">
        <v>0.1558839206055028</v>
      </c>
      <c r="U207" s="210">
        <v>8.248788318759237</v>
      </c>
      <c r="V207" s="210">
        <v>1.4115678568660035</v>
      </c>
      <c r="W207" s="210">
        <v>1.6525394126684443</v>
      </c>
      <c r="X207" s="210">
        <v>2.1755751439334876</v>
      </c>
      <c r="Z207" s="212">
        <f t="shared" si="126"/>
        <v>57286.983933240917</v>
      </c>
      <c r="AA207" s="213">
        <f t="shared" si="127"/>
        <v>-25789.582439044607</v>
      </c>
    </row>
    <row r="208" spans="1:27" x14ac:dyDescent="0.25">
      <c r="A208" s="34" t="s">
        <v>8</v>
      </c>
      <c r="B208" s="35" t="s">
        <v>15</v>
      </c>
      <c r="C208" s="209"/>
      <c r="E208" s="210">
        <v>385.83068265468694</v>
      </c>
      <c r="F208" s="210">
        <v>84.574594559379264</v>
      </c>
      <c r="G208" s="210">
        <v>15168.946712292878</v>
      </c>
      <c r="H208" s="210">
        <v>480.76727661952503</v>
      </c>
      <c r="I208" s="210">
        <v>9.1406078107813702</v>
      </c>
      <c r="J208" s="210">
        <v>0.15347794144163499</v>
      </c>
      <c r="K208" s="210">
        <v>0.96823961944401005</v>
      </c>
      <c r="L208" s="210">
        <v>1.2008236179701939</v>
      </c>
      <c r="M208" s="210">
        <v>0.12279759178766611</v>
      </c>
      <c r="N208" s="210">
        <v>4.449417064272659E-3</v>
      </c>
      <c r="O208" s="210">
        <v>2.0822325064105446E-2</v>
      </c>
      <c r="P208" s="210">
        <v>1.7412877867728178E-2</v>
      </c>
      <c r="Q208" s="210">
        <v>0.22341554012110756</v>
      </c>
      <c r="R208" s="210">
        <v>2.490028350430833E-4</v>
      </c>
      <c r="S208" s="210">
        <v>1.4162932504879796E-2</v>
      </c>
      <c r="T208" s="210">
        <v>1.5561454501474814E-2</v>
      </c>
      <c r="U208" s="210">
        <v>0.79337347256224755</v>
      </c>
      <c r="V208" s="210">
        <v>5.4258084939320238E-2</v>
      </c>
      <c r="W208" s="210">
        <v>0.14360422401243614</v>
      </c>
      <c r="X208" s="210">
        <v>0.13987588789886313</v>
      </c>
      <c r="Z208" s="212">
        <f t="shared" si="126"/>
        <v>16133.132397927266</v>
      </c>
      <c r="AA208" s="213">
        <f t="shared" si="127"/>
        <v>-150752.56168069955</v>
      </c>
    </row>
    <row r="209" spans="1:27" x14ac:dyDescent="0.25">
      <c r="A209" s="42" t="s">
        <v>8</v>
      </c>
      <c r="B209" s="43" t="s">
        <v>16</v>
      </c>
      <c r="C209" s="209"/>
      <c r="E209" s="210">
        <v>4714.0859065450995</v>
      </c>
      <c r="F209" s="210">
        <v>1083.6541576468512</v>
      </c>
      <c r="G209" s="210">
        <v>25153.206887331497</v>
      </c>
      <c r="H209" s="210">
        <v>43336.112112981165</v>
      </c>
      <c r="I209" s="210">
        <v>128.88416276813561</v>
      </c>
      <c r="J209" s="210">
        <v>3.4256948140984989</v>
      </c>
      <c r="K209" s="210">
        <v>20.389345353543678</v>
      </c>
      <c r="L209" s="210">
        <v>45.777642418513864</v>
      </c>
      <c r="M209" s="210">
        <v>1.5404154137601558</v>
      </c>
      <c r="N209" s="210">
        <v>8.5106477894827892E-2</v>
      </c>
      <c r="O209" s="210">
        <v>0.37927898318104686</v>
      </c>
      <c r="P209" s="210">
        <v>0.4874552919234677</v>
      </c>
      <c r="Q209" s="210">
        <v>3.3455011854669823</v>
      </c>
      <c r="R209" s="210">
        <v>4.659539957543579E-3</v>
      </c>
      <c r="S209" s="210">
        <v>0.25257955891153305</v>
      </c>
      <c r="T209" s="210">
        <v>0.3278005649969909</v>
      </c>
      <c r="U209" s="210">
        <v>10.965040405111125</v>
      </c>
      <c r="V209" s="210">
        <v>1.2170136740988746</v>
      </c>
      <c r="W209" s="210">
        <v>2.7600840151448507</v>
      </c>
      <c r="X209" s="210">
        <v>4.1420056004741754</v>
      </c>
      <c r="Z209" s="212">
        <f t="shared" si="126"/>
        <v>74511.042850569822</v>
      </c>
      <c r="AA209" s="213">
        <f t="shared" si="127"/>
        <v>-4053.7209207263368</v>
      </c>
    </row>
    <row r="210" spans="1:27" x14ac:dyDescent="0.25">
      <c r="A210" s="49" t="s">
        <v>9</v>
      </c>
      <c r="B210" s="25" t="s">
        <v>13</v>
      </c>
      <c r="C210" s="209"/>
      <c r="E210" s="210">
        <v>6048.2534285958754</v>
      </c>
      <c r="F210" s="210">
        <v>643.36206569182855</v>
      </c>
      <c r="G210" s="210">
        <v>9508.6460539359505</v>
      </c>
      <c r="H210" s="210">
        <v>1862.1186012793823</v>
      </c>
      <c r="I210" s="210">
        <v>23387.024868275144</v>
      </c>
      <c r="J210" s="210">
        <v>103.45153226642719</v>
      </c>
      <c r="K210" s="210">
        <v>666.46432849460427</v>
      </c>
      <c r="L210" s="210">
        <v>585.86579956980188</v>
      </c>
      <c r="M210" s="210">
        <v>49.666214214061071</v>
      </c>
      <c r="N210" s="210">
        <v>1.5700748362568562</v>
      </c>
      <c r="O210" s="210">
        <v>7.0133627426382184</v>
      </c>
      <c r="P210" s="210">
        <v>5.4072864702752117</v>
      </c>
      <c r="Q210" s="210">
        <v>72.089906481750106</v>
      </c>
      <c r="R210" s="210">
        <v>7.7189791954697093E-2</v>
      </c>
      <c r="S210" s="210">
        <v>3.8813668508472112</v>
      </c>
      <c r="T210" s="210">
        <v>4.3006966569138987</v>
      </c>
      <c r="U210" s="210">
        <v>259.9676779739105</v>
      </c>
      <c r="V210" s="210">
        <v>15.453235417069251</v>
      </c>
      <c r="W210" s="210">
        <v>41.775921326597619</v>
      </c>
      <c r="X210" s="210">
        <v>33.339728585575827</v>
      </c>
      <c r="Z210" s="212">
        <f t="shared" si="126"/>
        <v>43299.729339456862</v>
      </c>
      <c r="AA210" s="213">
        <f t="shared" si="127"/>
        <v>-12965.788606517315</v>
      </c>
    </row>
    <row r="211" spans="1:27" x14ac:dyDescent="0.25">
      <c r="A211" s="50" t="s">
        <v>9</v>
      </c>
      <c r="B211" s="35" t="s">
        <v>14</v>
      </c>
      <c r="C211" s="209"/>
      <c r="E211" s="210">
        <v>4234.0034074951591</v>
      </c>
      <c r="F211" s="210">
        <v>1331.6400511252252</v>
      </c>
      <c r="G211" s="210">
        <v>9361.493389604364</v>
      </c>
      <c r="H211" s="210">
        <v>2975.5896803980404</v>
      </c>
      <c r="I211" s="210">
        <v>9296.1934328519255</v>
      </c>
      <c r="J211" s="210">
        <v>7537.1870982932942</v>
      </c>
      <c r="K211" s="210">
        <v>1712.3043080919429</v>
      </c>
      <c r="L211" s="210">
        <v>2008.6824227769412</v>
      </c>
      <c r="M211" s="210">
        <v>35.049461962534814</v>
      </c>
      <c r="N211" s="210">
        <v>5.1881506563623425</v>
      </c>
      <c r="O211" s="210">
        <v>8.7910175853055801</v>
      </c>
      <c r="P211" s="210">
        <v>8.4019329383140935</v>
      </c>
      <c r="Q211" s="210">
        <v>71.652026099625871</v>
      </c>
      <c r="R211" s="210">
        <v>0.25814675327757514</v>
      </c>
      <c r="S211" s="210">
        <v>3.8720100007007372</v>
      </c>
      <c r="T211" s="210">
        <v>4.970688563246072</v>
      </c>
      <c r="U211" s="210">
        <v>269.89860153250743</v>
      </c>
      <c r="V211" s="210">
        <v>57.540409010953333</v>
      </c>
      <c r="W211" s="210">
        <v>56.027069740716449</v>
      </c>
      <c r="X211" s="210">
        <v>81.947457236385162</v>
      </c>
      <c r="Z211" s="212">
        <f t="shared" si="126"/>
        <v>39060.690762716818</v>
      </c>
      <c r="AA211" s="213">
        <f t="shared" si="127"/>
        <v>27826.180183091179</v>
      </c>
    </row>
    <row r="212" spans="1:27" x14ac:dyDescent="0.25">
      <c r="A212" s="50" t="s">
        <v>9</v>
      </c>
      <c r="B212" s="35" t="s">
        <v>15</v>
      </c>
      <c r="C212" s="209"/>
      <c r="E212" s="210">
        <v>197.42680448852278</v>
      </c>
      <c r="F212" s="210">
        <v>28.385801657363153</v>
      </c>
      <c r="G212" s="210">
        <v>441.49331444754995</v>
      </c>
      <c r="H212" s="210">
        <v>117.68153835454528</v>
      </c>
      <c r="I212" s="210">
        <v>397.40940125876682</v>
      </c>
      <c r="J212" s="210">
        <v>13.897997348376833</v>
      </c>
      <c r="K212" s="210">
        <v>657.8724303361854</v>
      </c>
      <c r="L212" s="210">
        <v>103.93875225037063</v>
      </c>
      <c r="M212" s="210">
        <v>1.5345078643511587</v>
      </c>
      <c r="N212" s="210">
        <v>7.6959292677820215E-2</v>
      </c>
      <c r="O212" s="210">
        <v>0.28954857553148644</v>
      </c>
      <c r="P212" s="210">
        <v>0.28421106476110058</v>
      </c>
      <c r="Q212" s="210">
        <v>2.3795958165845521</v>
      </c>
      <c r="R212" s="210">
        <v>3.2045424382494475E-3</v>
      </c>
      <c r="S212" s="210">
        <v>0.14630430318208007</v>
      </c>
      <c r="T212" s="210">
        <v>0.16644123089121787</v>
      </c>
      <c r="U212" s="210">
        <v>9.1147336622697441</v>
      </c>
      <c r="V212" s="210">
        <v>0.74094517234078205</v>
      </c>
      <c r="W212" s="210">
        <v>1.7879657010435897</v>
      </c>
      <c r="X212" s="210">
        <v>1.9890952047313071</v>
      </c>
      <c r="Z212" s="212">
        <f t="shared" si="126"/>
        <v>1976.6195525724836</v>
      </c>
      <c r="AA212" s="213">
        <f t="shared" si="127"/>
        <v>-4135.5464737209768</v>
      </c>
    </row>
    <row r="213" spans="1:27" x14ac:dyDescent="0.25">
      <c r="A213" s="51" t="s">
        <v>9</v>
      </c>
      <c r="B213" s="43" t="s">
        <v>16</v>
      </c>
      <c r="C213" s="209"/>
      <c r="E213" s="210">
        <v>1527.4249931675065</v>
      </c>
      <c r="F213" s="210">
        <v>281.3738584019905</v>
      </c>
      <c r="G213" s="210">
        <v>5109.31893323655</v>
      </c>
      <c r="H213" s="210">
        <v>2232.5081135579799</v>
      </c>
      <c r="I213" s="210">
        <v>2621.8683855088761</v>
      </c>
      <c r="J213" s="210">
        <v>104.50617571347045</v>
      </c>
      <c r="K213" s="210">
        <v>671.8985536055427</v>
      </c>
      <c r="L213" s="210">
        <v>4888.8115185733404</v>
      </c>
      <c r="M213" s="210">
        <v>12.618245097851132</v>
      </c>
      <c r="N213" s="210">
        <v>0.87497015573382986</v>
      </c>
      <c r="O213" s="210">
        <v>4.0059894048502978</v>
      </c>
      <c r="P213" s="210">
        <v>5.8306187145518056</v>
      </c>
      <c r="Q213" s="210">
        <v>20.193264252539144</v>
      </c>
      <c r="R213" s="210">
        <v>3.1377932420517042E-2</v>
      </c>
      <c r="S213" s="210">
        <v>1.4792819574526819</v>
      </c>
      <c r="T213" s="210">
        <v>1.9224909372966459</v>
      </c>
      <c r="U213" s="210">
        <v>79.477571881625494</v>
      </c>
      <c r="V213" s="210">
        <v>9.5406718242357034</v>
      </c>
      <c r="W213" s="210">
        <v>21.866395331214857</v>
      </c>
      <c r="X213" s="210">
        <v>37.1436411095304</v>
      </c>
      <c r="Z213" s="212">
        <f t="shared" si="126"/>
        <v>17632.695050364568</v>
      </c>
      <c r="AA213" s="213">
        <f t="shared" si="127"/>
        <v>6947.8414364644959</v>
      </c>
    </row>
    <row r="214" spans="1:27" x14ac:dyDescent="0.25">
      <c r="A214" s="53" t="s">
        <v>10</v>
      </c>
      <c r="B214" s="35" t="s">
        <v>13</v>
      </c>
      <c r="C214" s="209"/>
      <c r="E214" s="210">
        <v>1050.6168484928214</v>
      </c>
      <c r="F214" s="210">
        <v>109.86377334989744</v>
      </c>
      <c r="G214" s="210">
        <v>1324.799602448471</v>
      </c>
      <c r="H214" s="210">
        <v>281.78310232370268</v>
      </c>
      <c r="I214" s="210">
        <v>369.86254710232066</v>
      </c>
      <c r="J214" s="210">
        <v>7.3244962327043881</v>
      </c>
      <c r="K214" s="210">
        <v>33.390588870137627</v>
      </c>
      <c r="L214" s="210">
        <v>38.492195367430021</v>
      </c>
      <c r="M214" s="210">
        <v>2644.86251771756</v>
      </c>
      <c r="N214" s="210">
        <v>14.284535595084513</v>
      </c>
      <c r="O214" s="210">
        <v>99.098497550787499</v>
      </c>
      <c r="P214" s="210">
        <v>68.934361360944237</v>
      </c>
      <c r="Q214" s="210">
        <v>52.498755369428551</v>
      </c>
      <c r="R214" s="210">
        <v>5.1391381772740843E-2</v>
      </c>
      <c r="S214" s="210">
        <v>2.5882436769264716</v>
      </c>
      <c r="T214" s="210">
        <v>2.8775618358186321</v>
      </c>
      <c r="U214" s="210">
        <v>247.44980135050315</v>
      </c>
      <c r="V214" s="210">
        <v>12.27407640427848</v>
      </c>
      <c r="W214" s="210">
        <v>31.747147626109406</v>
      </c>
      <c r="X214" s="210">
        <v>27.047437399379689</v>
      </c>
      <c r="Z214" s="212">
        <f t="shared" si="126"/>
        <v>6419.8474814560786</v>
      </c>
      <c r="AA214" s="213">
        <f t="shared" si="127"/>
        <v>1189.9952767921741</v>
      </c>
    </row>
    <row r="215" spans="1:27" x14ac:dyDescent="0.25">
      <c r="A215" s="53" t="s">
        <v>10</v>
      </c>
      <c r="B215" s="35" t="s">
        <v>14</v>
      </c>
      <c r="C215" s="209"/>
      <c r="E215" s="210">
        <v>1373.3496267465296</v>
      </c>
      <c r="F215" s="210">
        <v>1853.9057299598251</v>
      </c>
      <c r="G215" s="210">
        <v>3221.5117510516793</v>
      </c>
      <c r="H215" s="210">
        <v>1078.151013665396</v>
      </c>
      <c r="I215" s="210">
        <v>711.876976009543</v>
      </c>
      <c r="J215" s="210">
        <v>155.47890444024085</v>
      </c>
      <c r="K215" s="210">
        <v>93.725237485926229</v>
      </c>
      <c r="L215" s="210">
        <v>147.21090862141349</v>
      </c>
      <c r="M215" s="210">
        <v>859.14370761920497</v>
      </c>
      <c r="N215" s="210">
        <v>2355.769058328699</v>
      </c>
      <c r="O215" s="210">
        <v>446.90425130472903</v>
      </c>
      <c r="P215" s="210">
        <v>328.36288513801378</v>
      </c>
      <c r="Q215" s="210">
        <v>119.75970218471457</v>
      </c>
      <c r="R215" s="210">
        <v>0.6677702923487201</v>
      </c>
      <c r="S215" s="210">
        <v>6.0243918236101148</v>
      </c>
      <c r="T215" s="210">
        <v>8.6652706765615104</v>
      </c>
      <c r="U215" s="210">
        <v>516.67258040846502</v>
      </c>
      <c r="V215" s="210">
        <v>212.96775373064381</v>
      </c>
      <c r="W215" s="210">
        <v>91.841947946406535</v>
      </c>
      <c r="X215" s="210">
        <v>157.31944988423393</v>
      </c>
      <c r="Z215" s="212">
        <f t="shared" si="126"/>
        <v>13739.308917318183</v>
      </c>
      <c r="AA215" s="213">
        <f t="shared" si="127"/>
        <v>10948.398629763829</v>
      </c>
    </row>
    <row r="216" spans="1:27" x14ac:dyDescent="0.25">
      <c r="A216" s="53" t="s">
        <v>10</v>
      </c>
      <c r="B216" s="35" t="s">
        <v>15</v>
      </c>
      <c r="C216" s="209"/>
      <c r="E216" s="210">
        <v>27.491558856038655</v>
      </c>
      <c r="F216" s="210">
        <v>5.1619076549249838</v>
      </c>
      <c r="G216" s="210">
        <v>53.679967602945403</v>
      </c>
      <c r="H216" s="210">
        <v>17.234463980015224</v>
      </c>
      <c r="I216" s="210">
        <v>13.206483449096137</v>
      </c>
      <c r="J216" s="210">
        <v>0.4349870494748953</v>
      </c>
      <c r="K216" s="210">
        <v>1.7091380421131184</v>
      </c>
      <c r="L216" s="210">
        <v>3.0061506762540069</v>
      </c>
      <c r="M216" s="210">
        <v>27.873713264233636</v>
      </c>
      <c r="N216" s="210">
        <v>1.5265573645335437</v>
      </c>
      <c r="O216" s="210">
        <v>82.990920296629255</v>
      </c>
      <c r="P216" s="210">
        <v>12.324317248591946</v>
      </c>
      <c r="Q216" s="210">
        <v>1.5337408952248663</v>
      </c>
      <c r="R216" s="210">
        <v>2.0634871764967861E-3</v>
      </c>
      <c r="S216" s="210">
        <v>8.2811029242397582E-2</v>
      </c>
      <c r="T216" s="210">
        <v>9.5844676242751115E-2</v>
      </c>
      <c r="U216" s="210">
        <v>7.4685025658883593</v>
      </c>
      <c r="V216" s="210">
        <v>0.62590768041637934</v>
      </c>
      <c r="W216" s="210">
        <v>1.2007125688981692</v>
      </c>
      <c r="X216" s="210">
        <v>1.3769145109972729</v>
      </c>
      <c r="Z216" s="212">
        <f t="shared" si="126"/>
        <v>259.0266628989375</v>
      </c>
      <c r="AA216" s="213">
        <f t="shared" si="127"/>
        <v>-762.14321276537055</v>
      </c>
    </row>
    <row r="217" spans="1:27" x14ac:dyDescent="0.25">
      <c r="A217" s="53" t="s">
        <v>10</v>
      </c>
      <c r="B217" s="35" t="s">
        <v>16</v>
      </c>
      <c r="C217" s="209"/>
      <c r="E217" s="210">
        <v>176.39289665658441</v>
      </c>
      <c r="F217" s="210">
        <v>46.299509989726651</v>
      </c>
      <c r="G217" s="210">
        <v>546.34155187017984</v>
      </c>
      <c r="H217" s="210">
        <v>283.35661861257199</v>
      </c>
      <c r="I217" s="210">
        <v>116.5874712433625</v>
      </c>
      <c r="J217" s="210">
        <v>4.9049610956295089</v>
      </c>
      <c r="K217" s="210">
        <v>20.608229611531609</v>
      </c>
      <c r="L217" s="210">
        <v>56.585880692905455</v>
      </c>
      <c r="M217" s="210">
        <v>117.34967674810909</v>
      </c>
      <c r="N217" s="210">
        <v>12.590009331870897</v>
      </c>
      <c r="O217" s="210">
        <v>75.91467454354266</v>
      </c>
      <c r="P217" s="210">
        <v>453.88702140027118</v>
      </c>
      <c r="Q217" s="210">
        <v>7.7008895548547125</v>
      </c>
      <c r="R217" s="210">
        <v>1.4843141255003968E-2</v>
      </c>
      <c r="S217" s="210">
        <v>0.55554378835408469</v>
      </c>
      <c r="T217" s="210">
        <v>0.76939071574537543</v>
      </c>
      <c r="U217" s="210">
        <v>36.479262465174806</v>
      </c>
      <c r="V217" s="210">
        <v>4.8276413207904643</v>
      </c>
      <c r="W217" s="210">
        <v>8.9550849898798024</v>
      </c>
      <c r="X217" s="210">
        <v>15.293730245928753</v>
      </c>
      <c r="Z217" s="212">
        <f t="shared" si="126"/>
        <v>1985.4148880182686</v>
      </c>
      <c r="AA217" s="213">
        <f t="shared" si="127"/>
        <v>860.89938398647837</v>
      </c>
    </row>
    <row r="218" spans="1:27" x14ac:dyDescent="0.25">
      <c r="A218" s="54" t="s">
        <v>11</v>
      </c>
      <c r="B218" s="25" t="s">
        <v>13</v>
      </c>
      <c r="C218" s="209"/>
      <c r="E218" s="210">
        <v>3831.2979467766058</v>
      </c>
      <c r="F218" s="210">
        <v>503.4125085437181</v>
      </c>
      <c r="G218" s="210">
        <v>7269.8395612279101</v>
      </c>
      <c r="H218" s="210">
        <v>1671.2168739031933</v>
      </c>
      <c r="I218" s="210">
        <v>1886.4714567933281</v>
      </c>
      <c r="J218" s="210">
        <v>36.691663626934009</v>
      </c>
      <c r="K218" s="210">
        <v>180.22138809624656</v>
      </c>
      <c r="L218" s="210">
        <v>183.88991157845211</v>
      </c>
      <c r="M218" s="210">
        <v>201.0206219920934</v>
      </c>
      <c r="N218" s="210">
        <v>5.5338018965257252</v>
      </c>
      <c r="O218" s="210">
        <v>34.85679629137794</v>
      </c>
      <c r="P218" s="210">
        <v>29.392847300940414</v>
      </c>
      <c r="Q218" s="210">
        <v>15461.387611017513</v>
      </c>
      <c r="R218" s="210">
        <v>6.1906147572784977</v>
      </c>
      <c r="S218" s="210">
        <v>480.04324132207807</v>
      </c>
      <c r="T218" s="210">
        <v>420.35805976665597</v>
      </c>
      <c r="U218" s="210">
        <v>1299.5058058100747</v>
      </c>
      <c r="V218" s="210">
        <v>62.701524250907717</v>
      </c>
      <c r="W218" s="210">
        <v>193.63149860773828</v>
      </c>
      <c r="X218" s="210">
        <v>149.37886069275069</v>
      </c>
      <c r="Z218" s="212">
        <f t="shared" si="126"/>
        <v>33907.042594252322</v>
      </c>
      <c r="AA218" s="213">
        <f t="shared" si="127"/>
        <v>4537.8025756636853</v>
      </c>
    </row>
    <row r="219" spans="1:27" x14ac:dyDescent="0.25">
      <c r="A219" s="55" t="s">
        <v>11</v>
      </c>
      <c r="B219" s="35" t="s">
        <v>14</v>
      </c>
      <c r="C219" s="209"/>
      <c r="E219" s="210">
        <v>2396.885329746046</v>
      </c>
      <c r="F219" s="210">
        <v>409.62508945320957</v>
      </c>
      <c r="G219" s="210">
        <v>4796.2400563702558</v>
      </c>
      <c r="H219" s="210">
        <v>1211.7633101967538</v>
      </c>
      <c r="I219" s="210">
        <v>1189.9021193841429</v>
      </c>
      <c r="J219" s="210">
        <v>30.957218785122148</v>
      </c>
      <c r="K219" s="210">
        <v>120.33187058661908</v>
      </c>
      <c r="L219" s="210">
        <v>140.29224589429884</v>
      </c>
      <c r="M219" s="210">
        <v>122.37875824640726</v>
      </c>
      <c r="N219" s="210">
        <v>4.2586703054088124</v>
      </c>
      <c r="O219" s="210">
        <v>21.96103967164921</v>
      </c>
      <c r="P219" s="210">
        <v>19.134333952797455</v>
      </c>
      <c r="Q219" s="210">
        <v>8830.0139070099412</v>
      </c>
      <c r="R219" s="210">
        <v>117.67419241905982</v>
      </c>
      <c r="S219" s="210">
        <v>466.92001206415716</v>
      </c>
      <c r="T219" s="210">
        <v>754.01162579033041</v>
      </c>
      <c r="U219" s="210">
        <v>891.37053810982616</v>
      </c>
      <c r="V219" s="210">
        <v>77.802539635418768</v>
      </c>
      <c r="W219" s="210">
        <v>151.1756546340234</v>
      </c>
      <c r="X219" s="210">
        <v>160.89925876374727</v>
      </c>
      <c r="Z219" s="212">
        <f t="shared" si="126"/>
        <v>21913.59777101922</v>
      </c>
      <c r="AA219" s="213">
        <f t="shared" si="127"/>
        <v>21768.303370948222</v>
      </c>
    </row>
    <row r="220" spans="1:27" x14ac:dyDescent="0.25">
      <c r="A220" s="55" t="s">
        <v>11</v>
      </c>
      <c r="B220" s="35" t="s">
        <v>15</v>
      </c>
      <c r="C220" s="209"/>
      <c r="E220" s="210">
        <v>50.115157664761043</v>
      </c>
      <c r="F220" s="210">
        <v>6.8861006250196803</v>
      </c>
      <c r="G220" s="210">
        <v>104.70356956602102</v>
      </c>
      <c r="H220" s="210">
        <v>25.731370691003011</v>
      </c>
      <c r="I220" s="210">
        <v>24.697329780307662</v>
      </c>
      <c r="J220" s="210">
        <v>0.50260188854155108</v>
      </c>
      <c r="K220" s="210">
        <v>2.552049628110467</v>
      </c>
      <c r="L220" s="210">
        <v>2.8505618954550056</v>
      </c>
      <c r="M220" s="210">
        <v>2.5466688094535361</v>
      </c>
      <c r="N220" s="210">
        <v>7.1827998780241278E-2</v>
      </c>
      <c r="O220" s="210">
        <v>0.45897229711615806</v>
      </c>
      <c r="P220" s="210">
        <v>0.39299785712111962</v>
      </c>
      <c r="Q220" s="210">
        <v>135.89828316201189</v>
      </c>
      <c r="R220" s="210">
        <v>0.15322218291160819</v>
      </c>
      <c r="S220" s="210">
        <v>107.30386548306326</v>
      </c>
      <c r="T220" s="210">
        <v>15.657559417354166</v>
      </c>
      <c r="U220" s="210">
        <v>16.751647784603183</v>
      </c>
      <c r="V220" s="210">
        <v>0.874890849639688</v>
      </c>
      <c r="W220" s="210">
        <v>2.6357537953177523</v>
      </c>
      <c r="X220" s="210">
        <v>2.3106134173796069</v>
      </c>
      <c r="Z220" s="212">
        <f t="shared" si="126"/>
        <v>503.09504479397162</v>
      </c>
      <c r="AA220" s="213">
        <f t="shared" si="127"/>
        <v>-812.87301882846157</v>
      </c>
    </row>
    <row r="221" spans="1:27" x14ac:dyDescent="0.25">
      <c r="A221" s="56" t="s">
        <v>11</v>
      </c>
      <c r="B221" s="43" t="s">
        <v>16</v>
      </c>
      <c r="C221" s="209"/>
      <c r="E221" s="210">
        <v>170.92054664677792</v>
      </c>
      <c r="F221" s="210">
        <v>29.19251206995667</v>
      </c>
      <c r="G221" s="210">
        <v>454.0519685707248</v>
      </c>
      <c r="H221" s="210">
        <v>165.70238157443609</v>
      </c>
      <c r="I221" s="210">
        <v>86.882141280025081</v>
      </c>
      <c r="J221" s="210">
        <v>2.2797987449641952</v>
      </c>
      <c r="K221" s="210">
        <v>11.325156611311458</v>
      </c>
      <c r="L221" s="210">
        <v>20.532905284469205</v>
      </c>
      <c r="M221" s="210">
        <v>7.753582450099028</v>
      </c>
      <c r="N221" s="210">
        <v>0.28270791804307338</v>
      </c>
      <c r="O221" s="210">
        <v>1.6090103253155332</v>
      </c>
      <c r="P221" s="210">
        <v>1.7196132178627357</v>
      </c>
      <c r="Q221" s="210">
        <v>445.03830062808146</v>
      </c>
      <c r="R221" s="210">
        <v>0.7688487286868656</v>
      </c>
      <c r="S221" s="210">
        <v>47.442618101403141</v>
      </c>
      <c r="T221" s="210">
        <v>361.2202765886671</v>
      </c>
      <c r="U221" s="210">
        <v>54.732745616627454</v>
      </c>
      <c r="V221" s="210">
        <v>3.8383710873360202</v>
      </c>
      <c r="W221" s="210">
        <v>10.711269841969754</v>
      </c>
      <c r="X221" s="210">
        <v>14.390689857499938</v>
      </c>
      <c r="Z221" s="212">
        <f t="shared" si="126"/>
        <v>1890.3954451442578</v>
      </c>
      <c r="AA221" s="213">
        <f t="shared" si="127"/>
        <v>57.275584917312926</v>
      </c>
    </row>
    <row r="222" spans="1:27" x14ac:dyDescent="0.25">
      <c r="A222" s="57" t="s">
        <v>12</v>
      </c>
      <c r="B222" s="35" t="s">
        <v>13</v>
      </c>
      <c r="C222" s="209"/>
      <c r="E222" s="210">
        <v>8524.7255433048394</v>
      </c>
      <c r="F222" s="210">
        <v>1614.2417011997868</v>
      </c>
      <c r="G222" s="210">
        <v>14226.589460207853</v>
      </c>
      <c r="H222" s="210">
        <v>3093.3078021967672</v>
      </c>
      <c r="I222" s="210">
        <v>4703.8130865399016</v>
      </c>
      <c r="J222" s="210">
        <v>123.11152760830586</v>
      </c>
      <c r="K222" s="210">
        <v>395.24149103582846</v>
      </c>
      <c r="L222" s="210">
        <v>397.41213473743028</v>
      </c>
      <c r="M222" s="210">
        <v>573.78685569271192</v>
      </c>
      <c r="N222" s="210">
        <v>18.583512111218091</v>
      </c>
      <c r="O222" s="210">
        <v>73.275441620634084</v>
      </c>
      <c r="P222" s="210">
        <v>57.382216339393736</v>
      </c>
      <c r="Q222" s="210">
        <v>1172.8130991375826</v>
      </c>
      <c r="R222" s="210">
        <v>1.2100645150987164</v>
      </c>
      <c r="S222" s="210">
        <v>53.489657379973842</v>
      </c>
      <c r="T222" s="210">
        <v>58.126827426892774</v>
      </c>
      <c r="U222" s="210">
        <v>31578.018099089204</v>
      </c>
      <c r="V222" s="210">
        <v>412.2784030817931</v>
      </c>
      <c r="W222" s="210">
        <v>1483.7370048982132</v>
      </c>
      <c r="X222" s="210">
        <v>948.88742395440704</v>
      </c>
      <c r="Z222" s="212">
        <f t="shared" si="126"/>
        <v>69510.031352077844</v>
      </c>
      <c r="AA222" s="213">
        <f t="shared" si="127"/>
        <v>19405.235580095577</v>
      </c>
    </row>
    <row r="223" spans="1:27" x14ac:dyDescent="0.25">
      <c r="A223" s="57" t="s">
        <v>12</v>
      </c>
      <c r="B223" s="35" t="s">
        <v>14</v>
      </c>
      <c r="C223" s="209"/>
      <c r="E223" s="210">
        <v>16504.467814667911</v>
      </c>
      <c r="F223" s="210">
        <v>39854.738808470887</v>
      </c>
      <c r="G223" s="210">
        <v>38064.627160688724</v>
      </c>
      <c r="H223" s="210">
        <v>11932.279575121329</v>
      </c>
      <c r="I223" s="210">
        <v>10184.023807216277</v>
      </c>
      <c r="J223" s="210">
        <v>3053.188348261036</v>
      </c>
      <c r="K223" s="210">
        <v>1376.1509998485219</v>
      </c>
      <c r="L223" s="210">
        <v>1775.596518716397</v>
      </c>
      <c r="M223" s="210">
        <v>522.05148894330432</v>
      </c>
      <c r="N223" s="210">
        <v>364.12048985098033</v>
      </c>
      <c r="O223" s="210">
        <v>151.92023070696254</v>
      </c>
      <c r="P223" s="210">
        <v>118.195128247253</v>
      </c>
      <c r="Q223" s="210">
        <v>2853.4730130654216</v>
      </c>
      <c r="R223" s="210">
        <v>17.912789867584095</v>
      </c>
      <c r="S223" s="210">
        <v>134.78738953652271</v>
      </c>
      <c r="T223" s="210">
        <v>190.06906057623243</v>
      </c>
      <c r="U223" s="210">
        <v>13547.984070055578</v>
      </c>
      <c r="V223" s="210">
        <v>21400.766722742657</v>
      </c>
      <c r="W223" s="210">
        <v>2668.0232516475526</v>
      </c>
      <c r="X223" s="210">
        <v>3460.124328407348</v>
      </c>
      <c r="Z223" s="212">
        <f t="shared" si="126"/>
        <v>168174.50099663847</v>
      </c>
      <c r="AA223" s="213">
        <f t="shared" si="127"/>
        <v>145716.7508718376</v>
      </c>
    </row>
    <row r="224" spans="1:27" x14ac:dyDescent="0.25">
      <c r="A224" s="57" t="s">
        <v>12</v>
      </c>
      <c r="B224" s="35" t="s">
        <v>15</v>
      </c>
      <c r="C224" s="209"/>
      <c r="E224" s="210">
        <v>178.00344164926253</v>
      </c>
      <c r="F224" s="210">
        <v>100.68098687293684</v>
      </c>
      <c r="G224" s="210">
        <v>454.18999173610706</v>
      </c>
      <c r="H224" s="210">
        <v>123.20132360925804</v>
      </c>
      <c r="I224" s="210">
        <v>99.604518576795755</v>
      </c>
      <c r="J224" s="210">
        <v>7.9293899688164124</v>
      </c>
      <c r="K224" s="210">
        <v>12.272901880331219</v>
      </c>
      <c r="L224" s="210">
        <v>16.199069500678693</v>
      </c>
      <c r="M224" s="210">
        <v>8.5325894353076723</v>
      </c>
      <c r="N224" s="210">
        <v>0.76288706507827775</v>
      </c>
      <c r="O224" s="210">
        <v>1.4019705317332927</v>
      </c>
      <c r="P224" s="210">
        <v>1.2096790495756882</v>
      </c>
      <c r="Q224" s="210">
        <v>20.164255338089333</v>
      </c>
      <c r="R224" s="210">
        <v>4.5079883120327631E-2</v>
      </c>
      <c r="S224" s="210">
        <v>1.0022942824258485</v>
      </c>
      <c r="T224" s="210">
        <v>1.1912714320309528</v>
      </c>
      <c r="U224" s="210">
        <v>249.7354558510126</v>
      </c>
      <c r="V224" s="210">
        <v>27.254740735836833</v>
      </c>
      <c r="W224" s="210">
        <v>595.1463440695893</v>
      </c>
      <c r="X224" s="210">
        <v>74.617822016054276</v>
      </c>
      <c r="Z224" s="212">
        <f t="shared" si="126"/>
        <v>1973.1460134840406</v>
      </c>
      <c r="AA224" s="213">
        <f t="shared" si="127"/>
        <v>-3760.6320597446511</v>
      </c>
    </row>
    <row r="225" spans="1:27" x14ac:dyDescent="0.25">
      <c r="A225" s="58" t="s">
        <v>12</v>
      </c>
      <c r="B225" s="43" t="s">
        <v>16</v>
      </c>
      <c r="C225" s="209"/>
      <c r="E225" s="210">
        <v>855.76890840260876</v>
      </c>
      <c r="F225" s="210">
        <v>463.62731662359914</v>
      </c>
      <c r="G225" s="210">
        <v>2877.3322840708829</v>
      </c>
      <c r="H225" s="210">
        <v>1319.6071195955569</v>
      </c>
      <c r="I225" s="210">
        <v>527.34530894129932</v>
      </c>
      <c r="J225" s="210">
        <v>39.368707756421017</v>
      </c>
      <c r="K225" s="210">
        <v>92.148507099930384</v>
      </c>
      <c r="L225" s="210">
        <v>223.08245707756907</v>
      </c>
      <c r="M225" s="210">
        <v>34.389704454091323</v>
      </c>
      <c r="N225" s="210">
        <v>5.0403422672847169</v>
      </c>
      <c r="O225" s="210">
        <v>9.0790565104416228</v>
      </c>
      <c r="P225" s="210">
        <v>12.25055950777157</v>
      </c>
      <c r="Q225" s="210">
        <v>86.57171794646888</v>
      </c>
      <c r="R225" s="210">
        <v>0.21402954931643228</v>
      </c>
      <c r="S225" s="210">
        <v>5.3582836381781682</v>
      </c>
      <c r="T225" s="210">
        <v>7.5463323130229973</v>
      </c>
      <c r="U225" s="210">
        <v>982.73406909885205</v>
      </c>
      <c r="V225" s="210">
        <v>153.49393613814789</v>
      </c>
      <c r="W225" s="210">
        <v>363.2641895814179</v>
      </c>
      <c r="X225" s="210">
        <v>2898.7946839265846</v>
      </c>
      <c r="Z225" s="212">
        <f t="shared" si="126"/>
        <v>10957.017514499448</v>
      </c>
      <c r="AA225" s="213">
        <f t="shared" si="127"/>
        <v>2880.9009850201746</v>
      </c>
    </row>
    <row r="226" spans="1:27" x14ac:dyDescent="0.25">
      <c r="E226" s="212">
        <f t="shared" ref="E226:X226" si="128">SUM(E206:E225)</f>
        <v>100673.84307559959</v>
      </c>
      <c r="F226" s="212">
        <f t="shared" si="128"/>
        <v>83076.566372285524</v>
      </c>
      <c r="G226" s="212">
        <f t="shared" si="128"/>
        <v>166885.69407862684</v>
      </c>
      <c r="H226" s="212">
        <f t="shared" si="128"/>
        <v>78564.763771296159</v>
      </c>
      <c r="I226" s="212">
        <f t="shared" si="128"/>
        <v>56265.517945974185</v>
      </c>
      <c r="J226" s="212">
        <f t="shared" si="128"/>
        <v>11234.510579625638</v>
      </c>
      <c r="K226" s="212">
        <f t="shared" si="128"/>
        <v>6112.1660262934602</v>
      </c>
      <c r="L226" s="212">
        <f t="shared" si="128"/>
        <v>10684.853613900068</v>
      </c>
      <c r="M226" s="212">
        <f t="shared" si="128"/>
        <v>5229.8522046639046</v>
      </c>
      <c r="N226" s="212">
        <f t="shared" si="128"/>
        <v>2790.9102875543545</v>
      </c>
      <c r="O226" s="212">
        <f t="shared" si="128"/>
        <v>1021.1698756643079</v>
      </c>
      <c r="P226" s="212">
        <f t="shared" si="128"/>
        <v>1124.5155040317902</v>
      </c>
      <c r="Q226" s="212">
        <f t="shared" si="128"/>
        <v>29369.240018588629</v>
      </c>
      <c r="R226" s="212">
        <f t="shared" si="128"/>
        <v>145.29440007099771</v>
      </c>
      <c r="S226" s="212">
        <f t="shared" si="128"/>
        <v>1315.9680636224332</v>
      </c>
      <c r="T226" s="212">
        <f t="shared" si="128"/>
        <v>1833.1198602269449</v>
      </c>
      <c r="U226" s="212">
        <f t="shared" si="128"/>
        <v>50104.795771982266</v>
      </c>
      <c r="V226" s="212">
        <f t="shared" si="128"/>
        <v>22457.750124800852</v>
      </c>
      <c r="W226" s="212">
        <f t="shared" si="128"/>
        <v>5733.7780732286919</v>
      </c>
      <c r="X226" s="212">
        <f t="shared" si="128"/>
        <v>8076.1165294792736</v>
      </c>
    </row>
    <row r="228" spans="1:27" ht="17.25" x14ac:dyDescent="0.3">
      <c r="A228" s="17"/>
      <c r="B228" s="17"/>
      <c r="C228" s="197" t="s">
        <v>83</v>
      </c>
      <c r="AA228" s="211" t="s">
        <v>82</v>
      </c>
    </row>
    <row r="229" spans="1:27" x14ac:dyDescent="0.25">
      <c r="A229" s="24" t="s">
        <v>8</v>
      </c>
      <c r="B229" s="25" t="s">
        <v>13</v>
      </c>
      <c r="C229" s="209"/>
      <c r="E229" s="210">
        <f t="array" ref="E229:X248">MMULT(MMULT(E96:X115,E140:X159),E184:X203)</f>
        <v>79473.29457809958</v>
      </c>
      <c r="F229" s="210">
        <v>652.43288634767714</v>
      </c>
      <c r="G229" s="210">
        <v>15356.227171736451</v>
      </c>
      <c r="H229" s="210">
        <v>2666.8484283005996</v>
      </c>
      <c r="I229" s="210">
        <v>11447.052825807441</v>
      </c>
      <c r="J229" s="210">
        <v>497.87064564330899</v>
      </c>
      <c r="K229" s="210">
        <v>7079.4437718121135</v>
      </c>
      <c r="L229" s="210">
        <v>1584.5799515474598</v>
      </c>
      <c r="M229" s="210">
        <v>1590.8925559715417</v>
      </c>
      <c r="N229" s="210">
        <v>102.75908118812013</v>
      </c>
      <c r="O229" s="210">
        <v>1995.9361481689859</v>
      </c>
      <c r="P229" s="210">
        <v>301.44243695094548</v>
      </c>
      <c r="Q229" s="210">
        <v>2170.8830227488943</v>
      </c>
      <c r="R229" s="210">
        <v>103.70199572846175</v>
      </c>
      <c r="S229" s="210">
        <v>1816.4723759865567</v>
      </c>
      <c r="T229" s="210">
        <v>319.52944899914843</v>
      </c>
      <c r="U229" s="210">
        <v>6241.0263283392287</v>
      </c>
      <c r="V229" s="210">
        <v>316.47838612037464</v>
      </c>
      <c r="W229" s="210">
        <v>5664.6762743605377</v>
      </c>
      <c r="X229" s="210">
        <v>1098.8884557174781</v>
      </c>
      <c r="Z229" s="212">
        <f t="shared" ref="Z229:Z248" si="129">SUM(E229:X229)</f>
        <v>140480.43676957494</v>
      </c>
      <c r="AA229" s="213">
        <f t="shared" ref="AA229:AA248" si="130">Z229-AJ5</f>
        <v>-42939.122542722209</v>
      </c>
    </row>
    <row r="230" spans="1:27" x14ac:dyDescent="0.25">
      <c r="A230" s="34" t="s">
        <v>8</v>
      </c>
      <c r="B230" s="35" t="s">
        <v>14</v>
      </c>
      <c r="C230" s="209"/>
      <c r="E230" s="210">
        <v>8756.366520931042</v>
      </c>
      <c r="F230" s="210">
        <v>37203.242709869672</v>
      </c>
      <c r="G230" s="210">
        <v>14978.962254777505</v>
      </c>
      <c r="H230" s="210">
        <v>4935.5805081023364</v>
      </c>
      <c r="I230" s="210">
        <v>2197.3351915929215</v>
      </c>
      <c r="J230" s="210">
        <v>387.59362922391801</v>
      </c>
      <c r="K230" s="210">
        <v>2134.0291393083057</v>
      </c>
      <c r="L230" s="210">
        <v>815.2173522035016</v>
      </c>
      <c r="M230" s="210">
        <v>275.81153273500848</v>
      </c>
      <c r="N230" s="210">
        <v>53.977095095635214</v>
      </c>
      <c r="O230" s="210">
        <v>571.19205597410905</v>
      </c>
      <c r="P230" s="210">
        <v>109.92481238164642</v>
      </c>
      <c r="Q230" s="210">
        <v>415.41191399938435</v>
      </c>
      <c r="R230" s="210">
        <v>36.848462269242411</v>
      </c>
      <c r="S230" s="210">
        <v>361.20842645263076</v>
      </c>
      <c r="T230" s="210">
        <v>74.207895502189103</v>
      </c>
      <c r="U230" s="210">
        <v>1375.4868383255555</v>
      </c>
      <c r="V230" s="210">
        <v>214.206314066944</v>
      </c>
      <c r="W230" s="210">
        <v>1643.846119540716</v>
      </c>
      <c r="X230" s="210">
        <v>498.27959268525507</v>
      </c>
      <c r="Z230" s="212">
        <f t="shared" si="129"/>
        <v>77038.728365037532</v>
      </c>
      <c r="AA230" s="213">
        <f t="shared" si="130"/>
        <v>-13786.807503900578</v>
      </c>
    </row>
    <row r="231" spans="1:27" x14ac:dyDescent="0.25">
      <c r="A231" s="34" t="s">
        <v>8</v>
      </c>
      <c r="B231" s="35" t="s">
        <v>15</v>
      </c>
      <c r="C231" s="209"/>
      <c r="E231" s="210">
        <v>702.95214347328147</v>
      </c>
      <c r="F231" s="210">
        <v>92.463292685100313</v>
      </c>
      <c r="G231" s="210">
        <v>16006.051133790161</v>
      </c>
      <c r="H231" s="210">
        <v>574.98811436845313</v>
      </c>
      <c r="I231" s="210">
        <v>244.19850734990317</v>
      </c>
      <c r="J231" s="210">
        <v>13.987161901363423</v>
      </c>
      <c r="K231" s="210">
        <v>209.45257518184764</v>
      </c>
      <c r="L231" s="210">
        <v>63.438369717787239</v>
      </c>
      <c r="M231" s="210">
        <v>30.040160559541761</v>
      </c>
      <c r="N231" s="210">
        <v>2.4369022853644666</v>
      </c>
      <c r="O231" s="210">
        <v>44.582008130935833</v>
      </c>
      <c r="P231" s="210">
        <v>7.9534537593015777</v>
      </c>
      <c r="Q231" s="210">
        <v>46.214261648752519</v>
      </c>
      <c r="R231" s="210">
        <v>2.386900863398818</v>
      </c>
      <c r="S231" s="210">
        <v>42.599578987714537</v>
      </c>
      <c r="T231" s="210">
        <v>7.4079660366634927</v>
      </c>
      <c r="U231" s="210">
        <v>132.29515987266353</v>
      </c>
      <c r="V231" s="210">
        <v>8.2336986682222548</v>
      </c>
      <c r="W231" s="210">
        <v>142.84878447244705</v>
      </c>
      <c r="X231" s="210">
        <v>32.036264361211472</v>
      </c>
      <c r="Z231" s="212">
        <f t="shared" si="129"/>
        <v>18406.566438114118</v>
      </c>
      <c r="AA231" s="213">
        <f t="shared" si="130"/>
        <v>-157688.7817481808</v>
      </c>
    </row>
    <row r="232" spans="1:27" x14ac:dyDescent="0.25">
      <c r="A232" s="42" t="s">
        <v>8</v>
      </c>
      <c r="B232" s="43" t="s">
        <v>16</v>
      </c>
      <c r="C232" s="209"/>
      <c r="E232" s="210">
        <v>8588.6813607533877</v>
      </c>
      <c r="F232" s="210">
        <v>1184.7320353108894</v>
      </c>
      <c r="G232" s="210">
        <v>26541.296719775659</v>
      </c>
      <c r="H232" s="210">
        <v>51829.12939314422</v>
      </c>
      <c r="I232" s="210">
        <v>3443.2415021567626</v>
      </c>
      <c r="J232" s="210">
        <v>312.19957434520524</v>
      </c>
      <c r="K232" s="210">
        <v>4410.6859550160325</v>
      </c>
      <c r="L232" s="210">
        <v>2418.3893130476595</v>
      </c>
      <c r="M232" s="210">
        <v>376.83415190879884</v>
      </c>
      <c r="N232" s="210">
        <v>46.611987027817399</v>
      </c>
      <c r="O232" s="210">
        <v>812.06198923573186</v>
      </c>
      <c r="P232" s="210">
        <v>222.64861405967989</v>
      </c>
      <c r="Q232" s="210">
        <v>692.02825840840342</v>
      </c>
      <c r="R232" s="210">
        <v>44.665595657887671</v>
      </c>
      <c r="S232" s="210">
        <v>759.71433647845868</v>
      </c>
      <c r="T232" s="210">
        <v>156.04810283426079</v>
      </c>
      <c r="U232" s="210">
        <v>1828.4223301789018</v>
      </c>
      <c r="V232" s="210">
        <v>184.68259391835656</v>
      </c>
      <c r="W232" s="210">
        <v>2745.564410216296</v>
      </c>
      <c r="X232" s="210">
        <v>948.65804532625009</v>
      </c>
      <c r="Z232" s="212">
        <f t="shared" si="129"/>
        <v>107546.29626880065</v>
      </c>
      <c r="AA232" s="213">
        <f t="shared" si="130"/>
        <v>13584.399164870527</v>
      </c>
    </row>
    <row r="233" spans="1:27" x14ac:dyDescent="0.25">
      <c r="A233" s="49" t="s">
        <v>9</v>
      </c>
      <c r="B233" s="25" t="s">
        <v>13</v>
      </c>
      <c r="C233" s="209"/>
      <c r="E233" s="210">
        <v>11019.426144774096</v>
      </c>
      <c r="F233" s="210">
        <v>703.37168380734704</v>
      </c>
      <c r="G233" s="210">
        <v>10033.384508436018</v>
      </c>
      <c r="H233" s="210">
        <v>2227.0568637877427</v>
      </c>
      <c r="I233" s="210">
        <v>624802.71360637818</v>
      </c>
      <c r="J233" s="210">
        <v>9428.021493922015</v>
      </c>
      <c r="K233" s="210">
        <v>144171.61523527993</v>
      </c>
      <c r="L233" s="210">
        <v>30950.733015178463</v>
      </c>
      <c r="M233" s="210">
        <v>12149.921082775223</v>
      </c>
      <c r="N233" s="210">
        <v>859.91465879655061</v>
      </c>
      <c r="O233" s="210">
        <v>15016.084604139387</v>
      </c>
      <c r="P233" s="210">
        <v>2469.8159162039724</v>
      </c>
      <c r="Q233" s="210">
        <v>14912.04147471451</v>
      </c>
      <c r="R233" s="210">
        <v>739.92884872320053</v>
      </c>
      <c r="S233" s="210">
        <v>11674.460334114676</v>
      </c>
      <c r="T233" s="210">
        <v>2047.3288512581494</v>
      </c>
      <c r="U233" s="210">
        <v>43349.653988569924</v>
      </c>
      <c r="V233" s="210">
        <v>2345.0382374450633</v>
      </c>
      <c r="W233" s="210">
        <v>41556.156323119365</v>
      </c>
      <c r="X233" s="210">
        <v>7635.9147723217238</v>
      </c>
      <c r="Z233" s="212">
        <f t="shared" si="129"/>
        <v>988092.58164374565</v>
      </c>
      <c r="AA233" s="213">
        <f t="shared" si="130"/>
        <v>-515084.86367556674</v>
      </c>
    </row>
    <row r="234" spans="1:27" x14ac:dyDescent="0.25">
      <c r="A234" s="50" t="s">
        <v>9</v>
      </c>
      <c r="B234" s="35" t="s">
        <v>14</v>
      </c>
      <c r="C234" s="209"/>
      <c r="E234" s="210">
        <v>7714.0100685969765</v>
      </c>
      <c r="F234" s="210">
        <v>1455.8488212668456</v>
      </c>
      <c r="G234" s="210">
        <v>9878.1111651750743</v>
      </c>
      <c r="H234" s="210">
        <v>3558.7461598812415</v>
      </c>
      <c r="I234" s="210">
        <v>248355.09928134148</v>
      </c>
      <c r="J234" s="210">
        <v>686899.07640432334</v>
      </c>
      <c r="K234" s="210">
        <v>370410.93921644526</v>
      </c>
      <c r="L234" s="210">
        <v>106116.78207757165</v>
      </c>
      <c r="M234" s="210">
        <v>8574.2028776972384</v>
      </c>
      <c r="N234" s="210">
        <v>2841.4994613168028</v>
      </c>
      <c r="O234" s="210">
        <v>18822.164011977049</v>
      </c>
      <c r="P234" s="210">
        <v>3837.6416363363851</v>
      </c>
      <c r="Q234" s="210">
        <v>14821.464433657404</v>
      </c>
      <c r="R234" s="210">
        <v>2474.5529832029179</v>
      </c>
      <c r="S234" s="210">
        <v>11646.316595044142</v>
      </c>
      <c r="T234" s="210">
        <v>2366.2757264668758</v>
      </c>
      <c r="U234" s="210">
        <v>45005.637160813807</v>
      </c>
      <c r="V234" s="210">
        <v>8731.7934197694849</v>
      </c>
      <c r="W234" s="210">
        <v>55732.335626292363</v>
      </c>
      <c r="X234" s="210">
        <v>18768.713058337235</v>
      </c>
      <c r="Z234" s="212">
        <f t="shared" si="129"/>
        <v>1628011.2101855141</v>
      </c>
      <c r="AA234" s="213">
        <f t="shared" si="130"/>
        <v>604157.76985538495</v>
      </c>
    </row>
    <row r="235" spans="1:27" x14ac:dyDescent="0.25">
      <c r="A235" s="50" t="s">
        <v>9</v>
      </c>
      <c r="B235" s="35" t="s">
        <v>15</v>
      </c>
      <c r="C235" s="209"/>
      <c r="E235" s="210">
        <v>359.69559092451738</v>
      </c>
      <c r="F235" s="210">
        <v>31.033488252825492</v>
      </c>
      <c r="G235" s="210">
        <v>465.85730046419474</v>
      </c>
      <c r="H235" s="210">
        <v>140.74478261133538</v>
      </c>
      <c r="I235" s="210">
        <v>10617.103873523887</v>
      </c>
      <c r="J235" s="210">
        <v>1266.5894342242714</v>
      </c>
      <c r="K235" s="210">
        <v>142312.98937568709</v>
      </c>
      <c r="L235" s="210">
        <v>5490.9854324901926</v>
      </c>
      <c r="M235" s="210">
        <v>375.38897916415283</v>
      </c>
      <c r="N235" s="210">
        <v>42.14985322740705</v>
      </c>
      <c r="O235" s="210">
        <v>619.94310956648155</v>
      </c>
      <c r="P235" s="210">
        <v>129.81539172503238</v>
      </c>
      <c r="Q235" s="210">
        <v>492.22745931774904</v>
      </c>
      <c r="R235" s="210">
        <v>30.718225000660404</v>
      </c>
      <c r="S235" s="210">
        <v>440.05729163082333</v>
      </c>
      <c r="T235" s="210">
        <v>79.233659387414818</v>
      </c>
      <c r="U235" s="210">
        <v>1519.8833698742239</v>
      </c>
      <c r="V235" s="210">
        <v>112.43889801032918</v>
      </c>
      <c r="W235" s="210">
        <v>1778.5599889484104</v>
      </c>
      <c r="X235" s="210">
        <v>455.56943927651832</v>
      </c>
      <c r="Z235" s="212">
        <f t="shared" si="129"/>
        <v>166760.98494330753</v>
      </c>
      <c r="AA235" s="213">
        <f t="shared" si="130"/>
        <v>-1155441.5860290495</v>
      </c>
    </row>
    <row r="236" spans="1:27" x14ac:dyDescent="0.25">
      <c r="A236" s="51" t="s">
        <v>9</v>
      </c>
      <c r="B236" s="43" t="s">
        <v>16</v>
      </c>
      <c r="C236" s="209"/>
      <c r="E236" s="210">
        <v>2782.8441884252984</v>
      </c>
      <c r="F236" s="210">
        <v>307.61901442037697</v>
      </c>
      <c r="G236" s="210">
        <v>5391.2787522651179</v>
      </c>
      <c r="H236" s="210">
        <v>2670.0353642056571</v>
      </c>
      <c r="I236" s="210">
        <v>70045.270452801182</v>
      </c>
      <c r="J236" s="210">
        <v>9524.1360788808961</v>
      </c>
      <c r="K236" s="210">
        <v>145347.16354041695</v>
      </c>
      <c r="L236" s="210">
        <v>258271.26311861942</v>
      </c>
      <c r="M236" s="210">
        <v>3086.8203781596576</v>
      </c>
      <c r="N236" s="210">
        <v>479.21261174963024</v>
      </c>
      <c r="O236" s="210">
        <v>8577.0946169383242</v>
      </c>
      <c r="P236" s="210">
        <v>2663.1758797465486</v>
      </c>
      <c r="Q236" s="210">
        <v>4177.0451473669791</v>
      </c>
      <c r="R236" s="210">
        <v>300.78378012540759</v>
      </c>
      <c r="S236" s="210">
        <v>4449.4167129508132</v>
      </c>
      <c r="T236" s="210">
        <v>915.19385722826723</v>
      </c>
      <c r="U236" s="210">
        <v>13252.898467116056</v>
      </c>
      <c r="V236" s="210">
        <v>1447.8029768468134</v>
      </c>
      <c r="W236" s="210">
        <v>21751.365709044399</v>
      </c>
      <c r="X236" s="210">
        <v>8507.1381765473652</v>
      </c>
      <c r="Z236" s="212">
        <f t="shared" si="129"/>
        <v>563947.55882385513</v>
      </c>
      <c r="AA236" s="213">
        <f t="shared" si="130"/>
        <v>-523.09597954968922</v>
      </c>
    </row>
    <row r="237" spans="1:27" x14ac:dyDescent="0.25">
      <c r="A237" s="53" t="s">
        <v>10</v>
      </c>
      <c r="B237" s="35" t="s">
        <v>13</v>
      </c>
      <c r="C237" s="209"/>
      <c r="E237" s="210">
        <v>1914.1385038010305</v>
      </c>
      <c r="F237" s="210">
        <v>120.1113204699902</v>
      </c>
      <c r="G237" s="210">
        <v>1397.9092010146474</v>
      </c>
      <c r="H237" s="210">
        <v>337.00699391448273</v>
      </c>
      <c r="I237" s="210">
        <v>9881.1680576085346</v>
      </c>
      <c r="J237" s="210">
        <v>667.51556406379279</v>
      </c>
      <c r="K237" s="210">
        <v>7223.1549765590753</v>
      </c>
      <c r="L237" s="210">
        <v>2033.5060740193853</v>
      </c>
      <c r="M237" s="210">
        <v>647016.71696895291</v>
      </c>
      <c r="N237" s="210">
        <v>7823.5006820431372</v>
      </c>
      <c r="O237" s="210">
        <v>212176.59459119276</v>
      </c>
      <c r="P237" s="210">
        <v>31486.251708419444</v>
      </c>
      <c r="Q237" s="210">
        <v>10859.545471015352</v>
      </c>
      <c r="R237" s="210">
        <v>492.62946545724793</v>
      </c>
      <c r="S237" s="210">
        <v>7784.9760928178421</v>
      </c>
      <c r="T237" s="210">
        <v>1369.8514072783619</v>
      </c>
      <c r="U237" s="210">
        <v>41262.295958042858</v>
      </c>
      <c r="V237" s="210">
        <v>1862.5988487538395</v>
      </c>
      <c r="W237" s="210">
        <v>31580.139651493304</v>
      </c>
      <c r="X237" s="210">
        <v>6194.7692903752331</v>
      </c>
      <c r="Z237" s="212">
        <f t="shared" si="129"/>
        <v>1023484.3808272933</v>
      </c>
      <c r="AA237" s="213">
        <f t="shared" si="130"/>
        <v>-255902.27198617579</v>
      </c>
    </row>
    <row r="238" spans="1:27" x14ac:dyDescent="0.25">
      <c r="A238" s="53" t="s">
        <v>10</v>
      </c>
      <c r="B238" s="35" t="s">
        <v>14</v>
      </c>
      <c r="C238" s="209"/>
      <c r="E238" s="210">
        <v>2502.1313940543255</v>
      </c>
      <c r="F238" s="210">
        <v>2026.8288486976817</v>
      </c>
      <c r="G238" s="210">
        <v>3399.2921719246315</v>
      </c>
      <c r="H238" s="210">
        <v>1289.4471992995163</v>
      </c>
      <c r="I238" s="210">
        <v>19018.351794204464</v>
      </c>
      <c r="J238" s="210">
        <v>14169.519008562316</v>
      </c>
      <c r="K238" s="210">
        <v>20274.931903974499</v>
      </c>
      <c r="L238" s="210">
        <v>7777.0123004429652</v>
      </c>
      <c r="M238" s="210">
        <v>210173.62429409774</v>
      </c>
      <c r="N238" s="210">
        <v>1290231.713302098</v>
      </c>
      <c r="O238" s="210">
        <v>956852.2681342155</v>
      </c>
      <c r="P238" s="210">
        <v>149982.04449916014</v>
      </c>
      <c r="Q238" s="210">
        <v>24772.700272957361</v>
      </c>
      <c r="R238" s="210">
        <v>6401.1379110742209</v>
      </c>
      <c r="S238" s="210">
        <v>18120.297844701112</v>
      </c>
      <c r="T238" s="210">
        <v>4125.0662567808204</v>
      </c>
      <c r="U238" s="210">
        <v>86155.239607657219</v>
      </c>
      <c r="V238" s="210">
        <v>32317.991175459567</v>
      </c>
      <c r="W238" s="210">
        <v>91358.807291001271</v>
      </c>
      <c r="X238" s="210">
        <v>36031.424438898175</v>
      </c>
      <c r="Z238" s="212">
        <f t="shared" si="129"/>
        <v>2976979.8296492612</v>
      </c>
      <c r="AA238" s="213">
        <f t="shared" si="130"/>
        <v>1448425.513489604</v>
      </c>
    </row>
    <row r="239" spans="1:27" x14ac:dyDescent="0.25">
      <c r="A239" s="53" t="s">
        <v>10</v>
      </c>
      <c r="B239" s="35" t="s">
        <v>15</v>
      </c>
      <c r="C239" s="209"/>
      <c r="E239" s="210">
        <v>50.087385721394469</v>
      </c>
      <c r="F239" s="210">
        <v>5.6433847634432182</v>
      </c>
      <c r="G239" s="210">
        <v>56.642318191852183</v>
      </c>
      <c r="H239" s="210">
        <v>20.612076628215192</v>
      </c>
      <c r="I239" s="210">
        <v>352.82156420786129</v>
      </c>
      <c r="J239" s="210">
        <v>39.642402216578276</v>
      </c>
      <c r="K239" s="210">
        <v>369.72600281262788</v>
      </c>
      <c r="L239" s="210">
        <v>158.81208128628879</v>
      </c>
      <c r="M239" s="210">
        <v>6818.7886232823466</v>
      </c>
      <c r="N239" s="210">
        <v>836.08056440532073</v>
      </c>
      <c r="O239" s="210">
        <v>177689.18082237832</v>
      </c>
      <c r="P239" s="210">
        <v>5629.2181049121136</v>
      </c>
      <c r="Q239" s="210">
        <v>317.25950215858467</v>
      </c>
      <c r="R239" s="210">
        <v>19.780253997270229</v>
      </c>
      <c r="S239" s="210">
        <v>249.08082983873501</v>
      </c>
      <c r="T239" s="210">
        <v>45.626461609614836</v>
      </c>
      <c r="U239" s="210">
        <v>1245.3740579107614</v>
      </c>
      <c r="V239" s="210">
        <v>94.981885933458614</v>
      </c>
      <c r="W239" s="210">
        <v>1194.3961408338457</v>
      </c>
      <c r="X239" s="210">
        <v>315.35955152607391</v>
      </c>
      <c r="Z239" s="212">
        <f t="shared" si="129"/>
        <v>195509.11401461472</v>
      </c>
      <c r="AA239" s="213">
        <f t="shared" si="130"/>
        <v>-1990884.7473708456</v>
      </c>
    </row>
    <row r="240" spans="1:27" x14ac:dyDescent="0.25">
      <c r="A240" s="53" t="s">
        <v>10</v>
      </c>
      <c r="B240" s="35" t="s">
        <v>16</v>
      </c>
      <c r="C240" s="209"/>
      <c r="E240" s="210">
        <v>321.37352049106346</v>
      </c>
      <c r="F240" s="210">
        <v>50.618098326810852</v>
      </c>
      <c r="G240" s="210">
        <v>576.49163001288844</v>
      </c>
      <c r="H240" s="210">
        <v>338.88888814452827</v>
      </c>
      <c r="I240" s="210">
        <v>3114.7257428272842</v>
      </c>
      <c r="J240" s="210">
        <v>447.01202218397441</v>
      </c>
      <c r="K240" s="210">
        <v>4458.0356715342077</v>
      </c>
      <c r="L240" s="210">
        <v>2989.3782621222867</v>
      </c>
      <c r="M240" s="210">
        <v>28707.428865698621</v>
      </c>
      <c r="N240" s="210">
        <v>6895.4251917518268</v>
      </c>
      <c r="O240" s="210">
        <v>162538.45943418739</v>
      </c>
      <c r="P240" s="210">
        <v>207316.07170717313</v>
      </c>
      <c r="Q240" s="210">
        <v>1592.9551034063347</v>
      </c>
      <c r="R240" s="210">
        <v>142.28394897989628</v>
      </c>
      <c r="S240" s="210">
        <v>1670.9767899388046</v>
      </c>
      <c r="T240" s="210">
        <v>366.26526721045155</v>
      </c>
      <c r="U240" s="210">
        <v>6082.9231462468742</v>
      </c>
      <c r="V240" s="210">
        <v>732.59762039336658</v>
      </c>
      <c r="W240" s="210">
        <v>8907.9761716549838</v>
      </c>
      <c r="X240" s="210">
        <v>3502.776587069025</v>
      </c>
      <c r="Z240" s="212">
        <f t="shared" si="129"/>
        <v>440752.66366935382</v>
      </c>
      <c r="AA240" s="213">
        <f t="shared" si="130"/>
        <v>-72877.658146108384</v>
      </c>
    </row>
    <row r="241" spans="1:55" x14ac:dyDescent="0.25">
      <c r="A241" s="54" t="s">
        <v>11</v>
      </c>
      <c r="B241" s="25" t="s">
        <v>13</v>
      </c>
      <c r="C241" s="209"/>
      <c r="E241" s="210">
        <v>6980.3134510735399</v>
      </c>
      <c r="F241" s="210">
        <v>550.36832705284689</v>
      </c>
      <c r="G241" s="210">
        <v>7671.0285795364771</v>
      </c>
      <c r="H241" s="210">
        <v>1998.7421893250223</v>
      </c>
      <c r="I241" s="210">
        <v>50398.564673539811</v>
      </c>
      <c r="J241" s="210">
        <v>3343.882741452192</v>
      </c>
      <c r="K241" s="210">
        <v>38986.045480437861</v>
      </c>
      <c r="L241" s="210">
        <v>9714.7291438221928</v>
      </c>
      <c r="M241" s="210">
        <v>49175.978718403247</v>
      </c>
      <c r="N241" s="210">
        <v>3030.8092708774179</v>
      </c>
      <c r="O241" s="210">
        <v>74630.761497399872</v>
      </c>
      <c r="P241" s="210">
        <v>13425.388591021105</v>
      </c>
      <c r="Q241" s="210">
        <v>3198240.4273266438</v>
      </c>
      <c r="R241" s="210">
        <v>59342.230808580367</v>
      </c>
      <c r="S241" s="210">
        <v>1443884.588814676</v>
      </c>
      <c r="T241" s="210">
        <v>200109.71530289957</v>
      </c>
      <c r="U241" s="210">
        <v>216692.81149504238</v>
      </c>
      <c r="V241" s="210">
        <v>9514.995918075103</v>
      </c>
      <c r="W241" s="210">
        <v>192612.88727341598</v>
      </c>
      <c r="X241" s="210">
        <v>34212.763493517305</v>
      </c>
      <c r="Z241" s="212">
        <f t="shared" si="129"/>
        <v>5614517.0330967922</v>
      </c>
      <c r="AA241" s="213">
        <f t="shared" si="130"/>
        <v>-460609.79965765867</v>
      </c>
    </row>
    <row r="242" spans="1:55" x14ac:dyDescent="0.25">
      <c r="A242" s="55" t="s">
        <v>11</v>
      </c>
      <c r="B242" s="35" t="s">
        <v>14</v>
      </c>
      <c r="C242" s="209"/>
      <c r="E242" s="210">
        <v>4366.9302519224584</v>
      </c>
      <c r="F242" s="210">
        <v>447.83288332148652</v>
      </c>
      <c r="G242" s="210">
        <v>5060.9224917364636</v>
      </c>
      <c r="H242" s="210">
        <v>1449.2448522912007</v>
      </c>
      <c r="I242" s="210">
        <v>31789.168451507478</v>
      </c>
      <c r="J242" s="210">
        <v>2821.2759898665722</v>
      </c>
      <c r="K242" s="210">
        <v>26030.560684233227</v>
      </c>
      <c r="L242" s="210">
        <v>7411.5059284269983</v>
      </c>
      <c r="M242" s="210">
        <v>29937.700677031258</v>
      </c>
      <c r="N242" s="210">
        <v>2332.4321478415959</v>
      </c>
      <c r="O242" s="210">
        <v>47020.073223860767</v>
      </c>
      <c r="P242" s="210">
        <v>8739.7408667671261</v>
      </c>
      <c r="Q242" s="210">
        <v>1826518.3023503008</v>
      </c>
      <c r="R242" s="210">
        <v>1128005.7571883241</v>
      </c>
      <c r="S242" s="210">
        <v>1404412.2520543286</v>
      </c>
      <c r="T242" s="210">
        <v>358944.11506166181</v>
      </c>
      <c r="U242" s="210">
        <v>148636.18702069641</v>
      </c>
      <c r="V242" s="210">
        <v>11806.584543057084</v>
      </c>
      <c r="W242" s="210">
        <v>150380.3850813368</v>
      </c>
      <c r="X242" s="210">
        <v>36851.320600770072</v>
      </c>
      <c r="Z242" s="212">
        <f t="shared" si="129"/>
        <v>5232962.2923492827</v>
      </c>
      <c r="AA242" s="213">
        <f t="shared" si="130"/>
        <v>3840193.6962950523</v>
      </c>
    </row>
    <row r="243" spans="1:55" x14ac:dyDescent="0.25">
      <c r="A243" s="55" t="s">
        <v>11</v>
      </c>
      <c r="B243" s="35" t="s">
        <v>15</v>
      </c>
      <c r="C243" s="209"/>
      <c r="E243" s="210">
        <v>91.305743904442906</v>
      </c>
      <c r="F243" s="210">
        <v>7.5284018902770624</v>
      </c>
      <c r="G243" s="210">
        <v>110.48167813826848</v>
      </c>
      <c r="H243" s="210">
        <v>30.774208298382835</v>
      </c>
      <c r="I243" s="210">
        <v>659.80853710469921</v>
      </c>
      <c r="J243" s="210">
        <v>45.804458418769357</v>
      </c>
      <c r="K243" s="210">
        <v>552.06723197978386</v>
      </c>
      <c r="L243" s="210">
        <v>150.59247396631366</v>
      </c>
      <c r="M243" s="210">
        <v>622.99544163898872</v>
      </c>
      <c r="N243" s="210">
        <v>39.339493657769601</v>
      </c>
      <c r="O243" s="210">
        <v>982.69077151139572</v>
      </c>
      <c r="P243" s="210">
        <v>179.50452003745869</v>
      </c>
      <c r="Q243" s="210">
        <v>28111.020443166213</v>
      </c>
      <c r="R243" s="210">
        <v>1468.7630388637547</v>
      </c>
      <c r="S243" s="210">
        <v>322750.91982242302</v>
      </c>
      <c r="T243" s="210">
        <v>7453.7163842754826</v>
      </c>
      <c r="U243" s="210">
        <v>2793.3400831230206</v>
      </c>
      <c r="V243" s="210">
        <v>132.76523916342234</v>
      </c>
      <c r="W243" s="210">
        <v>2621.8882377524897</v>
      </c>
      <c r="X243" s="210">
        <v>529.2078812701285</v>
      </c>
      <c r="Z243" s="212">
        <f t="shared" si="129"/>
        <v>369334.51409058407</v>
      </c>
      <c r="AA243" s="213">
        <f t="shared" si="130"/>
        <v>-3588863.0874498049</v>
      </c>
    </row>
    <row r="244" spans="1:55" x14ac:dyDescent="0.25">
      <c r="A244" s="56" t="s">
        <v>11</v>
      </c>
      <c r="B244" s="43" t="s">
        <v>16</v>
      </c>
      <c r="C244" s="209"/>
      <c r="E244" s="210">
        <v>311.40334356588528</v>
      </c>
      <c r="F244" s="210">
        <v>31.915444606034878</v>
      </c>
      <c r="G244" s="210">
        <v>479.10900896312563</v>
      </c>
      <c r="H244" s="210">
        <v>198.17675736538993</v>
      </c>
      <c r="I244" s="210">
        <v>2321.1245526715002</v>
      </c>
      <c r="J244" s="210">
        <v>207.76871157387629</v>
      </c>
      <c r="K244" s="210">
        <v>2449.8927423967921</v>
      </c>
      <c r="L244" s="210">
        <v>1084.7338587645904</v>
      </c>
      <c r="M244" s="210">
        <v>1896.7705988515531</v>
      </c>
      <c r="N244" s="210">
        <v>154.83636656623798</v>
      </c>
      <c r="O244" s="210">
        <v>3445.0000749260012</v>
      </c>
      <c r="P244" s="210">
        <v>785.44536497914646</v>
      </c>
      <c r="Q244" s="210">
        <v>92057.68075843541</v>
      </c>
      <c r="R244" s="210">
        <v>7370.0594373081613</v>
      </c>
      <c r="S244" s="210">
        <v>142698.94716354518</v>
      </c>
      <c r="T244" s="210">
        <v>171957.41827792727</v>
      </c>
      <c r="U244" s="210">
        <v>9126.6945291688462</v>
      </c>
      <c r="V244" s="210">
        <v>582.47523747448611</v>
      </c>
      <c r="W244" s="210">
        <v>10654.922496912441</v>
      </c>
      <c r="X244" s="210">
        <v>3295.9500850383506</v>
      </c>
      <c r="Z244" s="212">
        <f t="shared" si="129"/>
        <v>451110.32481104025</v>
      </c>
      <c r="AA244" s="213">
        <f t="shared" si="130"/>
        <v>-421538.80091223452</v>
      </c>
    </row>
    <row r="245" spans="1:55" x14ac:dyDescent="0.25">
      <c r="A245" s="57" t="s">
        <v>12</v>
      </c>
      <c r="B245" s="35" t="s">
        <v>13</v>
      </c>
      <c r="C245" s="209"/>
      <c r="E245" s="210">
        <v>15531.357050083938</v>
      </c>
      <c r="F245" s="210">
        <v>1764.8101496689651</v>
      </c>
      <c r="G245" s="210">
        <v>15011.689517967005</v>
      </c>
      <c r="H245" s="210">
        <v>3699.5346955652381</v>
      </c>
      <c r="I245" s="210">
        <v>125666.05617091815</v>
      </c>
      <c r="J245" s="210">
        <v>11219.728727182508</v>
      </c>
      <c r="K245" s="210">
        <v>85499.856082840808</v>
      </c>
      <c r="L245" s="210">
        <v>20994.90512721907</v>
      </c>
      <c r="M245" s="210">
        <v>140366.34612320591</v>
      </c>
      <c r="N245" s="210">
        <v>10178.008147979379</v>
      </c>
      <c r="O245" s="210">
        <v>156887.68300714099</v>
      </c>
      <c r="P245" s="210">
        <v>26209.728669115822</v>
      </c>
      <c r="Q245" s="210">
        <v>242600.36432223037</v>
      </c>
      <c r="R245" s="210">
        <v>11599.48253343242</v>
      </c>
      <c r="S245" s="210">
        <v>160887.3645199457</v>
      </c>
      <c r="T245" s="210">
        <v>27671.035722053621</v>
      </c>
      <c r="U245" s="210">
        <v>5265639.8245696276</v>
      </c>
      <c r="V245" s="210">
        <v>62563.508133169395</v>
      </c>
      <c r="W245" s="210">
        <v>1475931.7080265279</v>
      </c>
      <c r="X245" s="210">
        <v>217327.00910404307</v>
      </c>
      <c r="Z245" s="212">
        <f t="shared" si="129"/>
        <v>8077250.0003999174</v>
      </c>
      <c r="AA245" s="213">
        <f t="shared" si="130"/>
        <v>-277733.11446781084</v>
      </c>
    </row>
    <row r="246" spans="1:55" x14ac:dyDescent="0.25">
      <c r="A246" s="57" t="s">
        <v>12</v>
      </c>
      <c r="B246" s="35" t="s">
        <v>14</v>
      </c>
      <c r="C246" s="209"/>
      <c r="E246" s="210">
        <v>30069.798874938329</v>
      </c>
      <c r="F246" s="210">
        <v>43572.190898870773</v>
      </c>
      <c r="G246" s="210">
        <v>40165.23891068159</v>
      </c>
      <c r="H246" s="210">
        <v>14270.769386090915</v>
      </c>
      <c r="I246" s="210">
        <v>272074.18412643857</v>
      </c>
      <c r="J246" s="210">
        <v>278251.31964467751</v>
      </c>
      <c r="K246" s="210">
        <v>297693.22073688929</v>
      </c>
      <c r="L246" s="210">
        <v>93803.075437797248</v>
      </c>
      <c r="M246" s="210">
        <v>127710.24512697218</v>
      </c>
      <c r="N246" s="210">
        <v>199425.23729474956</v>
      </c>
      <c r="O246" s="210">
        <v>325271.50257138797</v>
      </c>
      <c r="P246" s="210">
        <v>53986.45153490037</v>
      </c>
      <c r="Q246" s="210">
        <v>590250.56342086056</v>
      </c>
      <c r="R246" s="210">
        <v>171709.10360687372</v>
      </c>
      <c r="S246" s="210">
        <v>405416.46619657311</v>
      </c>
      <c r="T246" s="210">
        <v>90481.589959076271</v>
      </c>
      <c r="U246" s="210">
        <v>2259128.6203606664</v>
      </c>
      <c r="V246" s="210">
        <v>3247579.8705583462</v>
      </c>
      <c r="W246" s="210">
        <v>2653987.938468114</v>
      </c>
      <c r="X246" s="210">
        <v>792484.39007348078</v>
      </c>
      <c r="Z246" s="212">
        <f t="shared" si="129"/>
        <v>11987331.777188383</v>
      </c>
      <c r="AA246" s="213">
        <f t="shared" si="130"/>
        <v>8579354.0075963251</v>
      </c>
    </row>
    <row r="247" spans="1:55" x14ac:dyDescent="0.25">
      <c r="A247" s="57" t="s">
        <v>12</v>
      </c>
      <c r="B247" s="35" t="s">
        <v>15</v>
      </c>
      <c r="C247" s="209"/>
      <c r="E247" s="210">
        <v>324.30780256260232</v>
      </c>
      <c r="F247" s="210">
        <v>110.07200927840225</v>
      </c>
      <c r="G247" s="210">
        <v>479.25464899236812</v>
      </c>
      <c r="H247" s="210">
        <v>147.34633614809533</v>
      </c>
      <c r="I247" s="210">
        <v>2661.0128412981312</v>
      </c>
      <c r="J247" s="210">
        <v>722.64235649172588</v>
      </c>
      <c r="K247" s="210">
        <v>2654.9119166034725</v>
      </c>
      <c r="L247" s="210">
        <v>855.78143591583955</v>
      </c>
      <c r="M247" s="210">
        <v>2087.3402555687358</v>
      </c>
      <c r="N247" s="210">
        <v>417.82579729197573</v>
      </c>
      <c r="O247" s="210">
        <v>3001.7138553278696</v>
      </c>
      <c r="P247" s="210">
        <v>552.52936691339505</v>
      </c>
      <c r="Q247" s="210">
        <v>4171.0445550993009</v>
      </c>
      <c r="R247" s="210">
        <v>432.12846120089478</v>
      </c>
      <c r="S247" s="210">
        <v>3014.7227234489296</v>
      </c>
      <c r="T247" s="210">
        <v>567.09983684985309</v>
      </c>
      <c r="U247" s="210">
        <v>41643.429230096946</v>
      </c>
      <c r="V247" s="210">
        <v>4135.9241254159533</v>
      </c>
      <c r="W247" s="210">
        <v>592015.53727416252</v>
      </c>
      <c r="X247" s="210">
        <v>17089.981040138726</v>
      </c>
      <c r="Z247" s="212">
        <f t="shared" si="129"/>
        <v>677084.60586880578</v>
      </c>
      <c r="AA247" s="213">
        <f t="shared" si="130"/>
        <v>-5026530.5477116192</v>
      </c>
    </row>
    <row r="248" spans="1:55" x14ac:dyDescent="0.25">
      <c r="A248" s="58" t="s">
        <v>12</v>
      </c>
      <c r="B248" s="43" t="s">
        <v>16</v>
      </c>
      <c r="C248" s="209"/>
      <c r="E248" s="210">
        <v>1559.1413942000979</v>
      </c>
      <c r="F248" s="210">
        <v>506.8721700306566</v>
      </c>
      <c r="G248" s="210">
        <v>3036.1190227150805</v>
      </c>
      <c r="H248" s="210">
        <v>1578.2239064575724</v>
      </c>
      <c r="I248" s="210">
        <v>14088.443566033553</v>
      </c>
      <c r="J248" s="210">
        <v>3587.8542809744936</v>
      </c>
      <c r="K248" s="210">
        <v>19933.848732947128</v>
      </c>
      <c r="L248" s="210">
        <v>11785.234049244442</v>
      </c>
      <c r="M248" s="210">
        <v>8412.8054007965857</v>
      </c>
      <c r="N248" s="210">
        <v>2760.5462497081294</v>
      </c>
      <c r="O248" s="210">
        <v>19438.874857807499</v>
      </c>
      <c r="P248" s="210">
        <v>5595.5287408987924</v>
      </c>
      <c r="Q248" s="210">
        <v>17907.653256310481</v>
      </c>
      <c r="R248" s="210">
        <v>2051.6526085651199</v>
      </c>
      <c r="S248" s="210">
        <v>16116.763036504111</v>
      </c>
      <c r="T248" s="210">
        <v>3592.400277940118</v>
      </c>
      <c r="U248" s="210">
        <v>163871.07116635444</v>
      </c>
      <c r="V248" s="210">
        <v>23292.801781969665</v>
      </c>
      <c r="W248" s="210">
        <v>361353.21423122118</v>
      </c>
      <c r="X248" s="210">
        <v>663921.09618130489</v>
      </c>
      <c r="Z248" s="212">
        <f t="shared" si="129"/>
        <v>1344390.144911984</v>
      </c>
      <c r="AA248" s="213">
        <f t="shared" si="130"/>
        <v>-505311.1012200187</v>
      </c>
    </row>
    <row r="249" spans="1:55" x14ac:dyDescent="0.25">
      <c r="E249" s="212">
        <f t="shared" ref="E249:X249" si="131">SUM(E229:E248)</f>
        <v>183419.55931229726</v>
      </c>
      <c r="F249" s="212">
        <f t="shared" si="131"/>
        <v>90825.535868938096</v>
      </c>
      <c r="G249" s="212">
        <f t="shared" si="131"/>
        <v>176095.34818629458</v>
      </c>
      <c r="H249" s="212">
        <f t="shared" si="131"/>
        <v>93961.897103930154</v>
      </c>
      <c r="I249" s="212">
        <f t="shared" si="131"/>
        <v>1503177.4453193119</v>
      </c>
      <c r="J249" s="212">
        <f t="shared" si="131"/>
        <v>1023853.4403301285</v>
      </c>
      <c r="K249" s="212">
        <f t="shared" si="131"/>
        <v>1322202.5709723565</v>
      </c>
      <c r="L249" s="212">
        <f t="shared" si="131"/>
        <v>564470.65480340365</v>
      </c>
      <c r="M249" s="212">
        <f t="shared" si="131"/>
        <v>1279386.6528134716</v>
      </c>
      <c r="N249" s="212">
        <f t="shared" si="131"/>
        <v>1528554.3161596577</v>
      </c>
      <c r="O249" s="212">
        <f t="shared" si="131"/>
        <v>2186393.8613854675</v>
      </c>
      <c r="P249" s="212">
        <f t="shared" si="131"/>
        <v>513630.32181546144</v>
      </c>
      <c r="Q249" s="212">
        <f t="shared" si="131"/>
        <v>6075126.8327544462</v>
      </c>
      <c r="R249" s="212">
        <f t="shared" si="131"/>
        <v>1392768.5960542283</v>
      </c>
      <c r="S249" s="212">
        <f t="shared" si="131"/>
        <v>3958197.6015403867</v>
      </c>
      <c r="T249" s="212">
        <f t="shared" si="131"/>
        <v>872649.12572327617</v>
      </c>
      <c r="U249" s="212">
        <f t="shared" si="131"/>
        <v>8354983.1148677245</v>
      </c>
      <c r="V249" s="212">
        <f t="shared" si="131"/>
        <v>3407977.769592057</v>
      </c>
      <c r="W249" s="212">
        <f t="shared" si="131"/>
        <v>5703615.1535804207</v>
      </c>
      <c r="X249" s="212">
        <f t="shared" si="131"/>
        <v>1849701.2461320048</v>
      </c>
    </row>
    <row r="250" spans="1:55" x14ac:dyDescent="0.25">
      <c r="AJ250" s="11" t="s">
        <v>8</v>
      </c>
      <c r="AK250" s="11" t="s">
        <v>8</v>
      </c>
      <c r="AL250" s="11" t="s">
        <v>8</v>
      </c>
      <c r="AM250" s="11" t="s">
        <v>8</v>
      </c>
      <c r="AN250" s="12" t="s">
        <v>9</v>
      </c>
      <c r="AO250" s="12" t="s">
        <v>9</v>
      </c>
      <c r="AP250" s="12" t="s">
        <v>9</v>
      </c>
      <c r="AQ250" s="12" t="s">
        <v>9</v>
      </c>
      <c r="AR250" s="13" t="s">
        <v>10</v>
      </c>
      <c r="AS250" s="13" t="s">
        <v>10</v>
      </c>
      <c r="AT250" s="13" t="s">
        <v>10</v>
      </c>
      <c r="AU250" s="13" t="s">
        <v>10</v>
      </c>
      <c r="AV250" s="14" t="s">
        <v>11</v>
      </c>
      <c r="AW250" s="14" t="s">
        <v>11</v>
      </c>
      <c r="AX250" s="14" t="s">
        <v>11</v>
      </c>
      <c r="AY250" s="14" t="s">
        <v>11</v>
      </c>
      <c r="AZ250" s="15" t="s">
        <v>12</v>
      </c>
      <c r="BA250" s="15" t="s">
        <v>12</v>
      </c>
      <c r="BB250" s="15" t="s">
        <v>12</v>
      </c>
      <c r="BC250" s="15" t="s">
        <v>12</v>
      </c>
    </row>
    <row r="251" spans="1:55" ht="17.25" x14ac:dyDescent="0.3">
      <c r="A251" s="17"/>
      <c r="B251" s="17"/>
      <c r="C251" s="197" t="s">
        <v>85</v>
      </c>
      <c r="AJ251" s="18" t="s">
        <v>13</v>
      </c>
      <c r="AK251" s="18" t="s">
        <v>14</v>
      </c>
      <c r="AL251" s="18" t="s">
        <v>15</v>
      </c>
      <c r="AM251" s="18" t="s">
        <v>16</v>
      </c>
      <c r="AN251" s="18" t="s">
        <v>13</v>
      </c>
      <c r="AO251" s="18" t="s">
        <v>14</v>
      </c>
      <c r="AP251" s="18" t="s">
        <v>15</v>
      </c>
      <c r="AQ251" s="18" t="s">
        <v>16</v>
      </c>
      <c r="AR251" s="18" t="s">
        <v>13</v>
      </c>
      <c r="AS251" s="18" t="s">
        <v>14</v>
      </c>
      <c r="AT251" s="18" t="s">
        <v>15</v>
      </c>
      <c r="AU251" s="18" t="s">
        <v>16</v>
      </c>
      <c r="AV251" s="18" t="s">
        <v>13</v>
      </c>
      <c r="AW251" s="18" t="s">
        <v>14</v>
      </c>
      <c r="AX251" s="18" t="s">
        <v>15</v>
      </c>
      <c r="AY251" s="18" t="s">
        <v>16</v>
      </c>
      <c r="AZ251" s="18" t="s">
        <v>13</v>
      </c>
      <c r="BA251" s="18" t="s">
        <v>14</v>
      </c>
      <c r="BB251" s="18" t="s">
        <v>15</v>
      </c>
      <c r="BC251" s="18" t="s">
        <v>16</v>
      </c>
    </row>
    <row r="252" spans="1:55" x14ac:dyDescent="0.25">
      <c r="A252" s="24" t="s">
        <v>8</v>
      </c>
      <c r="B252" s="25" t="s">
        <v>13</v>
      </c>
      <c r="C252" s="209"/>
      <c r="E252" s="201">
        <f t="shared" ref="E252:X252" si="132">IF(E30=1,$Z5,0)</f>
        <v>207.26654250719702</v>
      </c>
      <c r="F252" s="201">
        <f t="shared" si="132"/>
        <v>0</v>
      </c>
      <c r="G252" s="201">
        <f t="shared" si="132"/>
        <v>0</v>
      </c>
      <c r="H252" s="201">
        <f t="shared" si="132"/>
        <v>0</v>
      </c>
      <c r="I252" s="201">
        <f t="shared" si="132"/>
        <v>0</v>
      </c>
      <c r="J252" s="201">
        <f t="shared" si="132"/>
        <v>0</v>
      </c>
      <c r="K252" s="201">
        <f t="shared" si="132"/>
        <v>0</v>
      </c>
      <c r="L252" s="201">
        <f t="shared" si="132"/>
        <v>0</v>
      </c>
      <c r="M252" s="201">
        <f t="shared" si="132"/>
        <v>0</v>
      </c>
      <c r="N252" s="201">
        <f t="shared" si="132"/>
        <v>0</v>
      </c>
      <c r="O252" s="201">
        <f t="shared" si="132"/>
        <v>0</v>
      </c>
      <c r="P252" s="201">
        <f t="shared" si="132"/>
        <v>0</v>
      </c>
      <c r="Q252" s="201">
        <f t="shared" si="132"/>
        <v>0</v>
      </c>
      <c r="R252" s="201">
        <f t="shared" si="132"/>
        <v>0</v>
      </c>
      <c r="S252" s="201">
        <f t="shared" si="132"/>
        <v>0</v>
      </c>
      <c r="T252" s="201">
        <f t="shared" si="132"/>
        <v>0</v>
      </c>
      <c r="U252" s="201">
        <f t="shared" si="132"/>
        <v>0</v>
      </c>
      <c r="V252" s="201">
        <f t="shared" si="132"/>
        <v>0</v>
      </c>
      <c r="W252" s="201">
        <f t="shared" si="132"/>
        <v>0</v>
      </c>
      <c r="X252" s="201">
        <f t="shared" si="132"/>
        <v>0</v>
      </c>
      <c r="AH252" s="24" t="s">
        <v>8</v>
      </c>
      <c r="AI252" s="25" t="s">
        <v>13</v>
      </c>
      <c r="AJ252" s="214">
        <f t="array" ref="AJ252:BC271">MMULT(MMULT(E96:X115,E140:X159),E252:X271)</f>
        <v>43620.658653060462</v>
      </c>
      <c r="AK252" s="214">
        <v>596.76921768277055</v>
      </c>
      <c r="AL252" s="215">
        <v>14553.108054127249</v>
      </c>
      <c r="AM252" s="215">
        <v>2229.8434071796255</v>
      </c>
      <c r="AN252" s="215">
        <v>428.47526631306386</v>
      </c>
      <c r="AO252" s="215">
        <v>5.4630211858850632</v>
      </c>
      <c r="AP252" s="215">
        <v>32.726252888241817</v>
      </c>
      <c r="AQ252" s="215">
        <v>29.994481870279468</v>
      </c>
      <c r="AR252" s="215">
        <v>6.5032200569972636</v>
      </c>
      <c r="AS252" s="215">
        <v>0.18762262733855131</v>
      </c>
      <c r="AT252" s="215">
        <v>0.93221532691647213</v>
      </c>
      <c r="AU252" s="215">
        <v>0.65996238836976617</v>
      </c>
      <c r="AV252" s="215">
        <v>10.494790693692257</v>
      </c>
      <c r="AW252" s="215">
        <v>1.0818250280928478E-2</v>
      </c>
      <c r="AX252" s="215">
        <v>0.60391619516933792</v>
      </c>
      <c r="AY252" s="215">
        <v>0.67121568293813094</v>
      </c>
      <c r="AZ252" s="215">
        <v>37.427406529708122</v>
      </c>
      <c r="BA252" s="215">
        <v>2.0855161024839632</v>
      </c>
      <c r="BB252" s="215">
        <v>5.6946332701774356</v>
      </c>
      <c r="BC252" s="215">
        <v>4.7979376344327367</v>
      </c>
    </row>
    <row r="253" spans="1:55" x14ac:dyDescent="0.25">
      <c r="A253" s="34" t="s">
        <v>8</v>
      </c>
      <c r="B253" s="35" t="s">
        <v>14</v>
      </c>
      <c r="C253" s="209"/>
      <c r="E253" s="201">
        <f t="shared" ref="E253:X253" si="133">IF(E31=1,$Z6,0)</f>
        <v>0</v>
      </c>
      <c r="F253" s="201">
        <f t="shared" si="133"/>
        <v>64.445803229466506</v>
      </c>
      <c r="G253" s="201">
        <f t="shared" si="133"/>
        <v>0</v>
      </c>
      <c r="H253" s="201">
        <f t="shared" si="133"/>
        <v>0</v>
      </c>
      <c r="I253" s="201">
        <f t="shared" si="133"/>
        <v>0</v>
      </c>
      <c r="J253" s="201">
        <f t="shared" si="133"/>
        <v>0</v>
      </c>
      <c r="K253" s="201">
        <f t="shared" si="133"/>
        <v>0</v>
      </c>
      <c r="L253" s="201">
        <f t="shared" si="133"/>
        <v>0</v>
      </c>
      <c r="M253" s="201">
        <f t="shared" si="133"/>
        <v>0</v>
      </c>
      <c r="N253" s="201">
        <f t="shared" si="133"/>
        <v>0</v>
      </c>
      <c r="O253" s="201">
        <f t="shared" si="133"/>
        <v>0</v>
      </c>
      <c r="P253" s="201">
        <f t="shared" si="133"/>
        <v>0</v>
      </c>
      <c r="Q253" s="201">
        <f t="shared" si="133"/>
        <v>0</v>
      </c>
      <c r="R253" s="201">
        <f t="shared" si="133"/>
        <v>0</v>
      </c>
      <c r="S253" s="201">
        <f t="shared" si="133"/>
        <v>0</v>
      </c>
      <c r="T253" s="201">
        <f t="shared" si="133"/>
        <v>0</v>
      </c>
      <c r="U253" s="201">
        <f t="shared" si="133"/>
        <v>0</v>
      </c>
      <c r="V253" s="201">
        <f t="shared" si="133"/>
        <v>0</v>
      </c>
      <c r="W253" s="201">
        <f t="shared" si="133"/>
        <v>0</v>
      </c>
      <c r="X253" s="201">
        <f t="shared" si="133"/>
        <v>0</v>
      </c>
      <c r="AH253" s="34" t="s">
        <v>8</v>
      </c>
      <c r="AI253" s="35" t="s">
        <v>14</v>
      </c>
      <c r="AJ253" s="214">
        <v>4806.1235799814913</v>
      </c>
      <c r="AK253" s="214">
        <v>34029.170680706608</v>
      </c>
      <c r="AL253" s="215">
        <v>14195.573808239036</v>
      </c>
      <c r="AM253" s="215">
        <v>4126.8080854558966</v>
      </c>
      <c r="AN253" s="215">
        <v>82.248574871098612</v>
      </c>
      <c r="AO253" s="215">
        <v>4.2529766044518773</v>
      </c>
      <c r="AP253" s="215">
        <v>9.8650091073474453</v>
      </c>
      <c r="AQ253" s="215">
        <v>15.431232780097936</v>
      </c>
      <c r="AR253" s="215">
        <v>1.1274570899843661</v>
      </c>
      <c r="AS253" s="215">
        <v>9.8554057518341454E-2</v>
      </c>
      <c r="AT253" s="215">
        <v>0.26677906990184636</v>
      </c>
      <c r="AU253" s="215">
        <v>0.24066366519023152</v>
      </c>
      <c r="AV253" s="215">
        <v>2.008243209516273</v>
      </c>
      <c r="AW253" s="215">
        <v>3.8440522238339689E-3</v>
      </c>
      <c r="AX253" s="215">
        <v>0.12008969772959036</v>
      </c>
      <c r="AY253" s="215">
        <v>0.1558839206055028</v>
      </c>
      <c r="AZ253" s="215">
        <v>8.248788318759237</v>
      </c>
      <c r="BA253" s="215">
        <v>1.4115678568660035</v>
      </c>
      <c r="BB253" s="215">
        <v>1.6525394126684443</v>
      </c>
      <c r="BC253" s="215">
        <v>2.1755751439334876</v>
      </c>
    </row>
    <row r="254" spans="1:55" x14ac:dyDescent="0.25">
      <c r="A254" s="34" t="s">
        <v>8</v>
      </c>
      <c r="B254" s="35" t="s">
        <v>15</v>
      </c>
      <c r="C254" s="209"/>
      <c r="E254" s="201">
        <f t="shared" ref="E254:X254" si="134">IF(E32=1,$Z7,0)</f>
        <v>0</v>
      </c>
      <c r="F254" s="201">
        <f t="shared" si="134"/>
        <v>0</v>
      </c>
      <c r="G254" s="201">
        <f t="shared" si="134"/>
        <v>1343.8820159458098</v>
      </c>
      <c r="H254" s="201">
        <f t="shared" si="134"/>
        <v>0</v>
      </c>
      <c r="I254" s="201">
        <f t="shared" si="134"/>
        <v>0</v>
      </c>
      <c r="J254" s="201">
        <f t="shared" si="134"/>
        <v>0</v>
      </c>
      <c r="K254" s="201">
        <f t="shared" si="134"/>
        <v>0</v>
      </c>
      <c r="L254" s="201">
        <f t="shared" si="134"/>
        <v>0</v>
      </c>
      <c r="M254" s="201">
        <f t="shared" si="134"/>
        <v>0</v>
      </c>
      <c r="N254" s="201">
        <f t="shared" si="134"/>
        <v>0</v>
      </c>
      <c r="O254" s="201">
        <f t="shared" si="134"/>
        <v>0</v>
      </c>
      <c r="P254" s="201">
        <f t="shared" si="134"/>
        <v>0</v>
      </c>
      <c r="Q254" s="201">
        <f t="shared" si="134"/>
        <v>0</v>
      </c>
      <c r="R254" s="201">
        <f t="shared" si="134"/>
        <v>0</v>
      </c>
      <c r="S254" s="201">
        <f t="shared" si="134"/>
        <v>0</v>
      </c>
      <c r="T254" s="201">
        <f t="shared" si="134"/>
        <v>0</v>
      </c>
      <c r="U254" s="201">
        <f t="shared" si="134"/>
        <v>0</v>
      </c>
      <c r="V254" s="201">
        <f t="shared" si="134"/>
        <v>0</v>
      </c>
      <c r="W254" s="201">
        <f t="shared" si="134"/>
        <v>0</v>
      </c>
      <c r="X254" s="201">
        <f t="shared" si="134"/>
        <v>0</v>
      </c>
      <c r="AH254" s="34" t="s">
        <v>8</v>
      </c>
      <c r="AI254" s="35" t="s">
        <v>15</v>
      </c>
      <c r="AJ254" s="214">
        <v>385.830682654687</v>
      </c>
      <c r="AK254" s="214">
        <v>84.574594559379264</v>
      </c>
      <c r="AL254" s="215">
        <v>15168.946712292876</v>
      </c>
      <c r="AM254" s="215">
        <v>480.76727661952503</v>
      </c>
      <c r="AN254" s="215">
        <v>9.1406078107813684</v>
      </c>
      <c r="AO254" s="215">
        <v>0.15347794144163499</v>
      </c>
      <c r="AP254" s="215">
        <v>0.96823961944401005</v>
      </c>
      <c r="AQ254" s="215">
        <v>1.2008236179701941</v>
      </c>
      <c r="AR254" s="215">
        <v>0.12279759178766611</v>
      </c>
      <c r="AS254" s="215">
        <v>4.449417064272659E-3</v>
      </c>
      <c r="AT254" s="215">
        <v>2.0822325064105449E-2</v>
      </c>
      <c r="AU254" s="215">
        <v>1.7412877867728178E-2</v>
      </c>
      <c r="AV254" s="215">
        <v>0.22341554012110759</v>
      </c>
      <c r="AW254" s="215">
        <v>2.490028350430833E-4</v>
      </c>
      <c r="AX254" s="215">
        <v>1.4162932504879796E-2</v>
      </c>
      <c r="AY254" s="215">
        <v>1.5561454501474814E-2</v>
      </c>
      <c r="AZ254" s="215">
        <v>0.79337347256224755</v>
      </c>
      <c r="BA254" s="215">
        <v>5.4258084939320238E-2</v>
      </c>
      <c r="BB254" s="215">
        <v>0.14360422401243614</v>
      </c>
      <c r="BC254" s="215">
        <v>0.13987588789886313</v>
      </c>
    </row>
    <row r="255" spans="1:55" x14ac:dyDescent="0.25">
      <c r="A255" s="42" t="s">
        <v>8</v>
      </c>
      <c r="B255" s="43" t="s">
        <v>16</v>
      </c>
      <c r="C255" s="209"/>
      <c r="E255" s="201">
        <f t="shared" ref="E255:X255" si="135">IF(E33=1,$Z8,0)</f>
        <v>0</v>
      </c>
      <c r="F255" s="201">
        <f t="shared" si="135"/>
        <v>0</v>
      </c>
      <c r="G255" s="201">
        <f t="shared" si="135"/>
        <v>0</v>
      </c>
      <c r="H255" s="201">
        <f t="shared" si="135"/>
        <v>332.04500707112601</v>
      </c>
      <c r="I255" s="201">
        <f t="shared" si="135"/>
        <v>0</v>
      </c>
      <c r="J255" s="201">
        <f t="shared" si="135"/>
        <v>0</v>
      </c>
      <c r="K255" s="201">
        <f t="shared" si="135"/>
        <v>0</v>
      </c>
      <c r="L255" s="201">
        <f t="shared" si="135"/>
        <v>0</v>
      </c>
      <c r="M255" s="201">
        <f t="shared" si="135"/>
        <v>0</v>
      </c>
      <c r="N255" s="201">
        <f t="shared" si="135"/>
        <v>0</v>
      </c>
      <c r="O255" s="201">
        <f t="shared" si="135"/>
        <v>0</v>
      </c>
      <c r="P255" s="201">
        <f t="shared" si="135"/>
        <v>0</v>
      </c>
      <c r="Q255" s="201">
        <f t="shared" si="135"/>
        <v>0</v>
      </c>
      <c r="R255" s="201">
        <f t="shared" si="135"/>
        <v>0</v>
      </c>
      <c r="S255" s="201">
        <f t="shared" si="135"/>
        <v>0</v>
      </c>
      <c r="T255" s="201">
        <f t="shared" si="135"/>
        <v>0</v>
      </c>
      <c r="U255" s="201">
        <f t="shared" si="135"/>
        <v>0</v>
      </c>
      <c r="V255" s="201">
        <f t="shared" si="135"/>
        <v>0</v>
      </c>
      <c r="W255" s="201">
        <f t="shared" si="135"/>
        <v>0</v>
      </c>
      <c r="X255" s="201">
        <f t="shared" si="135"/>
        <v>0</v>
      </c>
      <c r="AH255" s="42" t="s">
        <v>8</v>
      </c>
      <c r="AI255" s="43" t="s">
        <v>16</v>
      </c>
      <c r="AJ255" s="214">
        <v>4714.0859065451004</v>
      </c>
      <c r="AK255" s="214">
        <v>1083.6541576468512</v>
      </c>
      <c r="AL255" s="215">
        <v>25153.206887331489</v>
      </c>
      <c r="AM255" s="215">
        <v>43336.112112981165</v>
      </c>
      <c r="AN255" s="215">
        <v>128.88416276813561</v>
      </c>
      <c r="AO255" s="215">
        <v>3.4256948140984989</v>
      </c>
      <c r="AP255" s="215">
        <v>20.389345353543678</v>
      </c>
      <c r="AQ255" s="215">
        <v>45.777642418513871</v>
      </c>
      <c r="AR255" s="215">
        <v>1.5404154137601558</v>
      </c>
      <c r="AS255" s="215">
        <v>8.5106477894827892E-2</v>
      </c>
      <c r="AT255" s="215">
        <v>0.37927898318104691</v>
      </c>
      <c r="AU255" s="215">
        <v>0.4874552919234677</v>
      </c>
      <c r="AV255" s="215">
        <v>3.3455011854669832</v>
      </c>
      <c r="AW255" s="215">
        <v>4.659539957543579E-3</v>
      </c>
      <c r="AX255" s="215">
        <v>0.25257955891153305</v>
      </c>
      <c r="AY255" s="215">
        <v>0.3278005649969909</v>
      </c>
      <c r="AZ255" s="215">
        <v>10.965040405111125</v>
      </c>
      <c r="BA255" s="215">
        <v>1.2170136740988746</v>
      </c>
      <c r="BB255" s="215">
        <v>2.7600840151448507</v>
      </c>
      <c r="BC255" s="215">
        <v>4.1420056004741754</v>
      </c>
    </row>
    <row r="256" spans="1:55" x14ac:dyDescent="0.25">
      <c r="A256" s="49" t="s">
        <v>9</v>
      </c>
      <c r="B256" s="25" t="s">
        <v>13</v>
      </c>
      <c r="C256" s="209"/>
      <c r="E256" s="201">
        <f t="shared" ref="E256:X256" si="136">IF(E34=1,$Z9,0)</f>
        <v>0</v>
      </c>
      <c r="F256" s="201">
        <f t="shared" si="136"/>
        <v>0</v>
      </c>
      <c r="G256" s="201">
        <f t="shared" si="136"/>
        <v>0</v>
      </c>
      <c r="H256" s="201">
        <f t="shared" si="136"/>
        <v>0</v>
      </c>
      <c r="I256" s="201">
        <f t="shared" si="136"/>
        <v>107.58657149618999</v>
      </c>
      <c r="J256" s="201">
        <f t="shared" si="136"/>
        <v>0</v>
      </c>
      <c r="K256" s="201">
        <f t="shared" si="136"/>
        <v>0</v>
      </c>
      <c r="L256" s="201">
        <f t="shared" si="136"/>
        <v>0</v>
      </c>
      <c r="M256" s="201">
        <f t="shared" si="136"/>
        <v>0</v>
      </c>
      <c r="N256" s="201">
        <f t="shared" si="136"/>
        <v>0</v>
      </c>
      <c r="O256" s="201">
        <f t="shared" si="136"/>
        <v>0</v>
      </c>
      <c r="P256" s="201">
        <f t="shared" si="136"/>
        <v>0</v>
      </c>
      <c r="Q256" s="201">
        <f t="shared" si="136"/>
        <v>0</v>
      </c>
      <c r="R256" s="201">
        <f t="shared" si="136"/>
        <v>0</v>
      </c>
      <c r="S256" s="201">
        <f t="shared" si="136"/>
        <v>0</v>
      </c>
      <c r="T256" s="201">
        <f t="shared" si="136"/>
        <v>0</v>
      </c>
      <c r="U256" s="201">
        <f t="shared" si="136"/>
        <v>0</v>
      </c>
      <c r="V256" s="201">
        <f t="shared" si="136"/>
        <v>0</v>
      </c>
      <c r="W256" s="201">
        <f t="shared" si="136"/>
        <v>0</v>
      </c>
      <c r="X256" s="201">
        <f t="shared" si="136"/>
        <v>0</v>
      </c>
      <c r="AH256" s="49" t="s">
        <v>9</v>
      </c>
      <c r="AI256" s="25" t="s">
        <v>13</v>
      </c>
      <c r="AJ256" s="214">
        <v>6048.2534285958764</v>
      </c>
      <c r="AK256" s="214">
        <v>643.36206569182855</v>
      </c>
      <c r="AL256" s="215">
        <v>9508.6460539359487</v>
      </c>
      <c r="AM256" s="215">
        <v>1862.1186012793823</v>
      </c>
      <c r="AN256" s="215">
        <v>23387.024868275141</v>
      </c>
      <c r="AO256" s="215">
        <v>103.45153226642719</v>
      </c>
      <c r="AP256" s="215">
        <v>666.46432849460427</v>
      </c>
      <c r="AQ256" s="215">
        <v>585.86579956980199</v>
      </c>
      <c r="AR256" s="215">
        <v>49.666214214061071</v>
      </c>
      <c r="AS256" s="215">
        <v>1.5700748362568562</v>
      </c>
      <c r="AT256" s="215">
        <v>7.0133627426382192</v>
      </c>
      <c r="AU256" s="215">
        <v>5.4072864702752117</v>
      </c>
      <c r="AV256" s="215">
        <v>72.08990648175012</v>
      </c>
      <c r="AW256" s="215">
        <v>7.7189791954697093E-2</v>
      </c>
      <c r="AX256" s="215">
        <v>3.8813668508472112</v>
      </c>
      <c r="AY256" s="215">
        <v>4.3006966569138987</v>
      </c>
      <c r="AZ256" s="215">
        <v>259.9676779739105</v>
      </c>
      <c r="BA256" s="215">
        <v>15.453235417069251</v>
      </c>
      <c r="BB256" s="215">
        <v>41.775921326597619</v>
      </c>
      <c r="BC256" s="215">
        <v>33.339728585575827</v>
      </c>
    </row>
    <row r="257" spans="1:55" x14ac:dyDescent="0.25">
      <c r="A257" s="50" t="s">
        <v>9</v>
      </c>
      <c r="B257" s="35" t="s">
        <v>14</v>
      </c>
      <c r="C257" s="209"/>
      <c r="E257" s="201">
        <f t="shared" ref="E257:X257" si="137">IF(E35=1,$Z10,0)</f>
        <v>0</v>
      </c>
      <c r="F257" s="201">
        <f t="shared" si="137"/>
        <v>0</v>
      </c>
      <c r="G257" s="201">
        <f t="shared" si="137"/>
        <v>0</v>
      </c>
      <c r="H257" s="201">
        <f t="shared" si="137"/>
        <v>0</v>
      </c>
      <c r="I257" s="201">
        <f t="shared" si="137"/>
        <v>0</v>
      </c>
      <c r="J257" s="201">
        <f t="shared" si="137"/>
        <v>5.09476330397968</v>
      </c>
      <c r="K257" s="201">
        <f t="shared" si="137"/>
        <v>0</v>
      </c>
      <c r="L257" s="201">
        <f t="shared" si="137"/>
        <v>0</v>
      </c>
      <c r="M257" s="201">
        <f t="shared" si="137"/>
        <v>0</v>
      </c>
      <c r="N257" s="201">
        <f t="shared" si="137"/>
        <v>0</v>
      </c>
      <c r="O257" s="201">
        <f t="shared" si="137"/>
        <v>0</v>
      </c>
      <c r="P257" s="201">
        <f t="shared" si="137"/>
        <v>0</v>
      </c>
      <c r="Q257" s="201">
        <f t="shared" si="137"/>
        <v>0</v>
      </c>
      <c r="R257" s="201">
        <f t="shared" si="137"/>
        <v>0</v>
      </c>
      <c r="S257" s="201">
        <f t="shared" si="137"/>
        <v>0</v>
      </c>
      <c r="T257" s="201">
        <f t="shared" si="137"/>
        <v>0</v>
      </c>
      <c r="U257" s="201">
        <f t="shared" si="137"/>
        <v>0</v>
      </c>
      <c r="V257" s="201">
        <f t="shared" si="137"/>
        <v>0</v>
      </c>
      <c r="W257" s="201">
        <f t="shared" si="137"/>
        <v>0</v>
      </c>
      <c r="X257" s="201">
        <f t="shared" si="137"/>
        <v>0</v>
      </c>
      <c r="AH257" s="50" t="s">
        <v>9</v>
      </c>
      <c r="AI257" s="35" t="s">
        <v>14</v>
      </c>
      <c r="AJ257" s="214">
        <v>4234.00340749516</v>
      </c>
      <c r="AK257" s="214">
        <v>1331.6400511252252</v>
      </c>
      <c r="AL257" s="215">
        <v>9361.4933896043622</v>
      </c>
      <c r="AM257" s="215">
        <v>2975.5896803980404</v>
      </c>
      <c r="AN257" s="215">
        <v>9296.1934328519255</v>
      </c>
      <c r="AO257" s="215">
        <v>7537.1870982932942</v>
      </c>
      <c r="AP257" s="215">
        <v>1712.3043080919429</v>
      </c>
      <c r="AQ257" s="215">
        <v>2008.6824227769416</v>
      </c>
      <c r="AR257" s="215">
        <v>35.049461962534814</v>
      </c>
      <c r="AS257" s="215">
        <v>5.1881506563623425</v>
      </c>
      <c r="AT257" s="215">
        <v>8.7910175853055819</v>
      </c>
      <c r="AU257" s="215">
        <v>8.4019329383140935</v>
      </c>
      <c r="AV257" s="215">
        <v>71.652026099625886</v>
      </c>
      <c r="AW257" s="215">
        <v>0.25814675327757514</v>
      </c>
      <c r="AX257" s="215">
        <v>3.8720100007007372</v>
      </c>
      <c r="AY257" s="215">
        <v>4.970688563246072</v>
      </c>
      <c r="AZ257" s="215">
        <v>269.89860153250743</v>
      </c>
      <c r="BA257" s="215">
        <v>57.540409010953333</v>
      </c>
      <c r="BB257" s="215">
        <v>56.027069740716449</v>
      </c>
      <c r="BC257" s="215">
        <v>81.947457236385162</v>
      </c>
    </row>
    <row r="258" spans="1:55" x14ac:dyDescent="0.25">
      <c r="A258" s="50" t="s">
        <v>9</v>
      </c>
      <c r="B258" s="35" t="s">
        <v>15</v>
      </c>
      <c r="C258" s="209"/>
      <c r="E258" s="201">
        <f t="shared" ref="E258:X258" si="138">IF(E36=1,$Z11,0)</f>
        <v>0</v>
      </c>
      <c r="F258" s="201">
        <f t="shared" si="138"/>
        <v>0</v>
      </c>
      <c r="G258" s="201">
        <f t="shared" si="138"/>
        <v>0</v>
      </c>
      <c r="H258" s="201">
        <f t="shared" si="138"/>
        <v>0</v>
      </c>
      <c r="I258" s="201">
        <f t="shared" si="138"/>
        <v>0</v>
      </c>
      <c r="J258" s="201">
        <f t="shared" si="138"/>
        <v>0</v>
      </c>
      <c r="K258" s="201">
        <f t="shared" si="138"/>
        <v>34.253082891617296</v>
      </c>
      <c r="L258" s="201">
        <f t="shared" si="138"/>
        <v>0</v>
      </c>
      <c r="M258" s="201">
        <f t="shared" si="138"/>
        <v>0</v>
      </c>
      <c r="N258" s="201">
        <f t="shared" si="138"/>
        <v>0</v>
      </c>
      <c r="O258" s="201">
        <f t="shared" si="138"/>
        <v>0</v>
      </c>
      <c r="P258" s="201">
        <f t="shared" si="138"/>
        <v>0</v>
      </c>
      <c r="Q258" s="201">
        <f t="shared" si="138"/>
        <v>0</v>
      </c>
      <c r="R258" s="201">
        <f t="shared" si="138"/>
        <v>0</v>
      </c>
      <c r="S258" s="201">
        <f t="shared" si="138"/>
        <v>0</v>
      </c>
      <c r="T258" s="201">
        <f t="shared" si="138"/>
        <v>0</v>
      </c>
      <c r="U258" s="201">
        <f t="shared" si="138"/>
        <v>0</v>
      </c>
      <c r="V258" s="201">
        <f t="shared" si="138"/>
        <v>0</v>
      </c>
      <c r="W258" s="201">
        <f t="shared" si="138"/>
        <v>0</v>
      </c>
      <c r="X258" s="201">
        <f t="shared" si="138"/>
        <v>0</v>
      </c>
      <c r="AH258" s="50" t="s">
        <v>9</v>
      </c>
      <c r="AI258" s="35" t="s">
        <v>15</v>
      </c>
      <c r="AJ258" s="214">
        <v>197.42680448852281</v>
      </c>
      <c r="AK258" s="214">
        <v>28.385801657363153</v>
      </c>
      <c r="AL258" s="215">
        <v>441.49331444754984</v>
      </c>
      <c r="AM258" s="215">
        <v>117.68153835454528</v>
      </c>
      <c r="AN258" s="215">
        <v>397.40940125876676</v>
      </c>
      <c r="AO258" s="215">
        <v>13.897997348376833</v>
      </c>
      <c r="AP258" s="215">
        <v>657.8724303361854</v>
      </c>
      <c r="AQ258" s="215">
        <v>103.93875225037065</v>
      </c>
      <c r="AR258" s="215">
        <v>1.5345078643511587</v>
      </c>
      <c r="AS258" s="215">
        <v>7.6959292677820215E-2</v>
      </c>
      <c r="AT258" s="215">
        <v>0.2895485755314865</v>
      </c>
      <c r="AU258" s="215">
        <v>0.28421106476110058</v>
      </c>
      <c r="AV258" s="215">
        <v>2.3795958165845525</v>
      </c>
      <c r="AW258" s="215">
        <v>3.2045424382494475E-3</v>
      </c>
      <c r="AX258" s="215">
        <v>0.14630430318208007</v>
      </c>
      <c r="AY258" s="215">
        <v>0.16644123089121787</v>
      </c>
      <c r="AZ258" s="215">
        <v>9.1147336622697441</v>
      </c>
      <c r="BA258" s="215">
        <v>0.74094517234078205</v>
      </c>
      <c r="BB258" s="215">
        <v>1.7879657010435897</v>
      </c>
      <c r="BC258" s="215">
        <v>1.9890952047313071</v>
      </c>
    </row>
    <row r="259" spans="1:55" x14ac:dyDescent="0.25">
      <c r="A259" s="51" t="s">
        <v>9</v>
      </c>
      <c r="B259" s="43" t="s">
        <v>16</v>
      </c>
      <c r="C259" s="209"/>
      <c r="E259" s="201">
        <f t="shared" ref="E259:X259" si="139">IF(E37=1,$Z12,0)</f>
        <v>0</v>
      </c>
      <c r="F259" s="201">
        <f t="shared" si="139"/>
        <v>0</v>
      </c>
      <c r="G259" s="201">
        <f t="shared" si="139"/>
        <v>0</v>
      </c>
      <c r="H259" s="201">
        <f t="shared" si="139"/>
        <v>0</v>
      </c>
      <c r="I259" s="201">
        <f t="shared" si="139"/>
        <v>0</v>
      </c>
      <c r="J259" s="201">
        <f t="shared" si="139"/>
        <v>0</v>
      </c>
      <c r="K259" s="201">
        <f t="shared" si="139"/>
        <v>0</v>
      </c>
      <c r="L259" s="201">
        <f t="shared" si="139"/>
        <v>38.290670485182005</v>
      </c>
      <c r="M259" s="201">
        <f t="shared" si="139"/>
        <v>0</v>
      </c>
      <c r="N259" s="201">
        <f t="shared" si="139"/>
        <v>0</v>
      </c>
      <c r="O259" s="201">
        <f t="shared" si="139"/>
        <v>0</v>
      </c>
      <c r="P259" s="201">
        <f t="shared" si="139"/>
        <v>0</v>
      </c>
      <c r="Q259" s="201">
        <f t="shared" si="139"/>
        <v>0</v>
      </c>
      <c r="R259" s="201">
        <f t="shared" si="139"/>
        <v>0</v>
      </c>
      <c r="S259" s="201">
        <f t="shared" si="139"/>
        <v>0</v>
      </c>
      <c r="T259" s="201">
        <f t="shared" si="139"/>
        <v>0</v>
      </c>
      <c r="U259" s="201">
        <f t="shared" si="139"/>
        <v>0</v>
      </c>
      <c r="V259" s="201">
        <f t="shared" si="139"/>
        <v>0</v>
      </c>
      <c r="W259" s="201">
        <f t="shared" si="139"/>
        <v>0</v>
      </c>
      <c r="X259" s="201">
        <f t="shared" si="139"/>
        <v>0</v>
      </c>
      <c r="AH259" s="51" t="s">
        <v>9</v>
      </c>
      <c r="AI259" s="43" t="s">
        <v>16</v>
      </c>
      <c r="AJ259" s="214">
        <v>1527.4249931675067</v>
      </c>
      <c r="AK259" s="214">
        <v>281.3738584019905</v>
      </c>
      <c r="AL259" s="215">
        <v>5109.3189332365491</v>
      </c>
      <c r="AM259" s="215">
        <v>2232.5081135579799</v>
      </c>
      <c r="AN259" s="215">
        <v>2621.8683855088757</v>
      </c>
      <c r="AO259" s="215">
        <v>104.50617571347045</v>
      </c>
      <c r="AP259" s="215">
        <v>671.8985536055427</v>
      </c>
      <c r="AQ259" s="215">
        <v>4888.8115185733413</v>
      </c>
      <c r="AR259" s="215">
        <v>12.618245097851132</v>
      </c>
      <c r="AS259" s="215">
        <v>0.87497015573382986</v>
      </c>
      <c r="AT259" s="215">
        <v>4.0059894048502978</v>
      </c>
      <c r="AU259" s="215">
        <v>5.8306187145518056</v>
      </c>
      <c r="AV259" s="215">
        <v>20.193264252539148</v>
      </c>
      <c r="AW259" s="215">
        <v>3.1377932420517042E-2</v>
      </c>
      <c r="AX259" s="215">
        <v>1.4792819574526819</v>
      </c>
      <c r="AY259" s="215">
        <v>1.9224909372966459</v>
      </c>
      <c r="AZ259" s="215">
        <v>79.477571881625494</v>
      </c>
      <c r="BA259" s="215">
        <v>9.5406718242357034</v>
      </c>
      <c r="BB259" s="215">
        <v>21.866395331214857</v>
      </c>
      <c r="BC259" s="215">
        <v>37.1436411095304</v>
      </c>
    </row>
    <row r="260" spans="1:55" x14ac:dyDescent="0.25">
      <c r="A260" s="53" t="s">
        <v>10</v>
      </c>
      <c r="B260" s="35" t="s">
        <v>13</v>
      </c>
      <c r="C260" s="209"/>
      <c r="E260" s="201">
        <f t="shared" ref="E260:X260" si="140">IF(E38=1,$Z13,0)</f>
        <v>0</v>
      </c>
      <c r="F260" s="201">
        <f t="shared" si="140"/>
        <v>0</v>
      </c>
      <c r="G260" s="201">
        <f t="shared" si="140"/>
        <v>0</v>
      </c>
      <c r="H260" s="201">
        <f t="shared" si="140"/>
        <v>0</v>
      </c>
      <c r="I260" s="201">
        <f t="shared" si="140"/>
        <v>0</v>
      </c>
      <c r="J260" s="201">
        <f t="shared" si="140"/>
        <v>0</v>
      </c>
      <c r="K260" s="201">
        <f t="shared" si="140"/>
        <v>0</v>
      </c>
      <c r="L260" s="201">
        <f t="shared" si="140"/>
        <v>0</v>
      </c>
      <c r="M260" s="201">
        <f t="shared" si="140"/>
        <v>9.49315489754445</v>
      </c>
      <c r="N260" s="201">
        <f t="shared" si="140"/>
        <v>0</v>
      </c>
      <c r="O260" s="201">
        <f t="shared" si="140"/>
        <v>0</v>
      </c>
      <c r="P260" s="201">
        <f t="shared" si="140"/>
        <v>0</v>
      </c>
      <c r="Q260" s="201">
        <f t="shared" si="140"/>
        <v>0</v>
      </c>
      <c r="R260" s="201">
        <f t="shared" si="140"/>
        <v>0</v>
      </c>
      <c r="S260" s="201">
        <f t="shared" si="140"/>
        <v>0</v>
      </c>
      <c r="T260" s="201">
        <f t="shared" si="140"/>
        <v>0</v>
      </c>
      <c r="U260" s="201">
        <f t="shared" si="140"/>
        <v>0</v>
      </c>
      <c r="V260" s="201">
        <f t="shared" si="140"/>
        <v>0</v>
      </c>
      <c r="W260" s="201">
        <f t="shared" si="140"/>
        <v>0</v>
      </c>
      <c r="X260" s="201">
        <f t="shared" si="140"/>
        <v>0</v>
      </c>
      <c r="AH260" s="53" t="s">
        <v>10</v>
      </c>
      <c r="AI260" s="35" t="s">
        <v>13</v>
      </c>
      <c r="AJ260" s="214">
        <v>1050.6168484928216</v>
      </c>
      <c r="AK260" s="214">
        <v>109.86377334989744</v>
      </c>
      <c r="AL260" s="215">
        <v>1324.7996024484708</v>
      </c>
      <c r="AM260" s="215">
        <v>281.78310232370268</v>
      </c>
      <c r="AN260" s="215">
        <v>369.8625471023206</v>
      </c>
      <c r="AO260" s="215">
        <v>7.3244962327043881</v>
      </c>
      <c r="AP260" s="215">
        <v>33.390588870137627</v>
      </c>
      <c r="AQ260" s="215">
        <v>38.492195367430028</v>
      </c>
      <c r="AR260" s="215">
        <v>2644.86251771756</v>
      </c>
      <c r="AS260" s="215">
        <v>14.284535595084513</v>
      </c>
      <c r="AT260" s="215">
        <v>99.098497550787513</v>
      </c>
      <c r="AU260" s="215">
        <v>68.934361360944237</v>
      </c>
      <c r="AV260" s="215">
        <v>52.498755369428558</v>
      </c>
      <c r="AW260" s="215">
        <v>5.1391381772740843E-2</v>
      </c>
      <c r="AX260" s="215">
        <v>2.5882436769264716</v>
      </c>
      <c r="AY260" s="215">
        <v>2.8775618358186321</v>
      </c>
      <c r="AZ260" s="215">
        <v>247.44980135050315</v>
      </c>
      <c r="BA260" s="215">
        <v>12.27407640427848</v>
      </c>
      <c r="BB260" s="215">
        <v>31.747147626109406</v>
      </c>
      <c r="BC260" s="215">
        <v>27.047437399379689</v>
      </c>
    </row>
    <row r="261" spans="1:55" x14ac:dyDescent="0.25">
      <c r="A261" s="53" t="s">
        <v>10</v>
      </c>
      <c r="B261" s="35" t="s">
        <v>14</v>
      </c>
      <c r="C261" s="209"/>
      <c r="E261" s="201">
        <f t="shared" ref="E261:X261" si="141">IF(E39=1,$Z14,0)</f>
        <v>0</v>
      </c>
      <c r="F261" s="201">
        <f t="shared" si="141"/>
        <v>0</v>
      </c>
      <c r="G261" s="201">
        <f t="shared" si="141"/>
        <v>0</v>
      </c>
      <c r="H261" s="201">
        <f t="shared" si="141"/>
        <v>0</v>
      </c>
      <c r="I261" s="201">
        <f t="shared" si="141"/>
        <v>0</v>
      </c>
      <c r="J261" s="201">
        <f t="shared" si="141"/>
        <v>0</v>
      </c>
      <c r="K261" s="201">
        <f t="shared" si="141"/>
        <v>0</v>
      </c>
      <c r="L261" s="201">
        <f t="shared" si="141"/>
        <v>0</v>
      </c>
      <c r="M261" s="201">
        <f t="shared" si="141"/>
        <v>0</v>
      </c>
      <c r="N261" s="201">
        <f t="shared" si="141"/>
        <v>0.98667526672311601</v>
      </c>
      <c r="O261" s="201">
        <f t="shared" si="141"/>
        <v>0</v>
      </c>
      <c r="P261" s="201">
        <f t="shared" si="141"/>
        <v>0</v>
      </c>
      <c r="Q261" s="201">
        <f t="shared" si="141"/>
        <v>0</v>
      </c>
      <c r="R261" s="201">
        <f t="shared" si="141"/>
        <v>0</v>
      </c>
      <c r="S261" s="201">
        <f t="shared" si="141"/>
        <v>0</v>
      </c>
      <c r="T261" s="201">
        <f t="shared" si="141"/>
        <v>0</v>
      </c>
      <c r="U261" s="201">
        <f t="shared" si="141"/>
        <v>0</v>
      </c>
      <c r="V261" s="201">
        <f t="shared" si="141"/>
        <v>0</v>
      </c>
      <c r="W261" s="201">
        <f t="shared" si="141"/>
        <v>0</v>
      </c>
      <c r="X261" s="201">
        <f t="shared" si="141"/>
        <v>0</v>
      </c>
      <c r="AH261" s="53" t="s">
        <v>10</v>
      </c>
      <c r="AI261" s="35" t="s">
        <v>14</v>
      </c>
      <c r="AJ261" s="214">
        <v>1373.3496267465296</v>
      </c>
      <c r="AK261" s="214">
        <v>1853.9057299598251</v>
      </c>
      <c r="AL261" s="215">
        <v>3221.5117510516789</v>
      </c>
      <c r="AM261" s="215">
        <v>1078.151013665396</v>
      </c>
      <c r="AN261" s="215">
        <v>711.87697600954289</v>
      </c>
      <c r="AO261" s="215">
        <v>155.47890444024085</v>
      </c>
      <c r="AP261" s="215">
        <v>93.725237485926229</v>
      </c>
      <c r="AQ261" s="215">
        <v>147.21090862141352</v>
      </c>
      <c r="AR261" s="215">
        <v>859.14370761920497</v>
      </c>
      <c r="AS261" s="215">
        <v>2355.769058328699</v>
      </c>
      <c r="AT261" s="215">
        <v>446.90425130472914</v>
      </c>
      <c r="AU261" s="215">
        <v>328.36288513801378</v>
      </c>
      <c r="AV261" s="215">
        <v>119.75970218471458</v>
      </c>
      <c r="AW261" s="215">
        <v>0.6677702923487201</v>
      </c>
      <c r="AX261" s="215">
        <v>6.0243918236101148</v>
      </c>
      <c r="AY261" s="215">
        <v>8.6652706765615104</v>
      </c>
      <c r="AZ261" s="215">
        <v>516.67258040846502</v>
      </c>
      <c r="BA261" s="215">
        <v>212.96775373064381</v>
      </c>
      <c r="BB261" s="215">
        <v>91.841947946406535</v>
      </c>
      <c r="BC261" s="215">
        <v>157.31944988423393</v>
      </c>
    </row>
    <row r="262" spans="1:55" x14ac:dyDescent="0.25">
      <c r="A262" s="53" t="s">
        <v>10</v>
      </c>
      <c r="B262" s="35" t="s">
        <v>15</v>
      </c>
      <c r="C262" s="209"/>
      <c r="E262" s="201">
        <f t="shared" ref="E262:X262" si="142">IF(E40=1,$Z15,0)</f>
        <v>0</v>
      </c>
      <c r="F262" s="201">
        <f t="shared" si="142"/>
        <v>0</v>
      </c>
      <c r="G262" s="201">
        <f t="shared" si="142"/>
        <v>0</v>
      </c>
      <c r="H262" s="201">
        <f t="shared" si="142"/>
        <v>0</v>
      </c>
      <c r="I262" s="201">
        <f t="shared" si="142"/>
        <v>0</v>
      </c>
      <c r="J262" s="201">
        <f t="shared" si="142"/>
        <v>0</v>
      </c>
      <c r="K262" s="201">
        <f t="shared" si="142"/>
        <v>0</v>
      </c>
      <c r="L262" s="201">
        <f t="shared" si="142"/>
        <v>0</v>
      </c>
      <c r="M262" s="201">
        <f t="shared" si="142"/>
        <v>0</v>
      </c>
      <c r="N262" s="201">
        <f t="shared" si="142"/>
        <v>0</v>
      </c>
      <c r="O262" s="201">
        <f t="shared" si="142"/>
        <v>5.3648560364098206</v>
      </c>
      <c r="P262" s="201">
        <f t="shared" si="142"/>
        <v>0</v>
      </c>
      <c r="Q262" s="201">
        <f t="shared" si="142"/>
        <v>0</v>
      </c>
      <c r="R262" s="201">
        <f t="shared" si="142"/>
        <v>0</v>
      </c>
      <c r="S262" s="201">
        <f t="shared" si="142"/>
        <v>0</v>
      </c>
      <c r="T262" s="201">
        <f t="shared" si="142"/>
        <v>0</v>
      </c>
      <c r="U262" s="201">
        <f t="shared" si="142"/>
        <v>0</v>
      </c>
      <c r="V262" s="201">
        <f t="shared" si="142"/>
        <v>0</v>
      </c>
      <c r="W262" s="201">
        <f t="shared" si="142"/>
        <v>0</v>
      </c>
      <c r="X262" s="201">
        <f t="shared" si="142"/>
        <v>0</v>
      </c>
      <c r="AH262" s="53" t="s">
        <v>10</v>
      </c>
      <c r="AI262" s="35" t="s">
        <v>15</v>
      </c>
      <c r="AJ262" s="214">
        <v>27.491558856038662</v>
      </c>
      <c r="AK262" s="214">
        <v>5.1619076549249838</v>
      </c>
      <c r="AL262" s="215">
        <v>53.679967602945396</v>
      </c>
      <c r="AM262" s="215">
        <v>17.234463980015224</v>
      </c>
      <c r="AN262" s="215">
        <v>13.206483449096135</v>
      </c>
      <c r="AO262" s="215">
        <v>0.4349870494748953</v>
      </c>
      <c r="AP262" s="215">
        <v>1.7091380421131184</v>
      </c>
      <c r="AQ262" s="215">
        <v>3.0061506762540073</v>
      </c>
      <c r="AR262" s="215">
        <v>27.873713264233636</v>
      </c>
      <c r="AS262" s="215">
        <v>1.5265573645335437</v>
      </c>
      <c r="AT262" s="215">
        <v>82.99092029662927</v>
      </c>
      <c r="AU262" s="215">
        <v>12.324317248591946</v>
      </c>
      <c r="AV262" s="215">
        <v>1.5337408952248666</v>
      </c>
      <c r="AW262" s="215">
        <v>2.0634871764967861E-3</v>
      </c>
      <c r="AX262" s="215">
        <v>8.2811029242397582E-2</v>
      </c>
      <c r="AY262" s="215">
        <v>9.5844676242751115E-2</v>
      </c>
      <c r="AZ262" s="215">
        <v>7.4685025658883593</v>
      </c>
      <c r="BA262" s="215">
        <v>0.62590768041637934</v>
      </c>
      <c r="BB262" s="215">
        <v>1.2007125688981692</v>
      </c>
      <c r="BC262" s="215">
        <v>1.3769145109972729</v>
      </c>
    </row>
    <row r="263" spans="1:55" x14ac:dyDescent="0.25">
      <c r="A263" s="53" t="s">
        <v>10</v>
      </c>
      <c r="B263" s="35" t="s">
        <v>16</v>
      </c>
      <c r="C263" s="209"/>
      <c r="E263" s="201">
        <f t="shared" ref="E263:X263" si="143">IF(E41=1,$Z16,0)</f>
        <v>0</v>
      </c>
      <c r="F263" s="201">
        <f t="shared" si="143"/>
        <v>0</v>
      </c>
      <c r="G263" s="201">
        <f t="shared" si="143"/>
        <v>0</v>
      </c>
      <c r="H263" s="201">
        <f t="shared" si="143"/>
        <v>0</v>
      </c>
      <c r="I263" s="201">
        <f t="shared" si="143"/>
        <v>0</v>
      </c>
      <c r="J263" s="201">
        <f t="shared" si="143"/>
        <v>0</v>
      </c>
      <c r="K263" s="201">
        <f t="shared" si="143"/>
        <v>0</v>
      </c>
      <c r="L263" s="201">
        <f t="shared" si="143"/>
        <v>0</v>
      </c>
      <c r="M263" s="201">
        <f t="shared" si="143"/>
        <v>0</v>
      </c>
      <c r="N263" s="201">
        <f t="shared" si="143"/>
        <v>0</v>
      </c>
      <c r="O263" s="201">
        <f t="shared" si="143"/>
        <v>0</v>
      </c>
      <c r="P263" s="201">
        <f t="shared" si="143"/>
        <v>6.2563833310753596</v>
      </c>
      <c r="Q263" s="201">
        <f t="shared" si="143"/>
        <v>0</v>
      </c>
      <c r="R263" s="201">
        <f t="shared" si="143"/>
        <v>0</v>
      </c>
      <c r="S263" s="201">
        <f t="shared" si="143"/>
        <v>0</v>
      </c>
      <c r="T263" s="201">
        <f t="shared" si="143"/>
        <v>0</v>
      </c>
      <c r="U263" s="201">
        <f t="shared" si="143"/>
        <v>0</v>
      </c>
      <c r="V263" s="201">
        <f t="shared" si="143"/>
        <v>0</v>
      </c>
      <c r="W263" s="201">
        <f t="shared" si="143"/>
        <v>0</v>
      </c>
      <c r="X263" s="201">
        <f t="shared" si="143"/>
        <v>0</v>
      </c>
      <c r="AH263" s="53" t="s">
        <v>10</v>
      </c>
      <c r="AI263" s="35" t="s">
        <v>16</v>
      </c>
      <c r="AJ263" s="214">
        <v>176.39289665658444</v>
      </c>
      <c r="AK263" s="214">
        <v>46.299509989726651</v>
      </c>
      <c r="AL263" s="215">
        <v>546.34155187017973</v>
      </c>
      <c r="AM263" s="215">
        <v>283.35661861257199</v>
      </c>
      <c r="AN263" s="215">
        <v>116.58747124336249</v>
      </c>
      <c r="AO263" s="215">
        <v>4.9049610956295089</v>
      </c>
      <c r="AP263" s="215">
        <v>20.608229611531609</v>
      </c>
      <c r="AQ263" s="215">
        <v>56.585880692905462</v>
      </c>
      <c r="AR263" s="215">
        <v>117.34967674810909</v>
      </c>
      <c r="AS263" s="215">
        <v>12.590009331870897</v>
      </c>
      <c r="AT263" s="215">
        <v>75.914674543542674</v>
      </c>
      <c r="AU263" s="215">
        <v>453.88702140027118</v>
      </c>
      <c r="AV263" s="215">
        <v>7.7008895548547143</v>
      </c>
      <c r="AW263" s="215">
        <v>1.4843141255003968E-2</v>
      </c>
      <c r="AX263" s="215">
        <v>0.55554378835408469</v>
      </c>
      <c r="AY263" s="215">
        <v>0.76939071574537543</v>
      </c>
      <c r="AZ263" s="215">
        <v>36.479262465174806</v>
      </c>
      <c r="BA263" s="215">
        <v>4.8276413207904643</v>
      </c>
      <c r="BB263" s="215">
        <v>8.9550849898798024</v>
      </c>
      <c r="BC263" s="215">
        <v>15.293730245928753</v>
      </c>
    </row>
    <row r="264" spans="1:55" x14ac:dyDescent="0.25">
      <c r="A264" s="54" t="s">
        <v>11</v>
      </c>
      <c r="B264" s="25" t="s">
        <v>13</v>
      </c>
      <c r="C264" s="209"/>
      <c r="E264" s="201">
        <f t="shared" ref="E264:X264" si="144">IF(E42=1,$Z17,0)</f>
        <v>0</v>
      </c>
      <c r="F264" s="201">
        <f t="shared" si="144"/>
        <v>0</v>
      </c>
      <c r="G264" s="201">
        <f t="shared" si="144"/>
        <v>0</v>
      </c>
      <c r="H264" s="201">
        <f t="shared" si="144"/>
        <v>0</v>
      </c>
      <c r="I264" s="201">
        <f t="shared" si="144"/>
        <v>0</v>
      </c>
      <c r="J264" s="201">
        <f t="shared" si="144"/>
        <v>0</v>
      </c>
      <c r="K264" s="201">
        <f t="shared" si="144"/>
        <v>0</v>
      </c>
      <c r="L264" s="201">
        <f t="shared" si="144"/>
        <v>0</v>
      </c>
      <c r="M264" s="201">
        <f t="shared" si="144"/>
        <v>0</v>
      </c>
      <c r="N264" s="201">
        <f t="shared" si="144"/>
        <v>0</v>
      </c>
      <c r="O264" s="201">
        <f t="shared" si="144"/>
        <v>0</v>
      </c>
      <c r="P264" s="201">
        <f t="shared" si="144"/>
        <v>0</v>
      </c>
      <c r="Q264" s="201">
        <f t="shared" si="144"/>
        <v>19.214868130398003</v>
      </c>
      <c r="R264" s="201">
        <f t="shared" si="144"/>
        <v>0</v>
      </c>
      <c r="S264" s="201">
        <f t="shared" si="144"/>
        <v>0</v>
      </c>
      <c r="T264" s="201">
        <f t="shared" si="144"/>
        <v>0</v>
      </c>
      <c r="U264" s="201">
        <f t="shared" si="144"/>
        <v>0</v>
      </c>
      <c r="V264" s="201">
        <f t="shared" si="144"/>
        <v>0</v>
      </c>
      <c r="W264" s="201">
        <f t="shared" si="144"/>
        <v>0</v>
      </c>
      <c r="X264" s="201">
        <f t="shared" si="144"/>
        <v>0</v>
      </c>
      <c r="AH264" s="54" t="s">
        <v>11</v>
      </c>
      <c r="AI264" s="25" t="s">
        <v>13</v>
      </c>
      <c r="AJ264" s="214">
        <v>3831.2979467766068</v>
      </c>
      <c r="AK264" s="214">
        <v>503.4125085437181</v>
      </c>
      <c r="AL264" s="215">
        <v>7269.8395612279091</v>
      </c>
      <c r="AM264" s="215">
        <v>1671.2168739031933</v>
      </c>
      <c r="AN264" s="215">
        <v>1886.4714567933279</v>
      </c>
      <c r="AO264" s="215">
        <v>36.691663626934009</v>
      </c>
      <c r="AP264" s="215">
        <v>180.22138809624656</v>
      </c>
      <c r="AQ264" s="215">
        <v>183.88991157845214</v>
      </c>
      <c r="AR264" s="215">
        <v>201.0206219920934</v>
      </c>
      <c r="AS264" s="215">
        <v>5.5338018965257252</v>
      </c>
      <c r="AT264" s="215">
        <v>34.856796291377947</v>
      </c>
      <c r="AU264" s="215">
        <v>29.392847300940414</v>
      </c>
      <c r="AV264" s="215">
        <v>15461.387611017517</v>
      </c>
      <c r="AW264" s="215">
        <v>6.1906147572784977</v>
      </c>
      <c r="AX264" s="215">
        <v>480.04324132207807</v>
      </c>
      <c r="AY264" s="215">
        <v>420.35805976665597</v>
      </c>
      <c r="AZ264" s="215">
        <v>1299.5058058100747</v>
      </c>
      <c r="BA264" s="215">
        <v>62.701524250907717</v>
      </c>
      <c r="BB264" s="215">
        <v>193.63149860773828</v>
      </c>
      <c r="BC264" s="215">
        <v>149.37886069275069</v>
      </c>
    </row>
    <row r="265" spans="1:55" x14ac:dyDescent="0.25">
      <c r="A265" s="55" t="s">
        <v>11</v>
      </c>
      <c r="B265" s="35" t="s">
        <v>14</v>
      </c>
      <c r="C265" s="209"/>
      <c r="E265" s="201">
        <f t="shared" ref="E265:X265" si="145">IF(E43=1,$Z18,0)</f>
        <v>0</v>
      </c>
      <c r="F265" s="201">
        <f t="shared" si="145"/>
        <v>0</v>
      </c>
      <c r="G265" s="201">
        <f t="shared" si="145"/>
        <v>0</v>
      </c>
      <c r="H265" s="201">
        <f t="shared" si="145"/>
        <v>0</v>
      </c>
      <c r="I265" s="201">
        <f t="shared" si="145"/>
        <v>0</v>
      </c>
      <c r="J265" s="201">
        <f t="shared" si="145"/>
        <v>0</v>
      </c>
      <c r="K265" s="201">
        <f t="shared" si="145"/>
        <v>0</v>
      </c>
      <c r="L265" s="201">
        <f t="shared" si="145"/>
        <v>0</v>
      </c>
      <c r="M265" s="201">
        <f t="shared" si="145"/>
        <v>0</v>
      </c>
      <c r="N265" s="201">
        <f t="shared" si="145"/>
        <v>0</v>
      </c>
      <c r="O265" s="201">
        <f t="shared" si="145"/>
        <v>0</v>
      </c>
      <c r="P265" s="201">
        <f t="shared" si="145"/>
        <v>0</v>
      </c>
      <c r="Q265" s="201">
        <f t="shared" si="145"/>
        <v>0</v>
      </c>
      <c r="R265" s="201">
        <f t="shared" si="145"/>
        <v>3.5858771380186297E-2</v>
      </c>
      <c r="S265" s="201">
        <f t="shared" si="145"/>
        <v>0</v>
      </c>
      <c r="T265" s="201">
        <f t="shared" si="145"/>
        <v>0</v>
      </c>
      <c r="U265" s="201">
        <f t="shared" si="145"/>
        <v>0</v>
      </c>
      <c r="V265" s="201">
        <f t="shared" si="145"/>
        <v>0</v>
      </c>
      <c r="W265" s="201">
        <f t="shared" si="145"/>
        <v>0</v>
      </c>
      <c r="X265" s="201">
        <f t="shared" si="145"/>
        <v>0</v>
      </c>
      <c r="AH265" s="55" t="s">
        <v>11</v>
      </c>
      <c r="AI265" s="35" t="s">
        <v>14</v>
      </c>
      <c r="AJ265" s="214">
        <v>2396.885329746046</v>
      </c>
      <c r="AK265" s="214">
        <v>409.62508945320957</v>
      </c>
      <c r="AL265" s="215">
        <v>4796.2400563702549</v>
      </c>
      <c r="AM265" s="215">
        <v>1211.7633101967538</v>
      </c>
      <c r="AN265" s="215">
        <v>1189.9021193841427</v>
      </c>
      <c r="AO265" s="215">
        <v>30.957218785122148</v>
      </c>
      <c r="AP265" s="215">
        <v>120.33187058661908</v>
      </c>
      <c r="AQ265" s="215">
        <v>140.29224589429887</v>
      </c>
      <c r="AR265" s="215">
        <v>122.37875824640726</v>
      </c>
      <c r="AS265" s="215">
        <v>4.2586703054088124</v>
      </c>
      <c r="AT265" s="215">
        <v>21.961039671649214</v>
      </c>
      <c r="AU265" s="215">
        <v>19.134333952797455</v>
      </c>
      <c r="AV265" s="215">
        <v>8830.0139070099431</v>
      </c>
      <c r="AW265" s="215">
        <v>117.67419241905982</v>
      </c>
      <c r="AX265" s="215">
        <v>466.92001206415716</v>
      </c>
      <c r="AY265" s="215">
        <v>754.01162579033041</v>
      </c>
      <c r="AZ265" s="215">
        <v>891.37053810982616</v>
      </c>
      <c r="BA265" s="215">
        <v>77.802539635418768</v>
      </c>
      <c r="BB265" s="215">
        <v>151.1756546340234</v>
      </c>
      <c r="BC265" s="215">
        <v>160.89925876374727</v>
      </c>
    </row>
    <row r="266" spans="1:55" x14ac:dyDescent="0.25">
      <c r="A266" s="55" t="s">
        <v>11</v>
      </c>
      <c r="B266" s="35" t="s">
        <v>15</v>
      </c>
      <c r="C266" s="209"/>
      <c r="E266" s="201">
        <f t="shared" ref="E266:X266" si="146">IF(E44=1,$Z19,0)</f>
        <v>0</v>
      </c>
      <c r="F266" s="201">
        <f t="shared" si="146"/>
        <v>0</v>
      </c>
      <c r="G266" s="201">
        <f t="shared" si="146"/>
        <v>0</v>
      </c>
      <c r="H266" s="201">
        <f t="shared" si="146"/>
        <v>0</v>
      </c>
      <c r="I266" s="201">
        <f t="shared" si="146"/>
        <v>0</v>
      </c>
      <c r="J266" s="201">
        <f t="shared" si="146"/>
        <v>0</v>
      </c>
      <c r="K266" s="201">
        <f t="shared" si="146"/>
        <v>0</v>
      </c>
      <c r="L266" s="201">
        <f t="shared" si="146"/>
        <v>0</v>
      </c>
      <c r="M266" s="201">
        <f t="shared" si="146"/>
        <v>0</v>
      </c>
      <c r="N266" s="201">
        <f t="shared" si="146"/>
        <v>0</v>
      </c>
      <c r="O266" s="201">
        <f t="shared" si="146"/>
        <v>0</v>
      </c>
      <c r="P266" s="201">
        <f t="shared" si="146"/>
        <v>0</v>
      </c>
      <c r="Q266" s="201">
        <f t="shared" si="146"/>
        <v>0</v>
      </c>
      <c r="R266" s="201">
        <f t="shared" si="146"/>
        <v>0</v>
      </c>
      <c r="S266" s="201">
        <f t="shared" si="146"/>
        <v>2.0740892294665501</v>
      </c>
      <c r="T266" s="201">
        <f t="shared" si="146"/>
        <v>0</v>
      </c>
      <c r="U266" s="201">
        <f t="shared" si="146"/>
        <v>0</v>
      </c>
      <c r="V266" s="201">
        <f t="shared" si="146"/>
        <v>0</v>
      </c>
      <c r="W266" s="201">
        <f t="shared" si="146"/>
        <v>0</v>
      </c>
      <c r="X266" s="201">
        <f t="shared" si="146"/>
        <v>0</v>
      </c>
      <c r="AH266" s="55" t="s">
        <v>11</v>
      </c>
      <c r="AI266" s="35" t="s">
        <v>15</v>
      </c>
      <c r="AJ266" s="214">
        <v>50.11515766476105</v>
      </c>
      <c r="AK266" s="214">
        <v>6.8861006250196803</v>
      </c>
      <c r="AL266" s="215">
        <v>104.703569566021</v>
      </c>
      <c r="AM266" s="215">
        <v>25.731370691003011</v>
      </c>
      <c r="AN266" s="215">
        <v>24.697329780307658</v>
      </c>
      <c r="AO266" s="215">
        <v>0.50260188854155108</v>
      </c>
      <c r="AP266" s="215">
        <v>2.552049628110467</v>
      </c>
      <c r="AQ266" s="215">
        <v>2.850561895455006</v>
      </c>
      <c r="AR266" s="215">
        <v>2.5466688094535361</v>
      </c>
      <c r="AS266" s="215">
        <v>7.1827998780241278E-2</v>
      </c>
      <c r="AT266" s="215">
        <v>0.45897229711615811</v>
      </c>
      <c r="AU266" s="215">
        <v>0.39299785712111962</v>
      </c>
      <c r="AV266" s="215">
        <v>135.89828316201192</v>
      </c>
      <c r="AW266" s="215">
        <v>0.15322218291160819</v>
      </c>
      <c r="AX266" s="215">
        <v>107.30386548306326</v>
      </c>
      <c r="AY266" s="215">
        <v>15.657559417354166</v>
      </c>
      <c r="AZ266" s="215">
        <v>16.751647784603183</v>
      </c>
      <c r="BA266" s="215">
        <v>0.874890849639688</v>
      </c>
      <c r="BB266" s="215">
        <v>2.6357537953177523</v>
      </c>
      <c r="BC266" s="215">
        <v>2.3106134173796069</v>
      </c>
    </row>
    <row r="267" spans="1:55" x14ac:dyDescent="0.25">
      <c r="A267" s="56" t="s">
        <v>11</v>
      </c>
      <c r="B267" s="43" t="s">
        <v>16</v>
      </c>
      <c r="C267" s="209"/>
      <c r="E267" s="201">
        <f t="shared" ref="E267:X267" si="147">IF(E45=1,$Z20,0)</f>
        <v>0</v>
      </c>
      <c r="F267" s="201">
        <f t="shared" si="147"/>
        <v>0</v>
      </c>
      <c r="G267" s="201">
        <f t="shared" si="147"/>
        <v>0</v>
      </c>
      <c r="H267" s="201">
        <f t="shared" si="147"/>
        <v>0</v>
      </c>
      <c r="I267" s="201">
        <f t="shared" si="147"/>
        <v>0</v>
      </c>
      <c r="J267" s="201">
        <f t="shared" si="147"/>
        <v>0</v>
      </c>
      <c r="K267" s="201">
        <f t="shared" si="147"/>
        <v>0</v>
      </c>
      <c r="L267" s="201">
        <f t="shared" si="147"/>
        <v>0</v>
      </c>
      <c r="M267" s="201">
        <f t="shared" si="147"/>
        <v>0</v>
      </c>
      <c r="N267" s="201">
        <f t="shared" si="147"/>
        <v>0</v>
      </c>
      <c r="O267" s="201">
        <f t="shared" si="147"/>
        <v>0</v>
      </c>
      <c r="P267" s="201">
        <f t="shared" si="147"/>
        <v>0</v>
      </c>
      <c r="Q267" s="201">
        <f t="shared" si="147"/>
        <v>0</v>
      </c>
      <c r="R267" s="201">
        <f t="shared" si="147"/>
        <v>0</v>
      </c>
      <c r="S267" s="201">
        <f t="shared" si="147"/>
        <v>0</v>
      </c>
      <c r="T267" s="201">
        <f t="shared" si="147"/>
        <v>2.6253634987298899</v>
      </c>
      <c r="U267" s="201">
        <f t="shared" si="147"/>
        <v>0</v>
      </c>
      <c r="V267" s="201">
        <f t="shared" si="147"/>
        <v>0</v>
      </c>
      <c r="W267" s="201">
        <f t="shared" si="147"/>
        <v>0</v>
      </c>
      <c r="X267" s="201">
        <f t="shared" si="147"/>
        <v>0</v>
      </c>
      <c r="AH267" s="56" t="s">
        <v>11</v>
      </c>
      <c r="AI267" s="43" t="s">
        <v>16</v>
      </c>
      <c r="AJ267" s="214">
        <v>170.92054664677795</v>
      </c>
      <c r="AK267" s="214">
        <v>29.19251206995667</v>
      </c>
      <c r="AL267" s="215">
        <v>454.05196857072474</v>
      </c>
      <c r="AM267" s="215">
        <v>165.70238157443609</v>
      </c>
      <c r="AN267" s="215">
        <v>86.882141280025067</v>
      </c>
      <c r="AO267" s="215">
        <v>2.2797987449641952</v>
      </c>
      <c r="AP267" s="215">
        <v>11.325156611311458</v>
      </c>
      <c r="AQ267" s="215">
        <v>20.532905284469209</v>
      </c>
      <c r="AR267" s="215">
        <v>7.753582450099028</v>
      </c>
      <c r="AS267" s="215">
        <v>0.28270791804307338</v>
      </c>
      <c r="AT267" s="215">
        <v>1.6090103253155337</v>
      </c>
      <c r="AU267" s="215">
        <v>1.7196132178627357</v>
      </c>
      <c r="AV267" s="215">
        <v>445.03830062808157</v>
      </c>
      <c r="AW267" s="215">
        <v>0.7688487286868656</v>
      </c>
      <c r="AX267" s="215">
        <v>47.442618101403141</v>
      </c>
      <c r="AY267" s="215">
        <v>361.2202765886671</v>
      </c>
      <c r="AZ267" s="215">
        <v>54.732745616627454</v>
      </c>
      <c r="BA267" s="215">
        <v>3.8383710873360202</v>
      </c>
      <c r="BB267" s="215">
        <v>10.711269841969754</v>
      </c>
      <c r="BC267" s="215">
        <v>14.390689857499938</v>
      </c>
    </row>
    <row r="268" spans="1:55" x14ac:dyDescent="0.25">
      <c r="A268" s="57" t="s">
        <v>12</v>
      </c>
      <c r="B268" s="35" t="s">
        <v>13</v>
      </c>
      <c r="C268" s="209"/>
      <c r="E268" s="201">
        <f t="shared" ref="E268:X268" si="148">IF(E46=1,$Z21,0)</f>
        <v>0</v>
      </c>
      <c r="F268" s="201">
        <f t="shared" si="148"/>
        <v>0</v>
      </c>
      <c r="G268" s="201">
        <f t="shared" si="148"/>
        <v>0</v>
      </c>
      <c r="H268" s="201">
        <f t="shared" si="148"/>
        <v>0</v>
      </c>
      <c r="I268" s="201">
        <f t="shared" si="148"/>
        <v>0</v>
      </c>
      <c r="J268" s="201">
        <f t="shared" si="148"/>
        <v>0</v>
      </c>
      <c r="K268" s="201">
        <f t="shared" si="148"/>
        <v>0</v>
      </c>
      <c r="L268" s="201">
        <f t="shared" si="148"/>
        <v>0</v>
      </c>
      <c r="M268" s="201">
        <f t="shared" si="148"/>
        <v>0</v>
      </c>
      <c r="N268" s="201">
        <f t="shared" si="148"/>
        <v>0</v>
      </c>
      <c r="O268" s="201">
        <f t="shared" si="148"/>
        <v>0</v>
      </c>
      <c r="P268" s="201">
        <f t="shared" si="148"/>
        <v>0</v>
      </c>
      <c r="Q268" s="201">
        <f t="shared" si="148"/>
        <v>0</v>
      </c>
      <c r="R268" s="201">
        <f t="shared" si="148"/>
        <v>0</v>
      </c>
      <c r="S268" s="201">
        <f t="shared" si="148"/>
        <v>0</v>
      </c>
      <c r="T268" s="201">
        <f t="shared" si="148"/>
        <v>0</v>
      </c>
      <c r="U268" s="201">
        <f t="shared" si="148"/>
        <v>40.186873929720598</v>
      </c>
      <c r="V268" s="201">
        <f t="shared" si="148"/>
        <v>0</v>
      </c>
      <c r="W268" s="201">
        <f t="shared" si="148"/>
        <v>0</v>
      </c>
      <c r="X268" s="201">
        <f t="shared" si="148"/>
        <v>0</v>
      </c>
      <c r="AH268" s="57" t="s">
        <v>12</v>
      </c>
      <c r="AI268" s="35" t="s">
        <v>13</v>
      </c>
      <c r="AJ268" s="214">
        <v>8524.7255433048394</v>
      </c>
      <c r="AK268" s="214">
        <v>1614.2417011997868</v>
      </c>
      <c r="AL268" s="215">
        <v>14226.589460207852</v>
      </c>
      <c r="AM268" s="215">
        <v>3093.3078021967672</v>
      </c>
      <c r="AN268" s="215">
        <v>4703.8130865399007</v>
      </c>
      <c r="AO268" s="215">
        <v>123.11152760830586</v>
      </c>
      <c r="AP268" s="215">
        <v>395.24149103582846</v>
      </c>
      <c r="AQ268" s="215">
        <v>397.41213473743034</v>
      </c>
      <c r="AR268" s="215">
        <v>573.78685569271192</v>
      </c>
      <c r="AS268" s="215">
        <v>18.583512111218091</v>
      </c>
      <c r="AT268" s="215">
        <v>73.275441620634084</v>
      </c>
      <c r="AU268" s="215">
        <v>57.382216339393736</v>
      </c>
      <c r="AV268" s="215">
        <v>1172.8130991375829</v>
      </c>
      <c r="AW268" s="215">
        <v>1.2100645150987164</v>
      </c>
      <c r="AX268" s="215">
        <v>53.489657379973842</v>
      </c>
      <c r="AY268" s="215">
        <v>58.126827426892774</v>
      </c>
      <c r="AZ268" s="215">
        <v>31578.018099089204</v>
      </c>
      <c r="BA268" s="215">
        <v>412.2784030817931</v>
      </c>
      <c r="BB268" s="215">
        <v>1483.7370048982132</v>
      </c>
      <c r="BC268" s="215">
        <v>948.88742395440704</v>
      </c>
    </row>
    <row r="269" spans="1:55" x14ac:dyDescent="0.25">
      <c r="A269" s="57" t="s">
        <v>12</v>
      </c>
      <c r="B269" s="35" t="s">
        <v>14</v>
      </c>
      <c r="C269" s="209"/>
      <c r="E269" s="201">
        <f t="shared" ref="E269:X269" si="149">IF(E47=1,$Z22,0)</f>
        <v>0</v>
      </c>
      <c r="F269" s="201">
        <f t="shared" si="149"/>
        <v>0</v>
      </c>
      <c r="G269" s="201">
        <f t="shared" si="149"/>
        <v>0</v>
      </c>
      <c r="H269" s="201">
        <f t="shared" si="149"/>
        <v>0</v>
      </c>
      <c r="I269" s="201">
        <f t="shared" si="149"/>
        <v>0</v>
      </c>
      <c r="J269" s="201">
        <f t="shared" si="149"/>
        <v>0</v>
      </c>
      <c r="K269" s="201">
        <f t="shared" si="149"/>
        <v>0</v>
      </c>
      <c r="L269" s="201">
        <f t="shared" si="149"/>
        <v>0</v>
      </c>
      <c r="M269" s="201">
        <f t="shared" si="149"/>
        <v>0</v>
      </c>
      <c r="N269" s="201">
        <f t="shared" si="149"/>
        <v>0</v>
      </c>
      <c r="O269" s="201">
        <f t="shared" si="149"/>
        <v>0</v>
      </c>
      <c r="P269" s="201">
        <f t="shared" si="149"/>
        <v>0</v>
      </c>
      <c r="Q269" s="201">
        <f t="shared" si="149"/>
        <v>0</v>
      </c>
      <c r="R269" s="201">
        <f t="shared" si="149"/>
        <v>0</v>
      </c>
      <c r="S269" s="201">
        <f t="shared" si="149"/>
        <v>0</v>
      </c>
      <c r="T269" s="201">
        <f t="shared" si="149"/>
        <v>0</v>
      </c>
      <c r="U269" s="201">
        <f t="shared" si="149"/>
        <v>0</v>
      </c>
      <c r="V269" s="201">
        <f t="shared" si="149"/>
        <v>6.9184747722269302</v>
      </c>
      <c r="W269" s="201">
        <f t="shared" si="149"/>
        <v>0</v>
      </c>
      <c r="X269" s="201">
        <f t="shared" si="149"/>
        <v>0</v>
      </c>
      <c r="AH269" s="57" t="s">
        <v>12</v>
      </c>
      <c r="AI269" s="35" t="s">
        <v>14</v>
      </c>
      <c r="AJ269" s="214">
        <v>16504.467814667911</v>
      </c>
      <c r="AK269" s="214">
        <v>39854.738808470887</v>
      </c>
      <c r="AL269" s="215">
        <v>38064.627160688717</v>
      </c>
      <c r="AM269" s="215">
        <v>11932.279575121329</v>
      </c>
      <c r="AN269" s="215">
        <v>10184.023807216277</v>
      </c>
      <c r="AO269" s="215">
        <v>3053.188348261036</v>
      </c>
      <c r="AP269" s="215">
        <v>1376.1509998485219</v>
      </c>
      <c r="AQ269" s="215">
        <v>1775.5965187163972</v>
      </c>
      <c r="AR269" s="215">
        <v>522.05148894330432</v>
      </c>
      <c r="AS269" s="215">
        <v>364.12048985098033</v>
      </c>
      <c r="AT269" s="215">
        <v>151.92023070696257</v>
      </c>
      <c r="AU269" s="215">
        <v>118.195128247253</v>
      </c>
      <c r="AV269" s="215">
        <v>2853.473013065422</v>
      </c>
      <c r="AW269" s="215">
        <v>17.912789867584095</v>
      </c>
      <c r="AX269" s="215">
        <v>134.78738953652271</v>
      </c>
      <c r="AY269" s="215">
        <v>190.06906057623243</v>
      </c>
      <c r="AZ269" s="215">
        <v>13547.984070055578</v>
      </c>
      <c r="BA269" s="215">
        <v>21400.766722742657</v>
      </c>
      <c r="BB269" s="215">
        <v>2668.0232516475526</v>
      </c>
      <c r="BC269" s="215">
        <v>3460.124328407348</v>
      </c>
    </row>
    <row r="270" spans="1:55" x14ac:dyDescent="0.25">
      <c r="A270" s="57" t="s">
        <v>12</v>
      </c>
      <c r="B270" s="35" t="s">
        <v>15</v>
      </c>
      <c r="C270" s="209"/>
      <c r="E270" s="201">
        <f t="shared" ref="E270:X270" si="150">IF(E48=1,$Z23,0)</f>
        <v>0</v>
      </c>
      <c r="F270" s="201">
        <f t="shared" si="150"/>
        <v>0</v>
      </c>
      <c r="G270" s="201">
        <f t="shared" si="150"/>
        <v>0</v>
      </c>
      <c r="H270" s="201">
        <f t="shared" si="150"/>
        <v>0</v>
      </c>
      <c r="I270" s="201">
        <f t="shared" si="150"/>
        <v>0</v>
      </c>
      <c r="J270" s="201">
        <f t="shared" si="150"/>
        <v>0</v>
      </c>
      <c r="K270" s="201">
        <f t="shared" si="150"/>
        <v>0</v>
      </c>
      <c r="L270" s="201">
        <f t="shared" si="150"/>
        <v>0</v>
      </c>
      <c r="M270" s="201">
        <f t="shared" si="150"/>
        <v>0</v>
      </c>
      <c r="N270" s="201">
        <f t="shared" si="150"/>
        <v>0</v>
      </c>
      <c r="O270" s="201">
        <f t="shared" si="150"/>
        <v>0</v>
      </c>
      <c r="P270" s="201">
        <f t="shared" si="150"/>
        <v>0</v>
      </c>
      <c r="Q270" s="201">
        <f t="shared" si="150"/>
        <v>0</v>
      </c>
      <c r="R270" s="201">
        <f t="shared" si="150"/>
        <v>0</v>
      </c>
      <c r="S270" s="201">
        <f t="shared" si="150"/>
        <v>0</v>
      </c>
      <c r="T270" s="201">
        <f t="shared" si="150"/>
        <v>0</v>
      </c>
      <c r="U270" s="201">
        <f t="shared" si="150"/>
        <v>0</v>
      </c>
      <c r="V270" s="201">
        <f t="shared" si="150"/>
        <v>0</v>
      </c>
      <c r="W270" s="201">
        <f t="shared" si="150"/>
        <v>14.9146203598645</v>
      </c>
      <c r="X270" s="201">
        <f t="shared" si="150"/>
        <v>0</v>
      </c>
      <c r="AH270" s="57" t="s">
        <v>12</v>
      </c>
      <c r="AI270" s="35" t="s">
        <v>15</v>
      </c>
      <c r="AJ270" s="214">
        <v>178.00344164926256</v>
      </c>
      <c r="AK270" s="214">
        <v>100.68098687293684</v>
      </c>
      <c r="AL270" s="215">
        <v>454.189991736107</v>
      </c>
      <c r="AM270" s="215">
        <v>123.20132360925804</v>
      </c>
      <c r="AN270" s="215">
        <v>99.604518576795741</v>
      </c>
      <c r="AO270" s="215">
        <v>7.9293899688164124</v>
      </c>
      <c r="AP270" s="215">
        <v>12.272901880331219</v>
      </c>
      <c r="AQ270" s="215">
        <v>16.199069500678696</v>
      </c>
      <c r="AR270" s="215">
        <v>8.5325894353076723</v>
      </c>
      <c r="AS270" s="215">
        <v>0.76288706507827775</v>
      </c>
      <c r="AT270" s="215">
        <v>1.4019705317332929</v>
      </c>
      <c r="AU270" s="215">
        <v>1.2096790495756882</v>
      </c>
      <c r="AV270" s="215">
        <v>20.164255338089337</v>
      </c>
      <c r="AW270" s="215">
        <v>4.5079883120327631E-2</v>
      </c>
      <c r="AX270" s="215">
        <v>1.0022942824258485</v>
      </c>
      <c r="AY270" s="215">
        <v>1.1912714320309528</v>
      </c>
      <c r="AZ270" s="215">
        <v>249.7354558510126</v>
      </c>
      <c r="BA270" s="215">
        <v>27.254740735836833</v>
      </c>
      <c r="BB270" s="215">
        <v>595.1463440695893</v>
      </c>
      <c r="BC270" s="215">
        <v>74.617822016054276</v>
      </c>
    </row>
    <row r="271" spans="1:55" x14ac:dyDescent="0.25">
      <c r="A271" s="58" t="s">
        <v>12</v>
      </c>
      <c r="B271" s="43" t="s">
        <v>16</v>
      </c>
      <c r="C271" s="209"/>
      <c r="E271" s="201">
        <f t="shared" ref="E271:X271" si="151">IF(E49=1,$Z24,0)</f>
        <v>0</v>
      </c>
      <c r="F271" s="201">
        <f t="shared" si="151"/>
        <v>0</v>
      </c>
      <c r="G271" s="201">
        <f t="shared" si="151"/>
        <v>0</v>
      </c>
      <c r="H271" s="201">
        <f t="shared" si="151"/>
        <v>0</v>
      </c>
      <c r="I271" s="201">
        <f t="shared" si="151"/>
        <v>0</v>
      </c>
      <c r="J271" s="201">
        <f t="shared" si="151"/>
        <v>0</v>
      </c>
      <c r="K271" s="201">
        <f t="shared" si="151"/>
        <v>0</v>
      </c>
      <c r="L271" s="201">
        <f t="shared" si="151"/>
        <v>0</v>
      </c>
      <c r="M271" s="201">
        <f t="shared" si="151"/>
        <v>0</v>
      </c>
      <c r="N271" s="201">
        <f t="shared" si="151"/>
        <v>0</v>
      </c>
      <c r="O271" s="201">
        <f t="shared" si="151"/>
        <v>0</v>
      </c>
      <c r="P271" s="201">
        <f t="shared" si="151"/>
        <v>0</v>
      </c>
      <c r="Q271" s="201">
        <f t="shared" si="151"/>
        <v>0</v>
      </c>
      <c r="R271" s="201">
        <f t="shared" si="151"/>
        <v>0</v>
      </c>
      <c r="S271" s="201">
        <f t="shared" si="151"/>
        <v>0</v>
      </c>
      <c r="T271" s="201">
        <f t="shared" si="151"/>
        <v>0</v>
      </c>
      <c r="U271" s="201">
        <f t="shared" si="151"/>
        <v>0</v>
      </c>
      <c r="V271" s="201">
        <f t="shared" si="151"/>
        <v>0</v>
      </c>
      <c r="W271" s="201">
        <f t="shared" si="151"/>
        <v>0</v>
      </c>
      <c r="X271" s="201">
        <f t="shared" si="151"/>
        <v>15.624411045724001</v>
      </c>
      <c r="AH271" s="58" t="s">
        <v>12</v>
      </c>
      <c r="AI271" s="43" t="s">
        <v>16</v>
      </c>
      <c r="AJ271" s="214">
        <v>855.76890840260887</v>
      </c>
      <c r="AK271" s="214">
        <v>463.62731662359914</v>
      </c>
      <c r="AL271" s="215">
        <v>2877.3322840708825</v>
      </c>
      <c r="AM271" s="215">
        <v>1319.6071195955569</v>
      </c>
      <c r="AN271" s="215">
        <v>527.34530894129921</v>
      </c>
      <c r="AO271" s="215">
        <v>39.368707756421017</v>
      </c>
      <c r="AP271" s="215">
        <v>92.148507099930384</v>
      </c>
      <c r="AQ271" s="215">
        <v>223.0824570775691</v>
      </c>
      <c r="AR271" s="215">
        <v>34.389704454091323</v>
      </c>
      <c r="AS271" s="215">
        <v>5.0403422672847169</v>
      </c>
      <c r="AT271" s="215">
        <v>9.0790565104416228</v>
      </c>
      <c r="AU271" s="215">
        <v>12.25055950777157</v>
      </c>
      <c r="AV271" s="215">
        <v>86.571717946468894</v>
      </c>
      <c r="AW271" s="215">
        <v>0.21402954931643228</v>
      </c>
      <c r="AX271" s="215">
        <v>5.3582836381781682</v>
      </c>
      <c r="AY271" s="215">
        <v>7.5463323130229973</v>
      </c>
      <c r="AZ271" s="215">
        <v>982.73406909885205</v>
      </c>
      <c r="BA271" s="215">
        <v>153.49393613814789</v>
      </c>
      <c r="BB271" s="215">
        <v>363.2641895814179</v>
      </c>
      <c r="BC271" s="215">
        <v>2898.7946839265846</v>
      </c>
    </row>
    <row r="272" spans="1:55" x14ac:dyDescent="0.25">
      <c r="AJ272" s="216">
        <f t="shared" ref="AJ272:BC272" si="152">SUM(AJ252:AJ271)</f>
        <v>100673.84307559961</v>
      </c>
      <c r="AK272" s="216">
        <f t="shared" si="152"/>
        <v>83076.566372285524</v>
      </c>
      <c r="AL272" s="216">
        <f t="shared" si="152"/>
        <v>166885.69407862681</v>
      </c>
      <c r="AM272" s="216">
        <f t="shared" si="152"/>
        <v>78564.763771296159</v>
      </c>
      <c r="AN272" s="216">
        <f t="shared" si="152"/>
        <v>56265.517945974178</v>
      </c>
      <c r="AO272" s="216">
        <f t="shared" si="152"/>
        <v>11234.510579625638</v>
      </c>
      <c r="AP272" s="216">
        <f t="shared" si="152"/>
        <v>6112.1660262934602</v>
      </c>
      <c r="AQ272" s="216">
        <f t="shared" si="152"/>
        <v>10684.853613900072</v>
      </c>
      <c r="AR272" s="216">
        <f t="shared" si="152"/>
        <v>5229.8522046639046</v>
      </c>
      <c r="AS272" s="216">
        <f t="shared" si="152"/>
        <v>2790.9102875543545</v>
      </c>
      <c r="AT272" s="216">
        <f t="shared" si="152"/>
        <v>1021.1698756643081</v>
      </c>
      <c r="AU272" s="216">
        <f t="shared" si="152"/>
        <v>1124.5155040317902</v>
      </c>
      <c r="AV272" s="216">
        <f t="shared" si="152"/>
        <v>29369.240018588636</v>
      </c>
      <c r="AW272" s="216">
        <f t="shared" si="152"/>
        <v>145.29440007099771</v>
      </c>
      <c r="AX272" s="216">
        <f t="shared" si="152"/>
        <v>1315.9680636224332</v>
      </c>
      <c r="AY272" s="216">
        <f t="shared" si="152"/>
        <v>1833.1198602269449</v>
      </c>
      <c r="AZ272" s="216">
        <f t="shared" si="152"/>
        <v>50104.795771982266</v>
      </c>
      <c r="BA272" s="216">
        <f t="shared" si="152"/>
        <v>22457.750124800852</v>
      </c>
      <c r="BB272" s="216">
        <f t="shared" si="152"/>
        <v>5733.7780732286919</v>
      </c>
      <c r="BC272" s="216">
        <f t="shared" si="152"/>
        <v>8076.1165294792736</v>
      </c>
    </row>
    <row r="274" spans="1:55" ht="17.25" x14ac:dyDescent="0.3">
      <c r="A274" s="17"/>
      <c r="B274" s="17"/>
      <c r="C274" s="197" t="s">
        <v>86</v>
      </c>
      <c r="AJ274" s="18" t="s">
        <v>13</v>
      </c>
      <c r="AK274" s="18" t="s">
        <v>14</v>
      </c>
      <c r="AL274" s="18" t="s">
        <v>15</v>
      </c>
      <c r="AM274" s="18" t="s">
        <v>16</v>
      </c>
      <c r="AN274" s="18" t="s">
        <v>13</v>
      </c>
      <c r="AO274" s="18" t="s">
        <v>14</v>
      </c>
      <c r="AP274" s="18" t="s">
        <v>15</v>
      </c>
      <c r="AQ274" s="18" t="s">
        <v>16</v>
      </c>
      <c r="AR274" s="18" t="s">
        <v>13</v>
      </c>
      <c r="AS274" s="18" t="s">
        <v>14</v>
      </c>
      <c r="AT274" s="18" t="s">
        <v>15</v>
      </c>
      <c r="AU274" s="18" t="s">
        <v>16</v>
      </c>
      <c r="AV274" s="18" t="s">
        <v>13</v>
      </c>
      <c r="AW274" s="18" t="s">
        <v>14</v>
      </c>
      <c r="AX274" s="18" t="s">
        <v>15</v>
      </c>
      <c r="AY274" s="18" t="s">
        <v>16</v>
      </c>
      <c r="AZ274" s="18" t="s">
        <v>13</v>
      </c>
      <c r="BA274" s="18" t="s">
        <v>14</v>
      </c>
      <c r="BB274" s="18" t="s">
        <v>15</v>
      </c>
      <c r="BC274" s="18" t="s">
        <v>16</v>
      </c>
    </row>
    <row r="275" spans="1:55" x14ac:dyDescent="0.25">
      <c r="A275" s="24" t="s">
        <v>8</v>
      </c>
      <c r="B275" s="25" t="s">
        <v>13</v>
      </c>
      <c r="C275" s="209"/>
      <c r="E275" s="201">
        <f t="shared" ref="E275:X275" si="153">IF(E30=1,$AA5,0)</f>
        <v>87.180229725656204</v>
      </c>
      <c r="F275" s="201">
        <f t="shared" si="153"/>
        <v>0</v>
      </c>
      <c r="G275" s="201">
        <f t="shared" si="153"/>
        <v>0</v>
      </c>
      <c r="H275" s="201">
        <f t="shared" si="153"/>
        <v>0</v>
      </c>
      <c r="I275" s="201">
        <f t="shared" si="153"/>
        <v>0</v>
      </c>
      <c r="J275" s="201">
        <f t="shared" si="153"/>
        <v>0</v>
      </c>
      <c r="K275" s="201">
        <f t="shared" si="153"/>
        <v>0</v>
      </c>
      <c r="L275" s="201">
        <f t="shared" si="153"/>
        <v>0</v>
      </c>
      <c r="M275" s="201">
        <f t="shared" si="153"/>
        <v>0</v>
      </c>
      <c r="N275" s="201">
        <f t="shared" si="153"/>
        <v>0</v>
      </c>
      <c r="O275" s="201">
        <f t="shared" si="153"/>
        <v>0</v>
      </c>
      <c r="P275" s="201">
        <f t="shared" si="153"/>
        <v>0</v>
      </c>
      <c r="Q275" s="201">
        <f t="shared" si="153"/>
        <v>0</v>
      </c>
      <c r="R275" s="201">
        <f t="shared" si="153"/>
        <v>0</v>
      </c>
      <c r="S275" s="201">
        <f t="shared" si="153"/>
        <v>0</v>
      </c>
      <c r="T275" s="201">
        <f t="shared" si="153"/>
        <v>0</v>
      </c>
      <c r="U275" s="201">
        <f t="shared" si="153"/>
        <v>0</v>
      </c>
      <c r="V275" s="201">
        <f t="shared" si="153"/>
        <v>0</v>
      </c>
      <c r="W275" s="201">
        <f t="shared" si="153"/>
        <v>0</v>
      </c>
      <c r="X275" s="201">
        <f t="shared" si="153"/>
        <v>0</v>
      </c>
      <c r="AH275" s="24" t="s">
        <v>8</v>
      </c>
      <c r="AI275" s="25" t="s">
        <v>13</v>
      </c>
      <c r="AJ275" s="214">
        <f t="array" ref="AJ275:BC294">MMULT(MMULT(E96:X115,E140:X159),E275:X294)</f>
        <v>18347.674430021409</v>
      </c>
      <c r="AK275" s="214">
        <v>36.089475294822435</v>
      </c>
      <c r="AL275" s="215">
        <v>435.80628198554177</v>
      </c>
      <c r="AM275" s="215">
        <v>235.08075622542387</v>
      </c>
      <c r="AN275" s="215">
        <v>8477.8967725582497</v>
      </c>
      <c r="AO275" s="215">
        <v>461.6396274790846</v>
      </c>
      <c r="AP275" s="215">
        <v>6851.8802495570053</v>
      </c>
      <c r="AQ275" s="215">
        <v>1356.2269106924839</v>
      </c>
      <c r="AR275" s="215">
        <v>39.25990136265861</v>
      </c>
      <c r="AS275" s="215">
        <v>0.79239995680093123</v>
      </c>
      <c r="AT275" s="215">
        <v>6.3729748842921499</v>
      </c>
      <c r="AU275" s="215">
        <v>5.7850480695475373</v>
      </c>
      <c r="AV275" s="215">
        <v>65.428860398374908</v>
      </c>
      <c r="AW275" s="215">
        <v>8.9181431650147025E-2</v>
      </c>
      <c r="AX275" s="215">
        <v>3.798018511440767</v>
      </c>
      <c r="AY275" s="215">
        <v>3.6487667422898453</v>
      </c>
      <c r="AZ275" s="215">
        <v>228.20772754830298</v>
      </c>
      <c r="BA275" s="215">
        <v>13.505050112688966</v>
      </c>
      <c r="BB275" s="215">
        <v>34.841882565961335</v>
      </c>
      <c r="BC275" s="215">
        <v>34.054338278052569</v>
      </c>
    </row>
    <row r="276" spans="1:55" x14ac:dyDescent="0.25">
      <c r="A276" s="34" t="s">
        <v>8</v>
      </c>
      <c r="B276" s="35" t="s">
        <v>14</v>
      </c>
      <c r="C276" s="209"/>
      <c r="E276" s="201">
        <f t="shared" ref="E276:X276" si="154">IF(E31=1,$AA6,0)</f>
        <v>0</v>
      </c>
      <c r="F276" s="201">
        <f t="shared" si="154"/>
        <v>3.8973444919559701</v>
      </c>
      <c r="G276" s="201">
        <f t="shared" si="154"/>
        <v>0</v>
      </c>
      <c r="H276" s="201">
        <f t="shared" si="154"/>
        <v>0</v>
      </c>
      <c r="I276" s="201">
        <f t="shared" si="154"/>
        <v>0</v>
      </c>
      <c r="J276" s="201">
        <f t="shared" si="154"/>
        <v>0</v>
      </c>
      <c r="K276" s="201">
        <f t="shared" si="154"/>
        <v>0</v>
      </c>
      <c r="L276" s="201">
        <f t="shared" si="154"/>
        <v>0</v>
      </c>
      <c r="M276" s="201">
        <f t="shared" si="154"/>
        <v>0</v>
      </c>
      <c r="N276" s="201">
        <f t="shared" si="154"/>
        <v>0</v>
      </c>
      <c r="O276" s="201">
        <f t="shared" si="154"/>
        <v>0</v>
      </c>
      <c r="P276" s="201">
        <f t="shared" si="154"/>
        <v>0</v>
      </c>
      <c r="Q276" s="201">
        <f t="shared" si="154"/>
        <v>0</v>
      </c>
      <c r="R276" s="201">
        <f t="shared" si="154"/>
        <v>0</v>
      </c>
      <c r="S276" s="201">
        <f t="shared" si="154"/>
        <v>0</v>
      </c>
      <c r="T276" s="201">
        <f t="shared" si="154"/>
        <v>0</v>
      </c>
      <c r="U276" s="201">
        <f t="shared" si="154"/>
        <v>0</v>
      </c>
      <c r="V276" s="201">
        <f t="shared" si="154"/>
        <v>0</v>
      </c>
      <c r="W276" s="201">
        <f t="shared" si="154"/>
        <v>0</v>
      </c>
      <c r="X276" s="201">
        <f t="shared" si="154"/>
        <v>0</v>
      </c>
      <c r="AH276" s="34" t="s">
        <v>8</v>
      </c>
      <c r="AI276" s="35" t="s">
        <v>14</v>
      </c>
      <c r="AJ276" s="214">
        <v>2021.5465203610011</v>
      </c>
      <c r="AK276" s="214">
        <v>2057.9059344804969</v>
      </c>
      <c r="AL276" s="215">
        <v>425.09958828110956</v>
      </c>
      <c r="AM276" s="215">
        <v>435.0678448551775</v>
      </c>
      <c r="AN276" s="215">
        <v>1627.3866481192092</v>
      </c>
      <c r="AO276" s="215">
        <v>359.38768468062347</v>
      </c>
      <c r="AP276" s="215">
        <v>2065.4323394481767</v>
      </c>
      <c r="AQ276" s="215">
        <v>697.73677878616468</v>
      </c>
      <c r="AR276" s="215">
        <v>6.8064518431588032</v>
      </c>
      <c r="AS276" s="215">
        <v>0.4162303450701334</v>
      </c>
      <c r="AT276" s="215">
        <v>1.8238021442567689</v>
      </c>
      <c r="AU276" s="215">
        <v>2.1095912377038797</v>
      </c>
      <c r="AV276" s="215">
        <v>12.520217738158314</v>
      </c>
      <c r="AW276" s="215">
        <v>3.1688865736800305E-2</v>
      </c>
      <c r="AX276" s="215">
        <v>0.75524203301489423</v>
      </c>
      <c r="AY276" s="215">
        <v>0.84739388488861767</v>
      </c>
      <c r="AZ276" s="215">
        <v>50.295690024817546</v>
      </c>
      <c r="BA276" s="215">
        <v>9.1408043417794396</v>
      </c>
      <c r="BB276" s="215">
        <v>10.110850237424092</v>
      </c>
      <c r="BC276" s="215">
        <v>15.441587103829319</v>
      </c>
    </row>
    <row r="277" spans="1:55" x14ac:dyDescent="0.25">
      <c r="A277" s="34" t="s">
        <v>8</v>
      </c>
      <c r="B277" s="35" t="s">
        <v>15</v>
      </c>
      <c r="C277" s="209"/>
      <c r="E277" s="201">
        <f t="shared" ref="E277:X277" si="155">IF(E32=1,$AA7,0)</f>
        <v>0</v>
      </c>
      <c r="F277" s="201">
        <f t="shared" si="155"/>
        <v>0</v>
      </c>
      <c r="G277" s="201">
        <f t="shared" si="155"/>
        <v>40.243790028789199</v>
      </c>
      <c r="H277" s="201">
        <f t="shared" si="155"/>
        <v>0</v>
      </c>
      <c r="I277" s="201">
        <f t="shared" si="155"/>
        <v>0</v>
      </c>
      <c r="J277" s="201">
        <f t="shared" si="155"/>
        <v>0</v>
      </c>
      <c r="K277" s="201">
        <f t="shared" si="155"/>
        <v>0</v>
      </c>
      <c r="L277" s="201">
        <f t="shared" si="155"/>
        <v>0</v>
      </c>
      <c r="M277" s="201">
        <f t="shared" si="155"/>
        <v>0</v>
      </c>
      <c r="N277" s="201">
        <f t="shared" si="155"/>
        <v>0</v>
      </c>
      <c r="O277" s="201">
        <f t="shared" si="155"/>
        <v>0</v>
      </c>
      <c r="P277" s="201">
        <f t="shared" si="155"/>
        <v>0</v>
      </c>
      <c r="Q277" s="201">
        <f t="shared" si="155"/>
        <v>0</v>
      </c>
      <c r="R277" s="201">
        <f t="shared" si="155"/>
        <v>0</v>
      </c>
      <c r="S277" s="201">
        <f t="shared" si="155"/>
        <v>0</v>
      </c>
      <c r="T277" s="201">
        <f t="shared" si="155"/>
        <v>0</v>
      </c>
      <c r="U277" s="201">
        <f t="shared" si="155"/>
        <v>0</v>
      </c>
      <c r="V277" s="201">
        <f t="shared" si="155"/>
        <v>0</v>
      </c>
      <c r="W277" s="201">
        <f t="shared" si="155"/>
        <v>0</v>
      </c>
      <c r="X277" s="201">
        <f t="shared" si="155"/>
        <v>0</v>
      </c>
      <c r="AH277" s="34" t="s">
        <v>8</v>
      </c>
      <c r="AI277" s="35" t="s">
        <v>15</v>
      </c>
      <c r="AJ277" s="214">
        <v>162.28768590509191</v>
      </c>
      <c r="AK277" s="214">
        <v>5.1146283194232245</v>
      </c>
      <c r="AL277" s="215">
        <v>454.24814024151846</v>
      </c>
      <c r="AM277" s="215">
        <v>50.684785573846895</v>
      </c>
      <c r="AN277" s="215">
        <v>180.85788270827288</v>
      </c>
      <c r="AO277" s="215">
        <v>12.96928884267076</v>
      </c>
      <c r="AP277" s="215">
        <v>202.71987593454736</v>
      </c>
      <c r="AQ277" s="215">
        <v>54.296297323275404</v>
      </c>
      <c r="AR277" s="215">
        <v>0.74132834179100526</v>
      </c>
      <c r="AS277" s="215">
        <v>1.8791538843324483E-2</v>
      </c>
      <c r="AT277" s="215">
        <v>0.14234925218945804</v>
      </c>
      <c r="AU277" s="215">
        <v>0.15263647939513805</v>
      </c>
      <c r="AV277" s="215">
        <v>1.3928647661546323</v>
      </c>
      <c r="AW277" s="215">
        <v>2.0526821563035327E-3</v>
      </c>
      <c r="AX277" s="215">
        <v>8.9070437686700241E-2</v>
      </c>
      <c r="AY277" s="215">
        <v>8.4592954381060834E-2</v>
      </c>
      <c r="AZ277" s="215">
        <v>4.837470026859175</v>
      </c>
      <c r="BA277" s="215">
        <v>0.35135578922229349</v>
      </c>
      <c r="BB277" s="215">
        <v>0.87862400819033004</v>
      </c>
      <c r="BC277" s="215">
        <v>0.99279756561779942</v>
      </c>
    </row>
    <row r="278" spans="1:55" x14ac:dyDescent="0.25">
      <c r="A278" s="42" t="s">
        <v>8</v>
      </c>
      <c r="B278" s="43" t="s">
        <v>16</v>
      </c>
      <c r="C278" s="209"/>
      <c r="E278" s="201">
        <f t="shared" ref="E278:X278" si="156">IF(E33=1,$AA8,0)</f>
        <v>0</v>
      </c>
      <c r="F278" s="201">
        <f t="shared" si="156"/>
        <v>0</v>
      </c>
      <c r="G278" s="201">
        <f t="shared" si="156"/>
        <v>0</v>
      </c>
      <c r="H278" s="201">
        <f t="shared" si="156"/>
        <v>35.005772652836598</v>
      </c>
      <c r="I278" s="201">
        <f t="shared" si="156"/>
        <v>0</v>
      </c>
      <c r="J278" s="201">
        <f t="shared" si="156"/>
        <v>0</v>
      </c>
      <c r="K278" s="201">
        <f t="shared" si="156"/>
        <v>0</v>
      </c>
      <c r="L278" s="201">
        <f t="shared" si="156"/>
        <v>0</v>
      </c>
      <c r="M278" s="201">
        <f t="shared" si="156"/>
        <v>0</v>
      </c>
      <c r="N278" s="201">
        <f t="shared" si="156"/>
        <v>0</v>
      </c>
      <c r="O278" s="201">
        <f t="shared" si="156"/>
        <v>0</v>
      </c>
      <c r="P278" s="201">
        <f t="shared" si="156"/>
        <v>0</v>
      </c>
      <c r="Q278" s="201">
        <f t="shared" si="156"/>
        <v>0</v>
      </c>
      <c r="R278" s="201">
        <f t="shared" si="156"/>
        <v>0</v>
      </c>
      <c r="S278" s="201">
        <f t="shared" si="156"/>
        <v>0</v>
      </c>
      <c r="T278" s="201">
        <f t="shared" si="156"/>
        <v>0</v>
      </c>
      <c r="U278" s="201">
        <f t="shared" si="156"/>
        <v>0</v>
      </c>
      <c r="V278" s="201">
        <f t="shared" si="156"/>
        <v>0</v>
      </c>
      <c r="W278" s="201">
        <f t="shared" si="156"/>
        <v>0</v>
      </c>
      <c r="X278" s="201">
        <f t="shared" si="156"/>
        <v>0</v>
      </c>
      <c r="AH278" s="42" t="s">
        <v>8</v>
      </c>
      <c r="AI278" s="43" t="s">
        <v>16</v>
      </c>
      <c r="AJ278" s="214">
        <v>1982.8337333547679</v>
      </c>
      <c r="AK278" s="214">
        <v>65.533725252090463</v>
      </c>
      <c r="AL278" s="215">
        <v>753.23604640400276</v>
      </c>
      <c r="AM278" s="215">
        <v>4568.7001941875415</v>
      </c>
      <c r="AN278" s="215">
        <v>2550.1276584013981</v>
      </c>
      <c r="AO278" s="215">
        <v>289.48020225941241</v>
      </c>
      <c r="AP278" s="215">
        <v>4268.9076933564065</v>
      </c>
      <c r="AQ278" s="215">
        <v>2069.8764134200333</v>
      </c>
      <c r="AR278" s="215">
        <v>9.2994788230596264</v>
      </c>
      <c r="AS278" s="215">
        <v>0.35943622772989647</v>
      </c>
      <c r="AT278" s="215">
        <v>2.5928938992538746</v>
      </c>
      <c r="AU278" s="215">
        <v>4.2728984942587589</v>
      </c>
      <c r="AV278" s="215">
        <v>20.857236358041813</v>
      </c>
      <c r="AW278" s="215">
        <v>3.8411428230438152E-2</v>
      </c>
      <c r="AX278" s="215">
        <v>1.5884684796183655</v>
      </c>
      <c r="AY278" s="215">
        <v>1.7819425708726897</v>
      </c>
      <c r="AZ278" s="215">
        <v>66.857610113581316</v>
      </c>
      <c r="BA278" s="215">
        <v>7.8809416225350901</v>
      </c>
      <c r="BB278" s="215">
        <v>16.887219697093428</v>
      </c>
      <c r="BC278" s="215">
        <v>29.398727248111189</v>
      </c>
    </row>
    <row r="279" spans="1:55" x14ac:dyDescent="0.25">
      <c r="A279" s="49" t="s">
        <v>9</v>
      </c>
      <c r="B279" s="25" t="s">
        <v>13</v>
      </c>
      <c r="C279" s="209"/>
      <c r="E279" s="201">
        <f t="shared" ref="E279:X279" si="157">IF(E34=1,$AA9,0)</f>
        <v>0</v>
      </c>
      <c r="F279" s="201">
        <f t="shared" si="157"/>
        <v>0</v>
      </c>
      <c r="G279" s="201">
        <f t="shared" si="157"/>
        <v>0</v>
      </c>
      <c r="H279" s="201">
        <f t="shared" si="157"/>
        <v>0</v>
      </c>
      <c r="I279" s="201">
        <f t="shared" si="157"/>
        <v>2128.7292849051601</v>
      </c>
      <c r="J279" s="201">
        <f t="shared" si="157"/>
        <v>0</v>
      </c>
      <c r="K279" s="201">
        <f t="shared" si="157"/>
        <v>0</v>
      </c>
      <c r="L279" s="201">
        <f t="shared" si="157"/>
        <v>0</v>
      </c>
      <c r="M279" s="201">
        <f t="shared" si="157"/>
        <v>0</v>
      </c>
      <c r="N279" s="201">
        <f t="shared" si="157"/>
        <v>0</v>
      </c>
      <c r="O279" s="201">
        <f t="shared" si="157"/>
        <v>0</v>
      </c>
      <c r="P279" s="201">
        <f t="shared" si="157"/>
        <v>0</v>
      </c>
      <c r="Q279" s="201">
        <f t="shared" si="157"/>
        <v>0</v>
      </c>
      <c r="R279" s="201">
        <f t="shared" si="157"/>
        <v>0</v>
      </c>
      <c r="S279" s="201">
        <f t="shared" si="157"/>
        <v>0</v>
      </c>
      <c r="T279" s="201">
        <f t="shared" si="157"/>
        <v>0</v>
      </c>
      <c r="U279" s="201">
        <f t="shared" si="157"/>
        <v>0</v>
      </c>
      <c r="V279" s="201">
        <f t="shared" si="157"/>
        <v>0</v>
      </c>
      <c r="W279" s="201">
        <f t="shared" si="157"/>
        <v>0</v>
      </c>
      <c r="X279" s="201">
        <f t="shared" si="157"/>
        <v>0</v>
      </c>
      <c r="AH279" s="49" t="s">
        <v>9</v>
      </c>
      <c r="AI279" s="25" t="s">
        <v>13</v>
      </c>
      <c r="AJ279" s="214">
        <v>2544.009838566526</v>
      </c>
      <c r="AK279" s="214">
        <v>38.907166602138105</v>
      </c>
      <c r="AL279" s="215">
        <v>284.74520137346917</v>
      </c>
      <c r="AM279" s="215">
        <v>196.31344854115258</v>
      </c>
      <c r="AN279" s="215">
        <v>462740.3218780476</v>
      </c>
      <c r="AO279" s="215">
        <v>8741.9259769677774</v>
      </c>
      <c r="AP279" s="215">
        <v>139537.32451560796</v>
      </c>
      <c r="AQ279" s="215">
        <v>26490.438036812509</v>
      </c>
      <c r="AR279" s="215">
        <v>299.83464407031539</v>
      </c>
      <c r="AS279" s="215">
        <v>6.631008477347593</v>
      </c>
      <c r="AT279" s="215">
        <v>47.945987716278459</v>
      </c>
      <c r="AU279" s="215">
        <v>47.398780154164875</v>
      </c>
      <c r="AV279" s="215">
        <v>449.43825608273181</v>
      </c>
      <c r="AW279" s="215">
        <v>0.63632250840346394</v>
      </c>
      <c r="AX279" s="215">
        <v>24.409849027275627</v>
      </c>
      <c r="AY279" s="215">
        <v>23.378832362400242</v>
      </c>
      <c r="AZ279" s="215">
        <v>1585.1120482885831</v>
      </c>
      <c r="BA279" s="215">
        <v>100.0695791617869</v>
      </c>
      <c r="BB279" s="215">
        <v>255.60061129288513</v>
      </c>
      <c r="BC279" s="215">
        <v>236.63550505609959</v>
      </c>
    </row>
    <row r="280" spans="1:55" x14ac:dyDescent="0.25">
      <c r="A280" s="50" t="s">
        <v>9</v>
      </c>
      <c r="B280" s="35" t="s">
        <v>14</v>
      </c>
      <c r="C280" s="209"/>
      <c r="E280" s="201">
        <f t="shared" ref="E280:X280" si="158">IF(E35=1,$AA10,0)</f>
        <v>0</v>
      </c>
      <c r="F280" s="201">
        <f t="shared" si="158"/>
        <v>0</v>
      </c>
      <c r="G280" s="201">
        <f t="shared" si="158"/>
        <v>0</v>
      </c>
      <c r="H280" s="201">
        <f t="shared" si="158"/>
        <v>0</v>
      </c>
      <c r="I280" s="201">
        <f t="shared" si="158"/>
        <v>0</v>
      </c>
      <c r="J280" s="201">
        <f t="shared" si="158"/>
        <v>430.520869994073</v>
      </c>
      <c r="K280" s="201">
        <f t="shared" si="158"/>
        <v>0</v>
      </c>
      <c r="L280" s="201">
        <f t="shared" si="158"/>
        <v>0</v>
      </c>
      <c r="M280" s="201">
        <f t="shared" si="158"/>
        <v>0</v>
      </c>
      <c r="N280" s="201">
        <f t="shared" si="158"/>
        <v>0</v>
      </c>
      <c r="O280" s="201">
        <f t="shared" si="158"/>
        <v>0</v>
      </c>
      <c r="P280" s="201">
        <f t="shared" si="158"/>
        <v>0</v>
      </c>
      <c r="Q280" s="201">
        <f t="shared" si="158"/>
        <v>0</v>
      </c>
      <c r="R280" s="201">
        <f t="shared" si="158"/>
        <v>0</v>
      </c>
      <c r="S280" s="201">
        <f t="shared" si="158"/>
        <v>0</v>
      </c>
      <c r="T280" s="201">
        <f t="shared" si="158"/>
        <v>0</v>
      </c>
      <c r="U280" s="201">
        <f t="shared" si="158"/>
        <v>0</v>
      </c>
      <c r="V280" s="201">
        <f t="shared" si="158"/>
        <v>0</v>
      </c>
      <c r="W280" s="201">
        <f t="shared" si="158"/>
        <v>0</v>
      </c>
      <c r="X280" s="201">
        <f t="shared" si="158"/>
        <v>0</v>
      </c>
      <c r="AH280" s="50" t="s">
        <v>9</v>
      </c>
      <c r="AI280" s="35" t="s">
        <v>14</v>
      </c>
      <c r="AJ280" s="214">
        <v>1780.901950018402</v>
      </c>
      <c r="AK280" s="214">
        <v>80.53061267685321</v>
      </c>
      <c r="AL280" s="215">
        <v>280.33857872708347</v>
      </c>
      <c r="AM280" s="215">
        <v>313.7008948844944</v>
      </c>
      <c r="AN280" s="215">
        <v>183936.33074696243</v>
      </c>
      <c r="AO280" s="215">
        <v>636912.09056378051</v>
      </c>
      <c r="AP280" s="215">
        <v>358504.35153429734</v>
      </c>
      <c r="AQ280" s="215">
        <v>90824.344577340846</v>
      </c>
      <c r="AR280" s="215">
        <v>211.59339641025937</v>
      </c>
      <c r="AS280" s="215">
        <v>21.911484847507658</v>
      </c>
      <c r="AT280" s="215">
        <v>60.098705375118776</v>
      </c>
      <c r="AU280" s="215">
        <v>73.649024219890677</v>
      </c>
      <c r="AV280" s="215">
        <v>446.70832889986639</v>
      </c>
      <c r="AW280" s="215">
        <v>2.1280610482562783</v>
      </c>
      <c r="AX280" s="215">
        <v>24.351003958457561</v>
      </c>
      <c r="AY280" s="215">
        <v>27.020946585249145</v>
      </c>
      <c r="AZ280" s="215">
        <v>1645.6642934986382</v>
      </c>
      <c r="BA280" s="215">
        <v>372.61093609969862</v>
      </c>
      <c r="BB280" s="215">
        <v>342.7944332506849</v>
      </c>
      <c r="BC280" s="215">
        <v>581.63874614098631</v>
      </c>
    </row>
    <row r="281" spans="1:55" x14ac:dyDescent="0.25">
      <c r="A281" s="50" t="s">
        <v>9</v>
      </c>
      <c r="B281" s="35" t="s">
        <v>15</v>
      </c>
      <c r="C281" s="209"/>
      <c r="E281" s="201">
        <f t="shared" ref="E281:X281" si="159">IF(E36=1,$AA11,0)</f>
        <v>0</v>
      </c>
      <c r="F281" s="201">
        <f t="shared" si="159"/>
        <v>0</v>
      </c>
      <c r="G281" s="201">
        <f t="shared" si="159"/>
        <v>0</v>
      </c>
      <c r="H281" s="201">
        <f t="shared" si="159"/>
        <v>0</v>
      </c>
      <c r="I281" s="201">
        <f t="shared" si="159"/>
        <v>0</v>
      </c>
      <c r="J281" s="201">
        <f t="shared" si="159"/>
        <v>0</v>
      </c>
      <c r="K281" s="201">
        <f t="shared" si="159"/>
        <v>7171.5519327248103</v>
      </c>
      <c r="L281" s="201">
        <f t="shared" si="159"/>
        <v>0</v>
      </c>
      <c r="M281" s="201">
        <f t="shared" si="159"/>
        <v>0</v>
      </c>
      <c r="N281" s="201">
        <f t="shared" si="159"/>
        <v>0</v>
      </c>
      <c r="O281" s="201">
        <f t="shared" si="159"/>
        <v>0</v>
      </c>
      <c r="P281" s="201">
        <f t="shared" si="159"/>
        <v>0</v>
      </c>
      <c r="Q281" s="201">
        <f t="shared" si="159"/>
        <v>0</v>
      </c>
      <c r="R281" s="201">
        <f t="shared" si="159"/>
        <v>0</v>
      </c>
      <c r="S281" s="201">
        <f t="shared" si="159"/>
        <v>0</v>
      </c>
      <c r="T281" s="201">
        <f t="shared" si="159"/>
        <v>0</v>
      </c>
      <c r="U281" s="201">
        <f t="shared" si="159"/>
        <v>0</v>
      </c>
      <c r="V281" s="201">
        <f t="shared" si="159"/>
        <v>0</v>
      </c>
      <c r="W281" s="201">
        <f t="shared" si="159"/>
        <v>0</v>
      </c>
      <c r="X281" s="201">
        <f t="shared" si="159"/>
        <v>0</v>
      </c>
      <c r="AH281" s="50" t="s">
        <v>9</v>
      </c>
      <c r="AI281" s="35" t="s">
        <v>15</v>
      </c>
      <c r="AJ281" s="214">
        <v>83.041449725123783</v>
      </c>
      <c r="AK281" s="214">
        <v>1.7166245464451904</v>
      </c>
      <c r="AL281" s="215">
        <v>13.220925672732454</v>
      </c>
      <c r="AM281" s="215">
        <v>12.406550586056106</v>
      </c>
      <c r="AN281" s="215">
        <v>7863.2213927006806</v>
      </c>
      <c r="AO281" s="215">
        <v>1174.4172501448122</v>
      </c>
      <c r="AP281" s="215">
        <v>137738.44281965229</v>
      </c>
      <c r="AQ281" s="215">
        <v>4699.6822107278567</v>
      </c>
      <c r="AR281" s="215">
        <v>9.2638149819071636</v>
      </c>
      <c r="AS281" s="215">
        <v>0.32502764223259928</v>
      </c>
      <c r="AT281" s="215">
        <v>1.9794630557603698</v>
      </c>
      <c r="AU281" s="215">
        <v>2.4913157181603669</v>
      </c>
      <c r="AV281" s="215">
        <v>14.835383289868318</v>
      </c>
      <c r="AW281" s="215">
        <v>2.6416996742121127E-2</v>
      </c>
      <c r="AX281" s="215">
        <v>0.92010523353024787</v>
      </c>
      <c r="AY281" s="215">
        <v>0.9047840258488703</v>
      </c>
      <c r="AZ281" s="215">
        <v>55.575655626139934</v>
      </c>
      <c r="BA281" s="215">
        <v>4.7980937051020307</v>
      </c>
      <c r="BB281" s="215">
        <v>10.93943859633062</v>
      </c>
      <c r="BC281" s="215">
        <v>14.118007804655591</v>
      </c>
    </row>
    <row r="282" spans="1:55" x14ac:dyDescent="0.25">
      <c r="A282" s="51" t="s">
        <v>9</v>
      </c>
      <c r="B282" s="43" t="s">
        <v>16</v>
      </c>
      <c r="C282" s="209"/>
      <c r="E282" s="201">
        <f t="shared" ref="E282:X282" si="160">IF(E37=1,$AA12,0)</f>
        <v>0</v>
      </c>
      <c r="F282" s="201">
        <f t="shared" si="160"/>
        <v>0</v>
      </c>
      <c r="G282" s="201">
        <f t="shared" si="160"/>
        <v>0</v>
      </c>
      <c r="H282" s="201">
        <f t="shared" si="160"/>
        <v>0</v>
      </c>
      <c r="I282" s="201">
        <f t="shared" si="160"/>
        <v>0</v>
      </c>
      <c r="J282" s="201">
        <f t="shared" si="160"/>
        <v>0</v>
      </c>
      <c r="K282" s="201">
        <f t="shared" si="160"/>
        <v>0</v>
      </c>
      <c r="L282" s="201">
        <f t="shared" si="160"/>
        <v>1731.3463844800999</v>
      </c>
      <c r="M282" s="201">
        <f t="shared" si="160"/>
        <v>0</v>
      </c>
      <c r="N282" s="201">
        <f t="shared" si="160"/>
        <v>0</v>
      </c>
      <c r="O282" s="201">
        <f t="shared" si="160"/>
        <v>0</v>
      </c>
      <c r="P282" s="201">
        <f t="shared" si="160"/>
        <v>0</v>
      </c>
      <c r="Q282" s="201">
        <f t="shared" si="160"/>
        <v>0</v>
      </c>
      <c r="R282" s="201">
        <f t="shared" si="160"/>
        <v>0</v>
      </c>
      <c r="S282" s="201">
        <f t="shared" si="160"/>
        <v>0</v>
      </c>
      <c r="T282" s="201">
        <f t="shared" si="160"/>
        <v>0</v>
      </c>
      <c r="U282" s="201">
        <f t="shared" si="160"/>
        <v>0</v>
      </c>
      <c r="V282" s="201">
        <f t="shared" si="160"/>
        <v>0</v>
      </c>
      <c r="W282" s="201">
        <f t="shared" si="160"/>
        <v>0</v>
      </c>
      <c r="X282" s="201">
        <f t="shared" si="160"/>
        <v>0</v>
      </c>
      <c r="AH282" s="51" t="s">
        <v>9</v>
      </c>
      <c r="AI282" s="43" t="s">
        <v>16</v>
      </c>
      <c r="AJ282" s="214">
        <v>642.46385442758219</v>
      </c>
      <c r="AK282" s="214">
        <v>17.016016594886572</v>
      </c>
      <c r="AL282" s="215">
        <v>153.00328146334849</v>
      </c>
      <c r="AM282" s="215">
        <v>235.36168231580552</v>
      </c>
      <c r="AN282" s="215">
        <v>51876.808934258188</v>
      </c>
      <c r="AO282" s="215">
        <v>8831.0461160721679</v>
      </c>
      <c r="AP282" s="215">
        <v>140675.08568357423</v>
      </c>
      <c r="AQ282" s="215">
        <v>221051.91786501015</v>
      </c>
      <c r="AR282" s="215">
        <v>76.176271688432323</v>
      </c>
      <c r="AS282" s="215">
        <v>3.6953235515380256</v>
      </c>
      <c r="AT282" s="215">
        <v>27.386451527565303</v>
      </c>
      <c r="AU282" s="215">
        <v>51.109593718221205</v>
      </c>
      <c r="AV282" s="215">
        <v>125.89315083348733</v>
      </c>
      <c r="AW282" s="215">
        <v>0.25866742428916201</v>
      </c>
      <c r="AX282" s="215">
        <v>9.3031786578769218</v>
      </c>
      <c r="AY282" s="215">
        <v>10.450770404612571</v>
      </c>
      <c r="AZ282" s="215">
        <v>484.60200029531939</v>
      </c>
      <c r="BA282" s="215">
        <v>61.781949773276146</v>
      </c>
      <c r="BB282" s="215">
        <v>133.7867325471048</v>
      </c>
      <c r="BC282" s="215">
        <v>263.63454792427251</v>
      </c>
    </row>
    <row r="283" spans="1:55" x14ac:dyDescent="0.25">
      <c r="A283" s="53" t="s">
        <v>10</v>
      </c>
      <c r="B283" s="35" t="s">
        <v>13</v>
      </c>
      <c r="C283" s="209"/>
      <c r="E283" s="201">
        <f t="shared" ref="E283:X283" si="161">IF(E38=1,$AA13,0)</f>
        <v>0</v>
      </c>
      <c r="F283" s="201">
        <f t="shared" si="161"/>
        <v>0</v>
      </c>
      <c r="G283" s="201">
        <f t="shared" si="161"/>
        <v>0</v>
      </c>
      <c r="H283" s="201">
        <f t="shared" si="161"/>
        <v>0</v>
      </c>
      <c r="I283" s="201">
        <f t="shared" si="161"/>
        <v>0</v>
      </c>
      <c r="J283" s="201">
        <f t="shared" si="161"/>
        <v>0</v>
      </c>
      <c r="K283" s="201">
        <f t="shared" si="161"/>
        <v>0</v>
      </c>
      <c r="L283" s="201">
        <f t="shared" si="161"/>
        <v>0</v>
      </c>
      <c r="M283" s="201">
        <f t="shared" si="161"/>
        <v>57.310120468247199</v>
      </c>
      <c r="N283" s="201">
        <f t="shared" si="161"/>
        <v>0</v>
      </c>
      <c r="O283" s="201">
        <f t="shared" si="161"/>
        <v>0</v>
      </c>
      <c r="P283" s="201">
        <f t="shared" si="161"/>
        <v>0</v>
      </c>
      <c r="Q283" s="201">
        <f t="shared" si="161"/>
        <v>0</v>
      </c>
      <c r="R283" s="201">
        <f t="shared" si="161"/>
        <v>0</v>
      </c>
      <c r="S283" s="201">
        <f t="shared" si="161"/>
        <v>0</v>
      </c>
      <c r="T283" s="201">
        <f t="shared" si="161"/>
        <v>0</v>
      </c>
      <c r="U283" s="201">
        <f t="shared" si="161"/>
        <v>0</v>
      </c>
      <c r="V283" s="201">
        <f t="shared" si="161"/>
        <v>0</v>
      </c>
      <c r="W283" s="201">
        <f t="shared" si="161"/>
        <v>0</v>
      </c>
      <c r="X283" s="201">
        <f t="shared" si="161"/>
        <v>0</v>
      </c>
      <c r="AH283" s="53" t="s">
        <v>10</v>
      </c>
      <c r="AI283" s="35" t="s">
        <v>13</v>
      </c>
      <c r="AJ283" s="214">
        <v>441.90932649956613</v>
      </c>
      <c r="AK283" s="214">
        <v>6.6439853407699774</v>
      </c>
      <c r="AL283" s="215">
        <v>39.672349505798813</v>
      </c>
      <c r="AM283" s="215">
        <v>29.706922276478</v>
      </c>
      <c r="AN283" s="215">
        <v>7318.1738618207228</v>
      </c>
      <c r="AO283" s="215">
        <v>618.93915423097746</v>
      </c>
      <c r="AP283" s="215">
        <v>6990.9719631414046</v>
      </c>
      <c r="AQ283" s="215">
        <v>1740.458509492325</v>
      </c>
      <c r="AR283" s="215">
        <v>15967.019515456634</v>
      </c>
      <c r="AS283" s="215">
        <v>60.328892890098523</v>
      </c>
      <c r="AT283" s="215">
        <v>677.47463244491792</v>
      </c>
      <c r="AU283" s="215">
        <v>604.2595777339784</v>
      </c>
      <c r="AV283" s="215">
        <v>327.29892728773467</v>
      </c>
      <c r="AW283" s="215">
        <v>0.42365048708957664</v>
      </c>
      <c r="AX283" s="215">
        <v>16.277419740879562</v>
      </c>
      <c r="AY283" s="215">
        <v>15.642590291480614</v>
      </c>
      <c r="AZ283" s="215">
        <v>1508.786263447191</v>
      </c>
      <c r="BA283" s="215">
        <v>79.482491997699029</v>
      </c>
      <c r="BB283" s="215">
        <v>194.24084693669431</v>
      </c>
      <c r="BC283" s="215">
        <v>191.97468848755193</v>
      </c>
    </row>
    <row r="284" spans="1:55" x14ac:dyDescent="0.25">
      <c r="A284" s="53" t="s">
        <v>10</v>
      </c>
      <c r="B284" s="35" t="s">
        <v>14</v>
      </c>
      <c r="C284" s="209"/>
      <c r="E284" s="201">
        <f t="shared" ref="E284:X284" si="162">IF(E39=1,$AA14,0)</f>
        <v>0</v>
      </c>
      <c r="F284" s="201">
        <f t="shared" si="162"/>
        <v>0</v>
      </c>
      <c r="G284" s="201">
        <f t="shared" si="162"/>
        <v>0</v>
      </c>
      <c r="H284" s="201">
        <f t="shared" si="162"/>
        <v>0</v>
      </c>
      <c r="I284" s="201">
        <f t="shared" si="162"/>
        <v>0</v>
      </c>
      <c r="J284" s="201">
        <f t="shared" si="162"/>
        <v>0</v>
      </c>
      <c r="K284" s="201">
        <f t="shared" si="162"/>
        <v>0</v>
      </c>
      <c r="L284" s="201">
        <f t="shared" si="162"/>
        <v>0</v>
      </c>
      <c r="M284" s="201">
        <f t="shared" si="162"/>
        <v>0</v>
      </c>
      <c r="N284" s="201">
        <f t="shared" si="162"/>
        <v>4.16709567400508</v>
      </c>
      <c r="O284" s="201">
        <f t="shared" si="162"/>
        <v>0</v>
      </c>
      <c r="P284" s="201">
        <f t="shared" si="162"/>
        <v>0</v>
      </c>
      <c r="Q284" s="201">
        <f t="shared" si="162"/>
        <v>0</v>
      </c>
      <c r="R284" s="201">
        <f t="shared" si="162"/>
        <v>0</v>
      </c>
      <c r="S284" s="201">
        <f t="shared" si="162"/>
        <v>0</v>
      </c>
      <c r="T284" s="201">
        <f t="shared" si="162"/>
        <v>0</v>
      </c>
      <c r="U284" s="201">
        <f t="shared" si="162"/>
        <v>0</v>
      </c>
      <c r="V284" s="201">
        <f t="shared" si="162"/>
        <v>0</v>
      </c>
      <c r="W284" s="201">
        <f t="shared" si="162"/>
        <v>0</v>
      </c>
      <c r="X284" s="201">
        <f t="shared" si="162"/>
        <v>0</v>
      </c>
      <c r="AH284" s="53" t="s">
        <v>10</v>
      </c>
      <c r="AI284" s="35" t="s">
        <v>14</v>
      </c>
      <c r="AJ284" s="214">
        <v>577.65683985995588</v>
      </c>
      <c r="AK284" s="214">
        <v>112.11450433068563</v>
      </c>
      <c r="AL284" s="215">
        <v>96.471149212721201</v>
      </c>
      <c r="AM284" s="215">
        <v>113.66383612481702</v>
      </c>
      <c r="AN284" s="215">
        <v>14085.339322620828</v>
      </c>
      <c r="AO284" s="215">
        <v>13138.375467423835</v>
      </c>
      <c r="AP284" s="215">
        <v>19623.209103954308</v>
      </c>
      <c r="AQ284" s="215">
        <v>6656.2708661982624</v>
      </c>
      <c r="AR284" s="215">
        <v>5186.6455266551329</v>
      </c>
      <c r="AS284" s="215">
        <v>9949.2866427261342</v>
      </c>
      <c r="AT284" s="215">
        <v>3055.2056880133455</v>
      </c>
      <c r="AU284" s="215">
        <v>2878.338384511716</v>
      </c>
      <c r="AV284" s="215">
        <v>746.6314540512185</v>
      </c>
      <c r="AW284" s="215">
        <v>5.50483757896429</v>
      </c>
      <c r="AX284" s="215">
        <v>37.88729603422518</v>
      </c>
      <c r="AY284" s="215">
        <v>47.104905712537416</v>
      </c>
      <c r="AZ284" s="215">
        <v>3150.3298356498003</v>
      </c>
      <c r="BA284" s="215">
        <v>1379.1023637235446</v>
      </c>
      <c r="BB284" s="215">
        <v>561.92316750857697</v>
      </c>
      <c r="BC284" s="215">
        <v>1116.6067948918328</v>
      </c>
    </row>
    <row r="285" spans="1:55" x14ac:dyDescent="0.25">
      <c r="A285" s="53" t="s">
        <v>10</v>
      </c>
      <c r="B285" s="35" t="s">
        <v>15</v>
      </c>
      <c r="C285" s="209"/>
      <c r="E285" s="201">
        <f t="shared" ref="E285:X285" si="163">IF(E40=1,$AA15,0)</f>
        <v>0</v>
      </c>
      <c r="F285" s="201">
        <f t="shared" si="163"/>
        <v>0</v>
      </c>
      <c r="G285" s="201">
        <f t="shared" si="163"/>
        <v>0</v>
      </c>
      <c r="H285" s="201">
        <f t="shared" si="163"/>
        <v>0</v>
      </c>
      <c r="I285" s="201">
        <f t="shared" si="163"/>
        <v>0</v>
      </c>
      <c r="J285" s="201">
        <f t="shared" si="163"/>
        <v>0</v>
      </c>
      <c r="K285" s="201">
        <f t="shared" si="163"/>
        <v>0</v>
      </c>
      <c r="L285" s="201">
        <f t="shared" si="163"/>
        <v>0</v>
      </c>
      <c r="M285" s="201">
        <f t="shared" si="163"/>
        <v>0</v>
      </c>
      <c r="N285" s="201">
        <f t="shared" si="163"/>
        <v>0</v>
      </c>
      <c r="O285" s="201">
        <f t="shared" si="163"/>
        <v>36.6761753327688</v>
      </c>
      <c r="P285" s="201">
        <f t="shared" si="163"/>
        <v>0</v>
      </c>
      <c r="Q285" s="201">
        <f t="shared" si="163"/>
        <v>0</v>
      </c>
      <c r="R285" s="201">
        <f t="shared" si="163"/>
        <v>0</v>
      </c>
      <c r="S285" s="201">
        <f t="shared" si="163"/>
        <v>0</v>
      </c>
      <c r="T285" s="201">
        <f t="shared" si="163"/>
        <v>0</v>
      </c>
      <c r="U285" s="201">
        <f t="shared" si="163"/>
        <v>0</v>
      </c>
      <c r="V285" s="201">
        <f t="shared" si="163"/>
        <v>0</v>
      </c>
      <c r="W285" s="201">
        <f t="shared" si="163"/>
        <v>0</v>
      </c>
      <c r="X285" s="201">
        <f t="shared" si="163"/>
        <v>0</v>
      </c>
      <c r="AH285" s="53" t="s">
        <v>10</v>
      </c>
      <c r="AI285" s="35" t="s">
        <v>15</v>
      </c>
      <c r="AJ285" s="214">
        <v>11.56346985670698</v>
      </c>
      <c r="AK285" s="214">
        <v>0.31216512726632956</v>
      </c>
      <c r="AL285" s="215">
        <v>1.6074962826589767</v>
      </c>
      <c r="AM285" s="215">
        <v>1.8169396167088958</v>
      </c>
      <c r="AN285" s="215">
        <v>261.30610612219226</v>
      </c>
      <c r="AO285" s="215">
        <v>36.757547270116262</v>
      </c>
      <c r="AP285" s="215">
        <v>357.84143190829434</v>
      </c>
      <c r="AQ285" s="215">
        <v>135.92575002176915</v>
      </c>
      <c r="AR285" s="215">
        <v>168.27344358236621</v>
      </c>
      <c r="AS285" s="215">
        <v>6.4472180507727854</v>
      </c>
      <c r="AT285" s="215">
        <v>567.35717103490629</v>
      </c>
      <c r="AU285" s="215">
        <v>108.03156204639927</v>
      </c>
      <c r="AV285" s="215">
        <v>9.5619743022851171</v>
      </c>
      <c r="AW285" s="215">
        <v>1.7010582655507672E-2</v>
      </c>
      <c r="AX285" s="215">
        <v>0.5207971313402151</v>
      </c>
      <c r="AY285" s="215">
        <v>0.52101712756363405</v>
      </c>
      <c r="AZ285" s="215">
        <v>45.538020311324622</v>
      </c>
      <c r="BA285" s="215">
        <v>4.0531523970839798</v>
      </c>
      <c r="BB285" s="215">
        <v>7.3464057009803305</v>
      </c>
      <c r="BC285" s="215">
        <v>9.7729308111367921</v>
      </c>
    </row>
    <row r="286" spans="1:55" x14ac:dyDescent="0.25">
      <c r="A286" s="53" t="s">
        <v>10</v>
      </c>
      <c r="B286" s="35" t="s">
        <v>16</v>
      </c>
      <c r="C286" s="209"/>
      <c r="E286" s="201">
        <f t="shared" ref="E286:X286" si="164">IF(E41=1,$AA16,0)</f>
        <v>0</v>
      </c>
      <c r="F286" s="201">
        <f t="shared" si="164"/>
        <v>0</v>
      </c>
      <c r="G286" s="201">
        <f t="shared" si="164"/>
        <v>0</v>
      </c>
      <c r="H286" s="201">
        <f t="shared" si="164"/>
        <v>0</v>
      </c>
      <c r="I286" s="201">
        <f t="shared" si="164"/>
        <v>0</v>
      </c>
      <c r="J286" s="201">
        <f t="shared" si="164"/>
        <v>0</v>
      </c>
      <c r="K286" s="201">
        <f t="shared" si="164"/>
        <v>0</v>
      </c>
      <c r="L286" s="201">
        <f t="shared" si="164"/>
        <v>0</v>
      </c>
      <c r="M286" s="201">
        <f t="shared" si="164"/>
        <v>0</v>
      </c>
      <c r="N286" s="201">
        <f t="shared" si="164"/>
        <v>0</v>
      </c>
      <c r="O286" s="201">
        <f t="shared" si="164"/>
        <v>0</v>
      </c>
      <c r="P286" s="201">
        <f t="shared" si="164"/>
        <v>54.841728785774805</v>
      </c>
      <c r="Q286" s="201">
        <f t="shared" si="164"/>
        <v>0</v>
      </c>
      <c r="R286" s="201">
        <f t="shared" si="164"/>
        <v>0</v>
      </c>
      <c r="S286" s="201">
        <f t="shared" si="164"/>
        <v>0</v>
      </c>
      <c r="T286" s="201">
        <f t="shared" si="164"/>
        <v>0</v>
      </c>
      <c r="U286" s="201">
        <f t="shared" si="164"/>
        <v>0</v>
      </c>
      <c r="V286" s="201">
        <f t="shared" si="164"/>
        <v>0</v>
      </c>
      <c r="W286" s="201">
        <f t="shared" si="164"/>
        <v>0</v>
      </c>
      <c r="X286" s="201">
        <f t="shared" si="164"/>
        <v>0</v>
      </c>
      <c r="AH286" s="53" t="s">
        <v>10</v>
      </c>
      <c r="AI286" s="35" t="s">
        <v>16</v>
      </c>
      <c r="AJ286" s="214">
        <v>74.194190082371776</v>
      </c>
      <c r="AK286" s="214">
        <v>2.7999517609583733</v>
      </c>
      <c r="AL286" s="215">
        <v>16.360703124665481</v>
      </c>
      <c r="AM286" s="215">
        <v>29.87280988900245</v>
      </c>
      <c r="AN286" s="215">
        <v>2306.8228761019022</v>
      </c>
      <c r="AO286" s="215">
        <v>414.48208526743366</v>
      </c>
      <c r="AP286" s="215">
        <v>4314.7353880016835</v>
      </c>
      <c r="AQ286" s="215">
        <v>2558.5804246545435</v>
      </c>
      <c r="AR286" s="215">
        <v>708.43931063250716</v>
      </c>
      <c r="AS286" s="215">
        <v>53.172279869507818</v>
      </c>
      <c r="AT286" s="215">
        <v>518.98129138844286</v>
      </c>
      <c r="AU286" s="215">
        <v>3978.6483036259801</v>
      </c>
      <c r="AV286" s="215">
        <v>48.010526587322097</v>
      </c>
      <c r="AW286" s="215">
        <v>0.12236106144079746</v>
      </c>
      <c r="AX286" s="215">
        <v>3.4938052811998381</v>
      </c>
      <c r="AY286" s="215">
        <v>4.1824518210744346</v>
      </c>
      <c r="AZ286" s="215">
        <v>222.42656816757452</v>
      </c>
      <c r="BA286" s="215">
        <v>31.262064045302434</v>
      </c>
      <c r="BB286" s="215">
        <v>54.790537824373963</v>
      </c>
      <c r="BC286" s="215">
        <v>108.55036121988245</v>
      </c>
    </row>
    <row r="287" spans="1:55" x14ac:dyDescent="0.25">
      <c r="A287" s="54" t="s">
        <v>11</v>
      </c>
      <c r="B287" s="25" t="s">
        <v>13</v>
      </c>
      <c r="C287" s="209"/>
      <c r="E287" s="201">
        <f t="shared" ref="E287:X287" si="165">IF(E42=1,$AA17,0)</f>
        <v>0</v>
      </c>
      <c r="F287" s="201">
        <f t="shared" si="165"/>
        <v>0</v>
      </c>
      <c r="G287" s="201">
        <f t="shared" si="165"/>
        <v>0</v>
      </c>
      <c r="H287" s="201">
        <f t="shared" si="165"/>
        <v>0</v>
      </c>
      <c r="I287" s="201">
        <f t="shared" si="165"/>
        <v>0</v>
      </c>
      <c r="J287" s="201">
        <f t="shared" si="165"/>
        <v>0</v>
      </c>
      <c r="K287" s="201">
        <f t="shared" si="165"/>
        <v>0</v>
      </c>
      <c r="L287" s="201">
        <f t="shared" si="165"/>
        <v>0</v>
      </c>
      <c r="M287" s="201">
        <f t="shared" si="165"/>
        <v>0</v>
      </c>
      <c r="N287" s="201">
        <f t="shared" si="165"/>
        <v>0</v>
      </c>
      <c r="O287" s="201">
        <f t="shared" si="165"/>
        <v>0</v>
      </c>
      <c r="P287" s="201">
        <f t="shared" si="165"/>
        <v>0</v>
      </c>
      <c r="Q287" s="201">
        <f t="shared" si="165"/>
        <v>119.79342524978799</v>
      </c>
      <c r="R287" s="201">
        <f t="shared" si="165"/>
        <v>0</v>
      </c>
      <c r="S287" s="201">
        <f t="shared" si="165"/>
        <v>0</v>
      </c>
      <c r="T287" s="201">
        <f t="shared" si="165"/>
        <v>0</v>
      </c>
      <c r="U287" s="201">
        <f t="shared" si="165"/>
        <v>0</v>
      </c>
      <c r="V287" s="201">
        <f t="shared" si="165"/>
        <v>0</v>
      </c>
      <c r="W287" s="201">
        <f t="shared" si="165"/>
        <v>0</v>
      </c>
      <c r="X287" s="201">
        <f t="shared" si="165"/>
        <v>0</v>
      </c>
      <c r="AH287" s="54" t="s">
        <v>11</v>
      </c>
      <c r="AI287" s="25" t="s">
        <v>13</v>
      </c>
      <c r="AJ287" s="214">
        <v>1611.5164131510583</v>
      </c>
      <c r="AK287" s="214">
        <v>30.443750702722664</v>
      </c>
      <c r="AL287" s="215">
        <v>217.70207010258727</v>
      </c>
      <c r="AM287" s="215">
        <v>176.18767545240621</v>
      </c>
      <c r="AN287" s="215">
        <v>37326.099153144489</v>
      </c>
      <c r="AO287" s="215">
        <v>3100.5418708771708</v>
      </c>
      <c r="AP287" s="215">
        <v>37732.86767236617</v>
      </c>
      <c r="AQ287" s="215">
        <v>8314.744284170376</v>
      </c>
      <c r="AR287" s="215">
        <v>1213.5603165970474</v>
      </c>
      <c r="AS287" s="215">
        <v>23.371298259455202</v>
      </c>
      <c r="AT287" s="215">
        <v>238.29418042999373</v>
      </c>
      <c r="AU287" s="215">
        <v>257.64958357223952</v>
      </c>
      <c r="AV287" s="215">
        <v>96392.677195024837</v>
      </c>
      <c r="AW287" s="215">
        <v>51.033011116585186</v>
      </c>
      <c r="AX287" s="215">
        <v>3018.9836461034984</v>
      </c>
      <c r="AY287" s="215">
        <v>2285.0903924296981</v>
      </c>
      <c r="AZ287" s="215">
        <v>7923.5323624240473</v>
      </c>
      <c r="BA287" s="215">
        <v>406.03245697404191</v>
      </c>
      <c r="BB287" s="215">
        <v>1184.7094651192024</v>
      </c>
      <c r="BC287" s="215">
        <v>1060.2468479610534</v>
      </c>
    </row>
    <row r="288" spans="1:55" x14ac:dyDescent="0.25">
      <c r="A288" s="55" t="s">
        <v>11</v>
      </c>
      <c r="B288" s="35" t="s">
        <v>14</v>
      </c>
      <c r="C288" s="209"/>
      <c r="E288" s="201">
        <f t="shared" ref="E288:X288" si="166">IF(E43=1,$AA18,0)</f>
        <v>0</v>
      </c>
      <c r="F288" s="201">
        <f t="shared" si="166"/>
        <v>0</v>
      </c>
      <c r="G288" s="201">
        <f t="shared" si="166"/>
        <v>0</v>
      </c>
      <c r="H288" s="201">
        <f t="shared" si="166"/>
        <v>0</v>
      </c>
      <c r="I288" s="201">
        <f t="shared" si="166"/>
        <v>0</v>
      </c>
      <c r="J288" s="201">
        <f t="shared" si="166"/>
        <v>0</v>
      </c>
      <c r="K288" s="201">
        <f t="shared" si="166"/>
        <v>0</v>
      </c>
      <c r="L288" s="201">
        <f t="shared" si="166"/>
        <v>0</v>
      </c>
      <c r="M288" s="201">
        <f t="shared" si="166"/>
        <v>0</v>
      </c>
      <c r="N288" s="201">
        <f t="shared" si="166"/>
        <v>0</v>
      </c>
      <c r="O288" s="201">
        <f t="shared" si="166"/>
        <v>0</v>
      </c>
      <c r="P288" s="201">
        <f t="shared" si="166"/>
        <v>0</v>
      </c>
      <c r="Q288" s="201">
        <f t="shared" si="166"/>
        <v>0</v>
      </c>
      <c r="R288" s="201">
        <f t="shared" si="166"/>
        <v>0.29560571126164303</v>
      </c>
      <c r="S288" s="201">
        <f t="shared" si="166"/>
        <v>0</v>
      </c>
      <c r="T288" s="201">
        <f t="shared" si="166"/>
        <v>0</v>
      </c>
      <c r="U288" s="201">
        <f t="shared" si="166"/>
        <v>0</v>
      </c>
      <c r="V288" s="201">
        <f t="shared" si="166"/>
        <v>0</v>
      </c>
      <c r="W288" s="201">
        <f t="shared" si="166"/>
        <v>0</v>
      </c>
      <c r="X288" s="201">
        <f t="shared" si="166"/>
        <v>0</v>
      </c>
      <c r="AH288" s="55" t="s">
        <v>11</v>
      </c>
      <c r="AI288" s="35" t="s">
        <v>14</v>
      </c>
      <c r="AJ288" s="214">
        <v>1008.1753241291207</v>
      </c>
      <c r="AK288" s="214">
        <v>24.771979029621193</v>
      </c>
      <c r="AL288" s="215">
        <v>143.62784490451565</v>
      </c>
      <c r="AM288" s="215">
        <v>127.74988342682694</v>
      </c>
      <c r="AN288" s="215">
        <v>23543.639810043042</v>
      </c>
      <c r="AO288" s="215">
        <v>2615.966232142117</v>
      </c>
      <c r="AP288" s="215">
        <v>25193.827422904818</v>
      </c>
      <c r="AQ288" s="215">
        <v>6343.4374384664925</v>
      </c>
      <c r="AR288" s="215">
        <v>738.7998461575994</v>
      </c>
      <c r="AS288" s="215">
        <v>17.985944520146745</v>
      </c>
      <c r="AT288" s="215">
        <v>150.13393388768463</v>
      </c>
      <c r="AU288" s="215">
        <v>167.72628811339064</v>
      </c>
      <c r="AV288" s="215">
        <v>55049.954220116422</v>
      </c>
      <c r="AW288" s="215">
        <v>970.06009989500376</v>
      </c>
      <c r="AX288" s="215">
        <v>2936.4518841634349</v>
      </c>
      <c r="AY288" s="215">
        <v>4098.8502107708437</v>
      </c>
      <c r="AZ288" s="215">
        <v>5434.9917284300209</v>
      </c>
      <c r="BA288" s="215">
        <v>503.82118623746271</v>
      </c>
      <c r="BB288" s="215">
        <v>924.94883440085925</v>
      </c>
      <c r="BC288" s="215">
        <v>1142.0152165601019</v>
      </c>
    </row>
    <row r="289" spans="1:55" x14ac:dyDescent="0.25">
      <c r="A289" s="55" t="s">
        <v>11</v>
      </c>
      <c r="B289" s="35" t="s">
        <v>15</v>
      </c>
      <c r="C289" s="209"/>
      <c r="E289" s="201">
        <f t="shared" ref="E289:X289" si="167">IF(E44=1,$AA19,0)</f>
        <v>0</v>
      </c>
      <c r="F289" s="201">
        <f t="shared" si="167"/>
        <v>0</v>
      </c>
      <c r="G289" s="201">
        <f t="shared" si="167"/>
        <v>0</v>
      </c>
      <c r="H289" s="201">
        <f t="shared" si="167"/>
        <v>0</v>
      </c>
      <c r="I289" s="201">
        <f t="shared" si="167"/>
        <v>0</v>
      </c>
      <c r="J289" s="201">
        <f t="shared" si="167"/>
        <v>0</v>
      </c>
      <c r="K289" s="201">
        <f t="shared" si="167"/>
        <v>0</v>
      </c>
      <c r="L289" s="201">
        <f t="shared" si="167"/>
        <v>0</v>
      </c>
      <c r="M289" s="201">
        <f t="shared" si="167"/>
        <v>0</v>
      </c>
      <c r="N289" s="201">
        <f t="shared" si="167"/>
        <v>0</v>
      </c>
      <c r="O289" s="201">
        <f t="shared" si="167"/>
        <v>0</v>
      </c>
      <c r="P289" s="201">
        <f t="shared" si="167"/>
        <v>0</v>
      </c>
      <c r="Q289" s="201">
        <f t="shared" si="167"/>
        <v>0</v>
      </c>
      <c r="R289" s="201">
        <f t="shared" si="167"/>
        <v>0</v>
      </c>
      <c r="S289" s="201">
        <f t="shared" si="167"/>
        <v>13.0439113090601</v>
      </c>
      <c r="T289" s="201">
        <f t="shared" si="167"/>
        <v>0</v>
      </c>
      <c r="U289" s="201">
        <f t="shared" si="167"/>
        <v>0</v>
      </c>
      <c r="V289" s="201">
        <f t="shared" si="167"/>
        <v>0</v>
      </c>
      <c r="W289" s="201">
        <f t="shared" si="167"/>
        <v>0</v>
      </c>
      <c r="X289" s="201">
        <f t="shared" si="167"/>
        <v>0</v>
      </c>
      <c r="AH289" s="55" t="s">
        <v>11</v>
      </c>
      <c r="AI289" s="35" t="s">
        <v>15</v>
      </c>
      <c r="AJ289" s="214">
        <v>21.079383604807514</v>
      </c>
      <c r="AK289" s="214">
        <v>0.41643528355783022</v>
      </c>
      <c r="AL289" s="215">
        <v>3.1354452391522907</v>
      </c>
      <c r="AM289" s="215">
        <v>2.7127241586926472</v>
      </c>
      <c r="AN289" s="215">
        <v>488.66627527175228</v>
      </c>
      <c r="AO289" s="215">
        <v>42.471178621105118</v>
      </c>
      <c r="AP289" s="215">
        <v>534.32143614040399</v>
      </c>
      <c r="AQ289" s="215">
        <v>128.89066628756649</v>
      </c>
      <c r="AR289" s="215">
        <v>15.374224674271565</v>
      </c>
      <c r="AS289" s="215">
        <v>0.30335628456933855</v>
      </c>
      <c r="AT289" s="215">
        <v>3.1377073918987777</v>
      </c>
      <c r="AU289" s="215">
        <v>3.4449107020944965</v>
      </c>
      <c r="AV289" s="215">
        <v>847.24603442832938</v>
      </c>
      <c r="AW289" s="215">
        <v>1.2631038548541647</v>
      </c>
      <c r="AX289" s="215">
        <v>674.83215504685961</v>
      </c>
      <c r="AY289" s="215">
        <v>85.115386186134543</v>
      </c>
      <c r="AZ289" s="215">
        <v>102.14053892778952</v>
      </c>
      <c r="BA289" s="215">
        <v>5.6654776021360744</v>
      </c>
      <c r="BB289" s="215">
        <v>16.126521209044707</v>
      </c>
      <c r="BC289" s="215">
        <v>16.400048716880697</v>
      </c>
    </row>
    <row r="290" spans="1:55" x14ac:dyDescent="0.25">
      <c r="A290" s="56" t="s">
        <v>11</v>
      </c>
      <c r="B290" s="43" t="s">
        <v>16</v>
      </c>
      <c r="C290" s="209"/>
      <c r="E290" s="201">
        <f t="shared" ref="E290:X290" si="168">IF(E45=1,$AA20,0)</f>
        <v>0</v>
      </c>
      <c r="F290" s="201">
        <f t="shared" si="168"/>
        <v>0</v>
      </c>
      <c r="G290" s="201">
        <f t="shared" si="168"/>
        <v>0</v>
      </c>
      <c r="H290" s="201">
        <f t="shared" si="168"/>
        <v>0</v>
      </c>
      <c r="I290" s="201">
        <f t="shared" si="168"/>
        <v>0</v>
      </c>
      <c r="J290" s="201">
        <f t="shared" si="168"/>
        <v>0</v>
      </c>
      <c r="K290" s="201">
        <f t="shared" si="168"/>
        <v>0</v>
      </c>
      <c r="L290" s="201">
        <f t="shared" si="168"/>
        <v>0</v>
      </c>
      <c r="M290" s="201">
        <f t="shared" si="168"/>
        <v>0</v>
      </c>
      <c r="N290" s="201">
        <f t="shared" si="168"/>
        <v>0</v>
      </c>
      <c r="O290" s="201">
        <f t="shared" si="168"/>
        <v>0</v>
      </c>
      <c r="P290" s="201">
        <f t="shared" si="168"/>
        <v>0</v>
      </c>
      <c r="Q290" s="201">
        <f t="shared" si="168"/>
        <v>0</v>
      </c>
      <c r="R290" s="201">
        <f t="shared" si="168"/>
        <v>0</v>
      </c>
      <c r="S290" s="201">
        <f t="shared" si="168"/>
        <v>0</v>
      </c>
      <c r="T290" s="201">
        <f t="shared" si="168"/>
        <v>14.271625744284499</v>
      </c>
      <c r="U290" s="201">
        <f t="shared" si="168"/>
        <v>0</v>
      </c>
      <c r="V290" s="201">
        <f t="shared" si="168"/>
        <v>0</v>
      </c>
      <c r="W290" s="201">
        <f t="shared" si="168"/>
        <v>0</v>
      </c>
      <c r="X290" s="201">
        <f t="shared" si="168"/>
        <v>0</v>
      </c>
      <c r="AH290" s="56" t="s">
        <v>11</v>
      </c>
      <c r="AI290" s="43" t="s">
        <v>16</v>
      </c>
      <c r="AJ290" s="214">
        <v>71.892416119130402</v>
      </c>
      <c r="AK290" s="214">
        <v>1.7654101651445215</v>
      </c>
      <c r="AL290" s="215">
        <v>13.597006186929629</v>
      </c>
      <c r="AM290" s="215">
        <v>17.469137538290944</v>
      </c>
      <c r="AN290" s="215">
        <v>1719.0673139408157</v>
      </c>
      <c r="AO290" s="215">
        <v>192.64897710295975</v>
      </c>
      <c r="AP290" s="215">
        <v>2371.1427389252149</v>
      </c>
      <c r="AQ290" s="215">
        <v>928.41339356790127</v>
      </c>
      <c r="AR290" s="215">
        <v>46.808331800274615</v>
      </c>
      <c r="AS290" s="215">
        <v>1.1939804128229636</v>
      </c>
      <c r="AT290" s="215">
        <v>10.999800256149861</v>
      </c>
      <c r="AU290" s="215">
        <v>15.073654653167173</v>
      </c>
      <c r="AV290" s="215">
        <v>2774.5526036289525</v>
      </c>
      <c r="AW290" s="215">
        <v>6.3380887450503094</v>
      </c>
      <c r="AX290" s="215">
        <v>298.36580509290576</v>
      </c>
      <c r="AY290" s="215">
        <v>1963.6140295293947</v>
      </c>
      <c r="AZ290" s="215">
        <v>333.72431214905498</v>
      </c>
      <c r="BA290" s="215">
        <v>24.855906805911612</v>
      </c>
      <c r="BB290" s="215">
        <v>65.535529376522106</v>
      </c>
      <c r="BC290" s="215">
        <v>102.14084838136579</v>
      </c>
    </row>
    <row r="291" spans="1:55" x14ac:dyDescent="0.25">
      <c r="A291" s="57" t="s">
        <v>12</v>
      </c>
      <c r="B291" s="35" t="s">
        <v>13</v>
      </c>
      <c r="C291" s="209"/>
      <c r="E291" s="201">
        <f t="shared" ref="E291:X291" si="169">IF(E46=1,$AA21,0)</f>
        <v>0</v>
      </c>
      <c r="F291" s="201">
        <f t="shared" si="169"/>
        <v>0</v>
      </c>
      <c r="G291" s="201">
        <f t="shared" si="169"/>
        <v>0</v>
      </c>
      <c r="H291" s="201">
        <f t="shared" si="169"/>
        <v>0</v>
      </c>
      <c r="I291" s="201">
        <f t="shared" si="169"/>
        <v>0</v>
      </c>
      <c r="J291" s="201">
        <f t="shared" si="169"/>
        <v>0</v>
      </c>
      <c r="K291" s="201">
        <f t="shared" si="169"/>
        <v>0</v>
      </c>
      <c r="L291" s="201">
        <f t="shared" si="169"/>
        <v>0</v>
      </c>
      <c r="M291" s="201">
        <f t="shared" si="169"/>
        <v>0</v>
      </c>
      <c r="N291" s="201">
        <f t="shared" si="169"/>
        <v>0</v>
      </c>
      <c r="O291" s="201">
        <f t="shared" si="169"/>
        <v>0</v>
      </c>
      <c r="P291" s="201">
        <f t="shared" si="169"/>
        <v>0</v>
      </c>
      <c r="Q291" s="201">
        <f t="shared" si="169"/>
        <v>0</v>
      </c>
      <c r="R291" s="201">
        <f t="shared" si="169"/>
        <v>0</v>
      </c>
      <c r="S291" s="201">
        <f t="shared" si="169"/>
        <v>0</v>
      </c>
      <c r="T291" s="201">
        <f t="shared" si="169"/>
        <v>0</v>
      </c>
      <c r="U291" s="201">
        <f t="shared" si="169"/>
        <v>245.033146218459</v>
      </c>
      <c r="V291" s="201">
        <f t="shared" si="169"/>
        <v>0</v>
      </c>
      <c r="W291" s="201">
        <f t="shared" si="169"/>
        <v>0</v>
      </c>
      <c r="X291" s="201">
        <f t="shared" si="169"/>
        <v>0</v>
      </c>
      <c r="AH291" s="57" t="s">
        <v>12</v>
      </c>
      <c r="AI291" s="35" t="s">
        <v>13</v>
      </c>
      <c r="AJ291" s="214">
        <v>3585.660870411245</v>
      </c>
      <c r="AK291" s="214">
        <v>97.620879678633244</v>
      </c>
      <c r="AL291" s="215">
        <v>426.02838066811125</v>
      </c>
      <c r="AM291" s="215">
        <v>326.11130227219672</v>
      </c>
      <c r="AN291" s="215">
        <v>93070.580545381701</v>
      </c>
      <c r="AO291" s="215">
        <v>10403.247179476539</v>
      </c>
      <c r="AP291" s="215">
        <v>82751.525983803134</v>
      </c>
      <c r="AQ291" s="215">
        <v>17969.339630457449</v>
      </c>
      <c r="AR291" s="215">
        <v>3463.9478843173615</v>
      </c>
      <c r="AS291" s="215">
        <v>78.48506549035568</v>
      </c>
      <c r="AT291" s="215">
        <v>500.9385016532334</v>
      </c>
      <c r="AU291" s="215">
        <v>502.99666421986717</v>
      </c>
      <c r="AV291" s="215">
        <v>7311.801328537148</v>
      </c>
      <c r="AW291" s="215">
        <v>9.9752994285765979</v>
      </c>
      <c r="AX291" s="215">
        <v>336.39553057986853</v>
      </c>
      <c r="AY291" s="215">
        <v>315.98074976686297</v>
      </c>
      <c r="AZ291" s="215">
        <v>192542.00114432903</v>
      </c>
      <c r="BA291" s="215">
        <v>2669.766245087917</v>
      </c>
      <c r="BB291" s="215">
        <v>9078.0543769456781</v>
      </c>
      <c r="BC291" s="215">
        <v>6734.9214986104616</v>
      </c>
    </row>
    <row r="292" spans="1:55" x14ac:dyDescent="0.25">
      <c r="A292" s="57" t="s">
        <v>12</v>
      </c>
      <c r="B292" s="35" t="s">
        <v>14</v>
      </c>
      <c r="C292" s="209"/>
      <c r="E292" s="201">
        <f t="shared" ref="E292:X292" si="170">IF(E47=1,$AA22,0)</f>
        <v>0</v>
      </c>
      <c r="F292" s="201">
        <f t="shared" si="170"/>
        <v>0</v>
      </c>
      <c r="G292" s="201">
        <f t="shared" si="170"/>
        <v>0</v>
      </c>
      <c r="H292" s="201">
        <f t="shared" si="170"/>
        <v>0</v>
      </c>
      <c r="I292" s="201">
        <f t="shared" si="170"/>
        <v>0</v>
      </c>
      <c r="J292" s="201">
        <f t="shared" si="170"/>
        <v>0</v>
      </c>
      <c r="K292" s="201">
        <f t="shared" si="170"/>
        <v>0</v>
      </c>
      <c r="L292" s="201">
        <f t="shared" si="170"/>
        <v>0</v>
      </c>
      <c r="M292" s="201">
        <f t="shared" si="170"/>
        <v>0</v>
      </c>
      <c r="N292" s="201">
        <f t="shared" si="170"/>
        <v>0</v>
      </c>
      <c r="O292" s="201">
        <f t="shared" si="170"/>
        <v>0</v>
      </c>
      <c r="P292" s="201">
        <f t="shared" si="170"/>
        <v>0</v>
      </c>
      <c r="Q292" s="201">
        <f t="shared" si="170"/>
        <v>0</v>
      </c>
      <c r="R292" s="201">
        <f t="shared" si="170"/>
        <v>0</v>
      </c>
      <c r="S292" s="201">
        <f t="shared" si="170"/>
        <v>0</v>
      </c>
      <c r="T292" s="201">
        <f t="shared" si="170"/>
        <v>0</v>
      </c>
      <c r="U292" s="201">
        <f t="shared" si="170"/>
        <v>0</v>
      </c>
      <c r="V292" s="201">
        <f t="shared" si="170"/>
        <v>44.801547392040604</v>
      </c>
      <c r="W292" s="201">
        <f t="shared" si="170"/>
        <v>0</v>
      </c>
      <c r="X292" s="201">
        <f t="shared" si="170"/>
        <v>0</v>
      </c>
      <c r="AH292" s="57" t="s">
        <v>12</v>
      </c>
      <c r="AI292" s="35" t="s">
        <v>14</v>
      </c>
      <c r="AJ292" s="214">
        <v>6942.0914643398619</v>
      </c>
      <c r="AK292" s="214">
        <v>2410.2057696523134</v>
      </c>
      <c r="AL292" s="215">
        <v>1139.8804692693154</v>
      </c>
      <c r="AM292" s="215">
        <v>1257.9579790136986</v>
      </c>
      <c r="AN292" s="215">
        <v>201503.11897763523</v>
      </c>
      <c r="AO292" s="215">
        <v>258002.4282820638</v>
      </c>
      <c r="AP292" s="215">
        <v>288124.09072527912</v>
      </c>
      <c r="AQ292" s="215">
        <v>80285.160171450945</v>
      </c>
      <c r="AR292" s="215">
        <v>3151.6217785203903</v>
      </c>
      <c r="AS292" s="215">
        <v>1537.8159048355139</v>
      </c>
      <c r="AT292" s="215">
        <v>1038.5838837405129</v>
      </c>
      <c r="AU292" s="215">
        <v>1036.0658585191863</v>
      </c>
      <c r="AV292" s="215">
        <v>17789.72948308543</v>
      </c>
      <c r="AW292" s="215">
        <v>147.66604614940488</v>
      </c>
      <c r="AX292" s="215">
        <v>847.6755627077481</v>
      </c>
      <c r="AY292" s="215">
        <v>1033.226255878106</v>
      </c>
      <c r="AZ292" s="215">
        <v>82606.703059532098</v>
      </c>
      <c r="BA292" s="215">
        <v>138583.64684711347</v>
      </c>
      <c r="BB292" s="215">
        <v>16323.957734729052</v>
      </c>
      <c r="BC292" s="215">
        <v>24558.936222528595</v>
      </c>
    </row>
    <row r="293" spans="1:55" x14ac:dyDescent="0.25">
      <c r="A293" s="57" t="s">
        <v>12</v>
      </c>
      <c r="B293" s="35" t="s">
        <v>15</v>
      </c>
      <c r="C293" s="209"/>
      <c r="E293" s="201">
        <f t="shared" ref="E293:X293" si="171">IF(E48=1,$AA23,0)</f>
        <v>0</v>
      </c>
      <c r="F293" s="201">
        <f t="shared" si="171"/>
        <v>0</v>
      </c>
      <c r="G293" s="201">
        <f t="shared" si="171"/>
        <v>0</v>
      </c>
      <c r="H293" s="201">
        <f t="shared" si="171"/>
        <v>0</v>
      </c>
      <c r="I293" s="201">
        <f t="shared" si="171"/>
        <v>0</v>
      </c>
      <c r="J293" s="201">
        <f t="shared" si="171"/>
        <v>0</v>
      </c>
      <c r="K293" s="201">
        <f t="shared" si="171"/>
        <v>0</v>
      </c>
      <c r="L293" s="201">
        <f t="shared" si="171"/>
        <v>0</v>
      </c>
      <c r="M293" s="201">
        <f t="shared" si="171"/>
        <v>0</v>
      </c>
      <c r="N293" s="201">
        <f t="shared" si="171"/>
        <v>0</v>
      </c>
      <c r="O293" s="201">
        <f t="shared" si="171"/>
        <v>0</v>
      </c>
      <c r="P293" s="201">
        <f t="shared" si="171"/>
        <v>0</v>
      </c>
      <c r="Q293" s="201">
        <f t="shared" si="171"/>
        <v>0</v>
      </c>
      <c r="R293" s="201">
        <f t="shared" si="171"/>
        <v>0</v>
      </c>
      <c r="S293" s="201">
        <f t="shared" si="171"/>
        <v>0</v>
      </c>
      <c r="T293" s="201">
        <f t="shared" si="171"/>
        <v>0</v>
      </c>
      <c r="U293" s="201">
        <f t="shared" si="171"/>
        <v>0</v>
      </c>
      <c r="V293" s="201">
        <f t="shared" si="171"/>
        <v>0</v>
      </c>
      <c r="W293" s="201">
        <f t="shared" si="171"/>
        <v>91.253189878916189</v>
      </c>
      <c r="X293" s="201">
        <f t="shared" si="171"/>
        <v>0</v>
      </c>
      <c r="AH293" s="57" t="s">
        <v>12</v>
      </c>
      <c r="AI293" s="35" t="s">
        <v>15</v>
      </c>
      <c r="AJ293" s="214">
        <v>74.871615781410057</v>
      </c>
      <c r="AK293" s="214">
        <v>6.0886585312124755</v>
      </c>
      <c r="AL293" s="215">
        <v>13.601139418285392</v>
      </c>
      <c r="AM293" s="215">
        <v>12.988472746016683</v>
      </c>
      <c r="AN293" s="215">
        <v>1970.7947995239711</v>
      </c>
      <c r="AO293" s="215">
        <v>670.05426242874046</v>
      </c>
      <c r="AP293" s="215">
        <v>2569.5717223039001</v>
      </c>
      <c r="AQ293" s="215">
        <v>732.45519225878888</v>
      </c>
      <c r="AR293" s="215">
        <v>51.511192403493212</v>
      </c>
      <c r="AS293" s="215">
        <v>3.2219550807228567</v>
      </c>
      <c r="AT293" s="215">
        <v>9.5843982921925832</v>
      </c>
      <c r="AU293" s="215">
        <v>10.603712535507462</v>
      </c>
      <c r="AV293" s="215">
        <v>125.71229727773363</v>
      </c>
      <c r="AW293" s="215">
        <v>0.37162095633704206</v>
      </c>
      <c r="AX293" s="215">
        <v>6.3034114153822385</v>
      </c>
      <c r="AY293" s="215">
        <v>6.4758194612017004</v>
      </c>
      <c r="AZ293" s="215">
        <v>1522.7226824482721</v>
      </c>
      <c r="BA293" s="215">
        <v>176.49187124828359</v>
      </c>
      <c r="BB293" s="215">
        <v>3641.3264991492156</v>
      </c>
      <c r="BC293" s="215">
        <v>529.61516929068262</v>
      </c>
    </row>
    <row r="294" spans="1:55" x14ac:dyDescent="0.25">
      <c r="A294" s="58" t="s">
        <v>12</v>
      </c>
      <c r="B294" s="43" t="s">
        <v>16</v>
      </c>
      <c r="C294" s="209"/>
      <c r="E294" s="201">
        <f t="shared" ref="E294:X294" si="172">IF(E49=1,$AA24,0)</f>
        <v>0</v>
      </c>
      <c r="F294" s="201">
        <f t="shared" si="172"/>
        <v>0</v>
      </c>
      <c r="G294" s="201">
        <f t="shared" si="172"/>
        <v>0</v>
      </c>
      <c r="H294" s="201">
        <f t="shared" si="172"/>
        <v>0</v>
      </c>
      <c r="I294" s="201">
        <f t="shared" si="172"/>
        <v>0</v>
      </c>
      <c r="J294" s="201">
        <f t="shared" si="172"/>
        <v>0</v>
      </c>
      <c r="K294" s="201">
        <f t="shared" si="172"/>
        <v>0</v>
      </c>
      <c r="L294" s="201">
        <f t="shared" si="172"/>
        <v>0</v>
      </c>
      <c r="M294" s="201">
        <f t="shared" si="172"/>
        <v>0</v>
      </c>
      <c r="N294" s="201">
        <f t="shared" si="172"/>
        <v>0</v>
      </c>
      <c r="O294" s="201">
        <f t="shared" si="172"/>
        <v>0</v>
      </c>
      <c r="P294" s="201">
        <f t="shared" si="172"/>
        <v>0</v>
      </c>
      <c r="Q294" s="201">
        <f t="shared" si="172"/>
        <v>0</v>
      </c>
      <c r="R294" s="201">
        <f t="shared" si="172"/>
        <v>0</v>
      </c>
      <c r="S294" s="201">
        <f t="shared" si="172"/>
        <v>0</v>
      </c>
      <c r="T294" s="201">
        <f t="shared" si="172"/>
        <v>0</v>
      </c>
      <c r="U294" s="201">
        <f t="shared" si="172"/>
        <v>0</v>
      </c>
      <c r="V294" s="201">
        <f t="shared" si="172"/>
        <v>0</v>
      </c>
      <c r="W294" s="201">
        <f t="shared" si="172"/>
        <v>0</v>
      </c>
      <c r="X294" s="201">
        <f t="shared" si="172"/>
        <v>110.89743545808599</v>
      </c>
      <c r="AH294" s="58" t="s">
        <v>12</v>
      </c>
      <c r="AI294" s="43" t="s">
        <v>16</v>
      </c>
      <c r="AJ294" s="214">
        <v>359.95259593826097</v>
      </c>
      <c r="AK294" s="214">
        <v>28.037750764461514</v>
      </c>
      <c r="AL294" s="215">
        <v>86.164376715548144</v>
      </c>
      <c r="AM294" s="215">
        <v>139.11929357736622</v>
      </c>
      <c r="AN294" s="215">
        <v>10434.159084997489</v>
      </c>
      <c r="AO294" s="215">
        <v>3326.7591255117486</v>
      </c>
      <c r="AP294" s="215">
        <v>19293.089801033351</v>
      </c>
      <c r="AQ294" s="215">
        <v>10086.869741590279</v>
      </c>
      <c r="AR294" s="215">
        <v>207.61044419923971</v>
      </c>
      <c r="AS294" s="215">
        <v>21.28723518859746</v>
      </c>
      <c r="AT294" s="215">
        <v>62.067847892505192</v>
      </c>
      <c r="AU294" s="215">
        <v>107.38502205614148</v>
      </c>
      <c r="AV294" s="215">
        <v>539.72385093601156</v>
      </c>
      <c r="AW294" s="215">
        <v>1.7643760430579529</v>
      </c>
      <c r="AX294" s="215">
        <v>33.698153171144028</v>
      </c>
      <c r="AY294" s="215">
        <v>41.022292937937102</v>
      </c>
      <c r="AZ294" s="215">
        <v>5992.0664958533234</v>
      </c>
      <c r="BA294" s="215">
        <v>993.97137095732751</v>
      </c>
      <c r="BB294" s="215">
        <v>2222.5853067831554</v>
      </c>
      <c r="BC294" s="215">
        <v>20574.784894370081</v>
      </c>
    </row>
    <row r="295" spans="1:55" x14ac:dyDescent="0.25">
      <c r="AJ295" s="216">
        <f t="shared" ref="AJ295:BC295" si="173">SUM(AJ275:AJ294)</f>
        <v>42345.323372153398</v>
      </c>
      <c r="AK295" s="216">
        <f t="shared" si="173"/>
        <v>5024.035424134504</v>
      </c>
      <c r="AL295" s="216">
        <f t="shared" si="173"/>
        <v>4997.5464747790957</v>
      </c>
      <c r="AM295" s="216">
        <f t="shared" si="173"/>
        <v>8282.6731332619984</v>
      </c>
      <c r="AN295" s="216">
        <f t="shared" si="173"/>
        <v>1113280.72004036</v>
      </c>
      <c r="AO295" s="216">
        <f t="shared" si="173"/>
        <v>949345.62807264354</v>
      </c>
      <c r="AP295" s="216">
        <f t="shared" si="173"/>
        <v>1279701.3401011897</v>
      </c>
      <c r="AQ295" s="216">
        <f t="shared" si="173"/>
        <v>483125.06515873008</v>
      </c>
      <c r="AR295" s="216">
        <f t="shared" si="173"/>
        <v>31572.587102517904</v>
      </c>
      <c r="AS295" s="216">
        <f t="shared" si="173"/>
        <v>11787.049476195767</v>
      </c>
      <c r="AT295" s="216">
        <f t="shared" si="173"/>
        <v>6981.101664280498</v>
      </c>
      <c r="AU295" s="216">
        <f t="shared" si="173"/>
        <v>9857.1924103810106</v>
      </c>
      <c r="AV295" s="216">
        <f t="shared" si="173"/>
        <v>183099.9741936301</v>
      </c>
      <c r="AW295" s="216">
        <f t="shared" si="173"/>
        <v>1197.7503082844846</v>
      </c>
      <c r="AX295" s="216">
        <f t="shared" si="173"/>
        <v>8276.1004028073876</v>
      </c>
      <c r="AY295" s="216">
        <f t="shared" si="173"/>
        <v>9964.9441314433789</v>
      </c>
      <c r="AZ295" s="216">
        <f t="shared" si="173"/>
        <v>305506.11550709174</v>
      </c>
      <c r="BA295" s="216">
        <f t="shared" si="173"/>
        <v>145428.29014479628</v>
      </c>
      <c r="BB295" s="216">
        <f t="shared" si="173"/>
        <v>35081.385017879031</v>
      </c>
      <c r="BC295" s="216">
        <f t="shared" si="173"/>
        <v>57321.879778951254</v>
      </c>
    </row>
    <row r="297" spans="1:55" ht="17.25" x14ac:dyDescent="0.3">
      <c r="A297" s="17"/>
      <c r="B297" s="17"/>
      <c r="C297" s="197" t="s">
        <v>87</v>
      </c>
      <c r="AJ297" s="18" t="s">
        <v>13</v>
      </c>
      <c r="AK297" s="18" t="s">
        <v>14</v>
      </c>
      <c r="AL297" s="18" t="s">
        <v>15</v>
      </c>
      <c r="AM297" s="18" t="s">
        <v>16</v>
      </c>
      <c r="AN297" s="18" t="s">
        <v>13</v>
      </c>
      <c r="AO297" s="18" t="s">
        <v>14</v>
      </c>
      <c r="AP297" s="18" t="s">
        <v>15</v>
      </c>
      <c r="AQ297" s="18" t="s">
        <v>16</v>
      </c>
      <c r="AR297" s="18" t="s">
        <v>13</v>
      </c>
      <c r="AS297" s="18" t="s">
        <v>14</v>
      </c>
      <c r="AT297" s="18" t="s">
        <v>15</v>
      </c>
      <c r="AU297" s="18" t="s">
        <v>16</v>
      </c>
      <c r="AV297" s="18" t="s">
        <v>13</v>
      </c>
      <c r="AW297" s="18" t="s">
        <v>14</v>
      </c>
      <c r="AX297" s="18" t="s">
        <v>15</v>
      </c>
      <c r="AY297" s="18" t="s">
        <v>16</v>
      </c>
      <c r="AZ297" s="18" t="s">
        <v>13</v>
      </c>
      <c r="BA297" s="18" t="s">
        <v>14</v>
      </c>
      <c r="BB297" s="18" t="s">
        <v>15</v>
      </c>
      <c r="BC297" s="18" t="s">
        <v>16</v>
      </c>
    </row>
    <row r="298" spans="1:55" x14ac:dyDescent="0.25">
      <c r="A298" s="24" t="s">
        <v>8</v>
      </c>
      <c r="B298" s="25" t="s">
        <v>13</v>
      </c>
      <c r="C298" s="209"/>
      <c r="E298" s="201">
        <f t="shared" ref="E298:X298" si="174">IF(E30=1,$AB5,0)</f>
        <v>14.7888158204911</v>
      </c>
      <c r="F298" s="201">
        <f t="shared" si="174"/>
        <v>0</v>
      </c>
      <c r="G298" s="201">
        <f t="shared" si="174"/>
        <v>0</v>
      </c>
      <c r="H298" s="201">
        <f t="shared" si="174"/>
        <v>0</v>
      </c>
      <c r="I298" s="201">
        <f t="shared" si="174"/>
        <v>0</v>
      </c>
      <c r="J298" s="201">
        <f t="shared" si="174"/>
        <v>0</v>
      </c>
      <c r="K298" s="201">
        <f t="shared" si="174"/>
        <v>0</v>
      </c>
      <c r="L298" s="201">
        <f t="shared" si="174"/>
        <v>0</v>
      </c>
      <c r="M298" s="201">
        <f t="shared" si="174"/>
        <v>0</v>
      </c>
      <c r="N298" s="201">
        <f t="shared" si="174"/>
        <v>0</v>
      </c>
      <c r="O298" s="201">
        <f t="shared" si="174"/>
        <v>0</v>
      </c>
      <c r="P298" s="201">
        <f t="shared" si="174"/>
        <v>0</v>
      </c>
      <c r="Q298" s="201">
        <f t="shared" si="174"/>
        <v>0</v>
      </c>
      <c r="R298" s="201">
        <f t="shared" si="174"/>
        <v>0</v>
      </c>
      <c r="S298" s="201">
        <f t="shared" si="174"/>
        <v>0</v>
      </c>
      <c r="T298" s="201">
        <f t="shared" si="174"/>
        <v>0</v>
      </c>
      <c r="U298" s="201">
        <f t="shared" si="174"/>
        <v>0</v>
      </c>
      <c r="V298" s="201">
        <f t="shared" si="174"/>
        <v>0</v>
      </c>
      <c r="W298" s="201">
        <f t="shared" si="174"/>
        <v>0</v>
      </c>
      <c r="X298" s="201">
        <f t="shared" si="174"/>
        <v>0</v>
      </c>
      <c r="AH298" s="24" t="s">
        <v>8</v>
      </c>
      <c r="AI298" s="25" t="s">
        <v>13</v>
      </c>
      <c r="AJ298" s="214">
        <f t="array" ref="AJ298:BC317">MMULT(MMULT(E96:X115,E140:X159),E298:X317)</f>
        <v>3112.4072365235816</v>
      </c>
      <c r="AK298" s="214">
        <v>4.5910929805798606</v>
      </c>
      <c r="AL298" s="215">
        <v>82.574746418516</v>
      </c>
      <c r="AM298" s="215">
        <v>37.044161387560877</v>
      </c>
      <c r="AN298" s="215">
        <v>651.63997532005396</v>
      </c>
      <c r="AO298" s="215">
        <v>6.1871543677092351</v>
      </c>
      <c r="AP298" s="215">
        <v>48.752596342866539</v>
      </c>
      <c r="AQ298" s="215">
        <v>45.184229134251183</v>
      </c>
      <c r="AR298" s="215">
        <v>1351.3428866852564</v>
      </c>
      <c r="AS298" s="215">
        <v>95.778510029568707</v>
      </c>
      <c r="AT298" s="215">
        <v>1955.9908749827039</v>
      </c>
      <c r="AU298" s="215">
        <v>281.3545886115009</v>
      </c>
      <c r="AV298" s="215">
        <v>112.57763122185119</v>
      </c>
      <c r="AW298" s="215">
        <v>0.11294100379893812</v>
      </c>
      <c r="AX298" s="215">
        <v>6.2642987409133166</v>
      </c>
      <c r="AY298" s="215">
        <v>3.3593475369725856</v>
      </c>
      <c r="AZ298" s="215">
        <v>420.94332039045804</v>
      </c>
      <c r="BA298" s="215">
        <v>5.991768251085908</v>
      </c>
      <c r="BB298" s="215">
        <v>48.461542544694296</v>
      </c>
      <c r="BC298" s="215">
        <v>29.962803047299236</v>
      </c>
    </row>
    <row r="299" spans="1:55" x14ac:dyDescent="0.25">
      <c r="A299" s="34" t="s">
        <v>8</v>
      </c>
      <c r="B299" s="35" t="s">
        <v>14</v>
      </c>
      <c r="C299" s="209"/>
      <c r="E299" s="201">
        <f t="shared" ref="E299:X299" si="175">IF(E31=1,$AB6,0)</f>
        <v>0</v>
      </c>
      <c r="F299" s="201">
        <f t="shared" si="175"/>
        <v>0.49579748094834902</v>
      </c>
      <c r="G299" s="201">
        <f t="shared" si="175"/>
        <v>0</v>
      </c>
      <c r="H299" s="201">
        <f t="shared" si="175"/>
        <v>0</v>
      </c>
      <c r="I299" s="201">
        <f t="shared" si="175"/>
        <v>0</v>
      </c>
      <c r="J299" s="201">
        <f t="shared" si="175"/>
        <v>0</v>
      </c>
      <c r="K299" s="201">
        <f t="shared" si="175"/>
        <v>0</v>
      </c>
      <c r="L299" s="201">
        <f t="shared" si="175"/>
        <v>0</v>
      </c>
      <c r="M299" s="201">
        <f t="shared" si="175"/>
        <v>0</v>
      </c>
      <c r="N299" s="201">
        <f t="shared" si="175"/>
        <v>0</v>
      </c>
      <c r="O299" s="201">
        <f t="shared" si="175"/>
        <v>0</v>
      </c>
      <c r="P299" s="201">
        <f t="shared" si="175"/>
        <v>0</v>
      </c>
      <c r="Q299" s="201">
        <f t="shared" si="175"/>
        <v>0</v>
      </c>
      <c r="R299" s="201">
        <f t="shared" si="175"/>
        <v>0</v>
      </c>
      <c r="S299" s="201">
        <f t="shared" si="175"/>
        <v>0</v>
      </c>
      <c r="T299" s="201">
        <f t="shared" si="175"/>
        <v>0</v>
      </c>
      <c r="U299" s="201">
        <f t="shared" si="175"/>
        <v>0</v>
      </c>
      <c r="V299" s="201">
        <f t="shared" si="175"/>
        <v>0</v>
      </c>
      <c r="W299" s="201">
        <f t="shared" si="175"/>
        <v>0</v>
      </c>
      <c r="X299" s="201">
        <f t="shared" si="175"/>
        <v>0</v>
      </c>
      <c r="AH299" s="34" t="s">
        <v>8</v>
      </c>
      <c r="AI299" s="35" t="s">
        <v>14</v>
      </c>
      <c r="AJ299" s="214">
        <v>342.92498719323004</v>
      </c>
      <c r="AK299" s="214">
        <v>261.79481450766639</v>
      </c>
      <c r="AL299" s="215">
        <v>80.546087002235382</v>
      </c>
      <c r="AM299" s="215">
        <v>68.558242359484439</v>
      </c>
      <c r="AN299" s="215">
        <v>125.0864717590309</v>
      </c>
      <c r="AO299" s="215">
        <v>4.8167162232479113</v>
      </c>
      <c r="AP299" s="215">
        <v>14.695993720136848</v>
      </c>
      <c r="AQ299" s="215">
        <v>23.245887719460598</v>
      </c>
      <c r="AR299" s="215">
        <v>234.28103389395628</v>
      </c>
      <c r="AS299" s="215">
        <v>50.310353928913507</v>
      </c>
      <c r="AT299" s="215">
        <v>559.76061677769439</v>
      </c>
      <c r="AU299" s="215">
        <v>102.59952340707595</v>
      </c>
      <c r="AV299" s="215">
        <v>21.542427099627044</v>
      </c>
      <c r="AW299" s="215">
        <v>4.0131361869184611E-2</v>
      </c>
      <c r="AX299" s="215">
        <v>1.2456657865801979</v>
      </c>
      <c r="AY299" s="215">
        <v>0.780178827835873</v>
      </c>
      <c r="AZ299" s="215">
        <v>92.773522561345786</v>
      </c>
      <c r="BA299" s="215">
        <v>4.0554889309890312</v>
      </c>
      <c r="BB299" s="215">
        <v>14.063172333364435</v>
      </c>
      <c r="BC299" s="215">
        <v>13.586322815966696</v>
      </c>
    </row>
    <row r="300" spans="1:55" x14ac:dyDescent="0.25">
      <c r="A300" s="34" t="s">
        <v>8</v>
      </c>
      <c r="B300" s="35" t="s">
        <v>15</v>
      </c>
      <c r="C300" s="209"/>
      <c r="E300" s="201">
        <f t="shared" ref="E300:X300" si="176">IF(E32=1,$AB7,0)</f>
        <v>0</v>
      </c>
      <c r="F300" s="201">
        <f t="shared" si="176"/>
        <v>0</v>
      </c>
      <c r="G300" s="201">
        <f t="shared" si="176"/>
        <v>7.6252245410668902</v>
      </c>
      <c r="H300" s="201">
        <f t="shared" si="176"/>
        <v>0</v>
      </c>
      <c r="I300" s="201">
        <f t="shared" si="176"/>
        <v>0</v>
      </c>
      <c r="J300" s="201">
        <f t="shared" si="176"/>
        <v>0</v>
      </c>
      <c r="K300" s="201">
        <f t="shared" si="176"/>
        <v>0</v>
      </c>
      <c r="L300" s="201">
        <f t="shared" si="176"/>
        <v>0</v>
      </c>
      <c r="M300" s="201">
        <f t="shared" si="176"/>
        <v>0</v>
      </c>
      <c r="N300" s="201">
        <f t="shared" si="176"/>
        <v>0</v>
      </c>
      <c r="O300" s="201">
        <f t="shared" si="176"/>
        <v>0</v>
      </c>
      <c r="P300" s="201">
        <f t="shared" si="176"/>
        <v>0</v>
      </c>
      <c r="Q300" s="201">
        <f t="shared" si="176"/>
        <v>0</v>
      </c>
      <c r="R300" s="201">
        <f t="shared" si="176"/>
        <v>0</v>
      </c>
      <c r="S300" s="201">
        <f t="shared" si="176"/>
        <v>0</v>
      </c>
      <c r="T300" s="201">
        <f t="shared" si="176"/>
        <v>0</v>
      </c>
      <c r="U300" s="201">
        <f t="shared" si="176"/>
        <v>0</v>
      </c>
      <c r="V300" s="201">
        <f t="shared" si="176"/>
        <v>0</v>
      </c>
      <c r="W300" s="201">
        <f t="shared" si="176"/>
        <v>0</v>
      </c>
      <c r="X300" s="201">
        <f t="shared" si="176"/>
        <v>0</v>
      </c>
      <c r="AH300" s="34" t="s">
        <v>8</v>
      </c>
      <c r="AI300" s="35" t="s">
        <v>15</v>
      </c>
      <c r="AJ300" s="214">
        <v>27.529667039611013</v>
      </c>
      <c r="AK300" s="214">
        <v>0.6506532440206394</v>
      </c>
      <c r="AL300" s="215">
        <v>86.069032370603324</v>
      </c>
      <c r="AM300" s="215">
        <v>7.9869377946489806</v>
      </c>
      <c r="AN300" s="215">
        <v>13.901351878443906</v>
      </c>
      <c r="AO300" s="215">
        <v>0.17382171575521557</v>
      </c>
      <c r="AP300" s="215">
        <v>1.4423953604197834</v>
      </c>
      <c r="AQ300" s="215">
        <v>1.8089423827636937</v>
      </c>
      <c r="AR300" s="215">
        <v>25.516844072621282</v>
      </c>
      <c r="AS300" s="215">
        <v>2.271360032429357</v>
      </c>
      <c r="AT300" s="215">
        <v>43.689774932184974</v>
      </c>
      <c r="AU300" s="215">
        <v>7.423442873947586</v>
      </c>
      <c r="AV300" s="215">
        <v>2.3965787426424572</v>
      </c>
      <c r="AW300" s="215">
        <v>2.5995544018910981E-3</v>
      </c>
      <c r="AX300" s="215">
        <v>0.14690919198330404</v>
      </c>
      <c r="AY300" s="215">
        <v>7.788306379018102E-2</v>
      </c>
      <c r="AZ300" s="215">
        <v>8.923013770269506</v>
      </c>
      <c r="BA300" s="215">
        <v>0.15588557207346782</v>
      </c>
      <c r="BB300" s="215">
        <v>1.222077328143669</v>
      </c>
      <c r="BC300" s="215">
        <v>0.873515664335069</v>
      </c>
    </row>
    <row r="301" spans="1:55" x14ac:dyDescent="0.25">
      <c r="A301" s="42" t="s">
        <v>8</v>
      </c>
      <c r="B301" s="43" t="s">
        <v>16</v>
      </c>
      <c r="C301" s="209"/>
      <c r="E301" s="201">
        <f t="shared" ref="E301:X301" si="177">IF(E33=1,$AB8,0)</f>
        <v>0</v>
      </c>
      <c r="F301" s="201">
        <f t="shared" si="177"/>
        <v>0</v>
      </c>
      <c r="G301" s="201">
        <f t="shared" si="177"/>
        <v>0</v>
      </c>
      <c r="H301" s="201">
        <f t="shared" si="177"/>
        <v>5.5162298797629097</v>
      </c>
      <c r="I301" s="201">
        <f t="shared" si="177"/>
        <v>0</v>
      </c>
      <c r="J301" s="201">
        <f t="shared" si="177"/>
        <v>0</v>
      </c>
      <c r="K301" s="201">
        <f t="shared" si="177"/>
        <v>0</v>
      </c>
      <c r="L301" s="201">
        <f t="shared" si="177"/>
        <v>0</v>
      </c>
      <c r="M301" s="201">
        <f t="shared" si="177"/>
        <v>0</v>
      </c>
      <c r="N301" s="201">
        <f t="shared" si="177"/>
        <v>0</v>
      </c>
      <c r="O301" s="201">
        <f t="shared" si="177"/>
        <v>0</v>
      </c>
      <c r="P301" s="201">
        <f t="shared" si="177"/>
        <v>0</v>
      </c>
      <c r="Q301" s="201">
        <f t="shared" si="177"/>
        <v>0</v>
      </c>
      <c r="R301" s="201">
        <f t="shared" si="177"/>
        <v>0</v>
      </c>
      <c r="S301" s="201">
        <f t="shared" si="177"/>
        <v>0</v>
      </c>
      <c r="T301" s="201">
        <f t="shared" si="177"/>
        <v>0</v>
      </c>
      <c r="U301" s="201">
        <f t="shared" si="177"/>
        <v>0</v>
      </c>
      <c r="V301" s="201">
        <f t="shared" si="177"/>
        <v>0</v>
      </c>
      <c r="W301" s="201">
        <f t="shared" si="177"/>
        <v>0</v>
      </c>
      <c r="X301" s="201">
        <f t="shared" si="177"/>
        <v>0</v>
      </c>
      <c r="AH301" s="42" t="s">
        <v>8</v>
      </c>
      <c r="AI301" s="43" t="s">
        <v>16</v>
      </c>
      <c r="AJ301" s="214">
        <v>336.35794465692669</v>
      </c>
      <c r="AK301" s="214">
        <v>8.3368190736562511</v>
      </c>
      <c r="AL301" s="215">
        <v>142.7200067922829</v>
      </c>
      <c r="AM301" s="215">
        <v>719.93841623757862</v>
      </c>
      <c r="AN301" s="215">
        <v>196.01148362204316</v>
      </c>
      <c r="AO301" s="215">
        <v>3.8797767591037737</v>
      </c>
      <c r="AP301" s="215">
        <v>30.374193070962964</v>
      </c>
      <c r="AQ301" s="215">
        <v>68.960267198797084</v>
      </c>
      <c r="AR301" s="215">
        <v>320.09210724544744</v>
      </c>
      <c r="AS301" s="215">
        <v>43.445568171916108</v>
      </c>
      <c r="AT301" s="215">
        <v>795.80994728841074</v>
      </c>
      <c r="AU301" s="215">
        <v>207.81151402340925</v>
      </c>
      <c r="AV301" s="215">
        <v>35.887194866700412</v>
      </c>
      <c r="AW301" s="215">
        <v>4.8644938541860722E-2</v>
      </c>
      <c r="AX301" s="215">
        <v>2.619955923563698</v>
      </c>
      <c r="AY301" s="215">
        <v>1.6405993611778669</v>
      </c>
      <c r="AZ301" s="215">
        <v>123.3230123139661</v>
      </c>
      <c r="BA301" s="215">
        <v>3.4965272552524556</v>
      </c>
      <c r="BB301" s="215">
        <v>23.488418407442975</v>
      </c>
      <c r="BC301" s="215">
        <v>25.866550898278039</v>
      </c>
    </row>
    <row r="302" spans="1:55" x14ac:dyDescent="0.25">
      <c r="A302" s="49" t="s">
        <v>9</v>
      </c>
      <c r="B302" s="25" t="s">
        <v>13</v>
      </c>
      <c r="C302" s="209"/>
      <c r="E302" s="201">
        <f t="shared" ref="E302:X302" si="178">IF(E34=1,$AB9,0)</f>
        <v>0</v>
      </c>
      <c r="F302" s="201">
        <f t="shared" si="178"/>
        <v>0</v>
      </c>
      <c r="G302" s="201">
        <f t="shared" si="178"/>
        <v>0</v>
      </c>
      <c r="H302" s="201">
        <f t="shared" si="178"/>
        <v>0</v>
      </c>
      <c r="I302" s="201">
        <f t="shared" si="178"/>
        <v>163.621371655377</v>
      </c>
      <c r="J302" s="201">
        <f t="shared" si="178"/>
        <v>0</v>
      </c>
      <c r="K302" s="201">
        <f t="shared" si="178"/>
        <v>0</v>
      </c>
      <c r="L302" s="201">
        <f t="shared" si="178"/>
        <v>0</v>
      </c>
      <c r="M302" s="201">
        <f t="shared" si="178"/>
        <v>0</v>
      </c>
      <c r="N302" s="201">
        <f t="shared" si="178"/>
        <v>0</v>
      </c>
      <c r="O302" s="201">
        <f t="shared" si="178"/>
        <v>0</v>
      </c>
      <c r="P302" s="201">
        <f t="shared" si="178"/>
        <v>0</v>
      </c>
      <c r="Q302" s="201">
        <f t="shared" si="178"/>
        <v>0</v>
      </c>
      <c r="R302" s="201">
        <f t="shared" si="178"/>
        <v>0</v>
      </c>
      <c r="S302" s="201">
        <f t="shared" si="178"/>
        <v>0</v>
      </c>
      <c r="T302" s="201">
        <f t="shared" si="178"/>
        <v>0</v>
      </c>
      <c r="U302" s="201">
        <f t="shared" si="178"/>
        <v>0</v>
      </c>
      <c r="V302" s="201">
        <f t="shared" si="178"/>
        <v>0</v>
      </c>
      <c r="W302" s="201">
        <f t="shared" si="178"/>
        <v>0</v>
      </c>
      <c r="X302" s="201">
        <f t="shared" si="178"/>
        <v>0</v>
      </c>
      <c r="AH302" s="49" t="s">
        <v>9</v>
      </c>
      <c r="AI302" s="25" t="s">
        <v>13</v>
      </c>
      <c r="AJ302" s="214">
        <v>431.55303750026292</v>
      </c>
      <c r="AK302" s="214">
        <v>4.9495432677280853</v>
      </c>
      <c r="AL302" s="215">
        <v>53.952326456100835</v>
      </c>
      <c r="AM302" s="215">
        <v>30.935186644259186</v>
      </c>
      <c r="AN302" s="215">
        <v>35567.79470401755</v>
      </c>
      <c r="AO302" s="215">
        <v>117.16421700179443</v>
      </c>
      <c r="AP302" s="215">
        <v>992.83796696721777</v>
      </c>
      <c r="AQ302" s="215">
        <v>882.55882012462189</v>
      </c>
      <c r="AR302" s="215">
        <v>10320.438905422365</v>
      </c>
      <c r="AS302" s="215">
        <v>801.49942778624506</v>
      </c>
      <c r="AT302" s="215">
        <v>14715.563165990712</v>
      </c>
      <c r="AU302" s="215">
        <v>2305.2296421116966</v>
      </c>
      <c r="AV302" s="215">
        <v>773.308505485301</v>
      </c>
      <c r="AW302" s="215">
        <v>0.80585051741347524</v>
      </c>
      <c r="AX302" s="215">
        <v>40.260621707565264</v>
      </c>
      <c r="AY302" s="215">
        <v>21.524429611698505</v>
      </c>
      <c r="AZ302" s="215">
        <v>2923.8375753787136</v>
      </c>
      <c r="BA302" s="215">
        <v>44.397741757193579</v>
      </c>
      <c r="BB302" s="215">
        <v>355.51465610877369</v>
      </c>
      <c r="BC302" s="215">
        <v>208.20439892569124</v>
      </c>
    </row>
    <row r="303" spans="1:55" x14ac:dyDescent="0.25">
      <c r="A303" s="50" t="s">
        <v>9</v>
      </c>
      <c r="B303" s="35" t="s">
        <v>14</v>
      </c>
      <c r="C303" s="209"/>
      <c r="E303" s="201">
        <f t="shared" ref="E303:X303" si="179">IF(E35=1,$AB10,0)</f>
        <v>0</v>
      </c>
      <c r="F303" s="201">
        <f t="shared" si="179"/>
        <v>0</v>
      </c>
      <c r="G303" s="201">
        <f t="shared" si="179"/>
        <v>0</v>
      </c>
      <c r="H303" s="201">
        <f t="shared" si="179"/>
        <v>0</v>
      </c>
      <c r="I303" s="201">
        <f t="shared" si="179"/>
        <v>0</v>
      </c>
      <c r="J303" s="201">
        <f t="shared" si="179"/>
        <v>5.7700832480948403</v>
      </c>
      <c r="K303" s="201">
        <f t="shared" si="179"/>
        <v>0</v>
      </c>
      <c r="L303" s="201">
        <f t="shared" si="179"/>
        <v>0</v>
      </c>
      <c r="M303" s="201">
        <f t="shared" si="179"/>
        <v>0</v>
      </c>
      <c r="N303" s="201">
        <f t="shared" si="179"/>
        <v>0</v>
      </c>
      <c r="O303" s="201">
        <f t="shared" si="179"/>
        <v>0</v>
      </c>
      <c r="P303" s="201">
        <f t="shared" si="179"/>
        <v>0</v>
      </c>
      <c r="Q303" s="201">
        <f t="shared" si="179"/>
        <v>0</v>
      </c>
      <c r="R303" s="201">
        <f t="shared" si="179"/>
        <v>0</v>
      </c>
      <c r="S303" s="201">
        <f t="shared" si="179"/>
        <v>0</v>
      </c>
      <c r="T303" s="201">
        <f t="shared" si="179"/>
        <v>0</v>
      </c>
      <c r="U303" s="201">
        <f t="shared" si="179"/>
        <v>0</v>
      </c>
      <c r="V303" s="201">
        <f t="shared" si="179"/>
        <v>0</v>
      </c>
      <c r="W303" s="201">
        <f t="shared" si="179"/>
        <v>0</v>
      </c>
      <c r="X303" s="201">
        <f t="shared" si="179"/>
        <v>0</v>
      </c>
      <c r="AH303" s="50" t="s">
        <v>9</v>
      </c>
      <c r="AI303" s="35" t="s">
        <v>14</v>
      </c>
      <c r="AJ303" s="214">
        <v>302.10325226322237</v>
      </c>
      <c r="AK303" s="214">
        <v>10.244635799277985</v>
      </c>
      <c r="AL303" s="215">
        <v>53.117378079658067</v>
      </c>
      <c r="AM303" s="215">
        <v>49.433168261463578</v>
      </c>
      <c r="AN303" s="215">
        <v>14137.971863066625</v>
      </c>
      <c r="AO303" s="215">
        <v>8536.254663616488</v>
      </c>
      <c r="AP303" s="215">
        <v>2550.8352891372742</v>
      </c>
      <c r="AQ303" s="215">
        <v>3025.9154747603075</v>
      </c>
      <c r="AR303" s="215">
        <v>7283.1367676471082</v>
      </c>
      <c r="AS303" s="215">
        <v>2648.4723443226831</v>
      </c>
      <c r="AT303" s="215">
        <v>18445.47035666891</v>
      </c>
      <c r="AU303" s="215">
        <v>3581.9047070850852</v>
      </c>
      <c r="AV303" s="215">
        <v>768.61136214849364</v>
      </c>
      <c r="AW303" s="215">
        <v>2.6950156157880918</v>
      </c>
      <c r="AX303" s="215">
        <v>40.163565021454971</v>
      </c>
      <c r="AY303" s="215">
        <v>24.877652305298785</v>
      </c>
      <c r="AZ303" s="215">
        <v>3035.5299506968227</v>
      </c>
      <c r="BA303" s="215">
        <v>165.31581580966423</v>
      </c>
      <c r="BB303" s="215">
        <v>476.79246319749137</v>
      </c>
      <c r="BC303" s="215">
        <v>511.75644797456511</v>
      </c>
    </row>
    <row r="304" spans="1:55" x14ac:dyDescent="0.25">
      <c r="A304" s="50" t="s">
        <v>9</v>
      </c>
      <c r="B304" s="35" t="s">
        <v>15</v>
      </c>
      <c r="C304" s="209"/>
      <c r="E304" s="201">
        <f t="shared" ref="E304:X304" si="180">IF(E36=1,$AB11,0)</f>
        <v>0</v>
      </c>
      <c r="F304" s="201">
        <f t="shared" si="180"/>
        <v>0</v>
      </c>
      <c r="G304" s="201">
        <f t="shared" si="180"/>
        <v>0</v>
      </c>
      <c r="H304" s="201">
        <f t="shared" si="180"/>
        <v>0</v>
      </c>
      <c r="I304" s="201">
        <f t="shared" si="180"/>
        <v>0</v>
      </c>
      <c r="J304" s="201">
        <f t="shared" si="180"/>
        <v>0</v>
      </c>
      <c r="K304" s="201">
        <f t="shared" si="180"/>
        <v>51.027128874682504</v>
      </c>
      <c r="L304" s="201">
        <f t="shared" si="180"/>
        <v>0</v>
      </c>
      <c r="M304" s="201">
        <f t="shared" si="180"/>
        <v>0</v>
      </c>
      <c r="N304" s="201">
        <f t="shared" si="180"/>
        <v>0</v>
      </c>
      <c r="O304" s="201">
        <f t="shared" si="180"/>
        <v>0</v>
      </c>
      <c r="P304" s="201">
        <f t="shared" si="180"/>
        <v>0</v>
      </c>
      <c r="Q304" s="201">
        <f t="shared" si="180"/>
        <v>0</v>
      </c>
      <c r="R304" s="201">
        <f t="shared" si="180"/>
        <v>0</v>
      </c>
      <c r="S304" s="201">
        <f t="shared" si="180"/>
        <v>0</v>
      </c>
      <c r="T304" s="201">
        <f t="shared" si="180"/>
        <v>0</v>
      </c>
      <c r="U304" s="201">
        <f t="shared" si="180"/>
        <v>0</v>
      </c>
      <c r="V304" s="201">
        <f t="shared" si="180"/>
        <v>0</v>
      </c>
      <c r="W304" s="201">
        <f t="shared" si="180"/>
        <v>0</v>
      </c>
      <c r="X304" s="201">
        <f t="shared" si="180"/>
        <v>0</v>
      </c>
      <c r="AH304" s="50" t="s">
        <v>9</v>
      </c>
      <c r="AI304" s="35" t="s">
        <v>15</v>
      </c>
      <c r="AJ304" s="214">
        <v>14.086733991365186</v>
      </c>
      <c r="AK304" s="214">
        <v>0.21837898282234858</v>
      </c>
      <c r="AL304" s="215">
        <v>2.505045544249747</v>
      </c>
      <c r="AM304" s="215">
        <v>1.9550314094280417</v>
      </c>
      <c r="AN304" s="215">
        <v>604.39393539931018</v>
      </c>
      <c r="AO304" s="215">
        <v>15.740201633959071</v>
      </c>
      <c r="AP304" s="215">
        <v>980.03853819769597</v>
      </c>
      <c r="AQ304" s="215">
        <v>156.57521333156987</v>
      </c>
      <c r="AR304" s="215">
        <v>318.86454231582451</v>
      </c>
      <c r="AS304" s="215">
        <v>39.286553493948269</v>
      </c>
      <c r="AT304" s="215">
        <v>607.53600080485921</v>
      </c>
      <c r="AU304" s="215">
        <v>121.16461273228425</v>
      </c>
      <c r="AV304" s="215">
        <v>25.525926920822403</v>
      </c>
      <c r="AW304" s="215">
        <v>3.3454970100869869E-2</v>
      </c>
      <c r="AX304" s="215">
        <v>1.5175845084875059</v>
      </c>
      <c r="AY304" s="215">
        <v>0.833016798114111</v>
      </c>
      <c r="AZ304" s="215">
        <v>102.51274688843441</v>
      </c>
      <c r="BA304" s="215">
        <v>2.1287640762586792</v>
      </c>
      <c r="BB304" s="215">
        <v>15.215655122753549</v>
      </c>
      <c r="BC304" s="215">
        <v>12.421767935034426</v>
      </c>
    </row>
    <row r="305" spans="1:55" x14ac:dyDescent="0.25">
      <c r="A305" s="51" t="s">
        <v>9</v>
      </c>
      <c r="B305" s="43" t="s">
        <v>16</v>
      </c>
      <c r="C305" s="209"/>
      <c r="E305" s="201">
        <f t="shared" ref="E305:X305" si="181">IF(E37=1,$AB12,0)</f>
        <v>0</v>
      </c>
      <c r="F305" s="201">
        <f t="shared" si="181"/>
        <v>0</v>
      </c>
      <c r="G305" s="201">
        <f t="shared" si="181"/>
        <v>0</v>
      </c>
      <c r="H305" s="201">
        <f t="shared" si="181"/>
        <v>0</v>
      </c>
      <c r="I305" s="201">
        <f t="shared" si="181"/>
        <v>0</v>
      </c>
      <c r="J305" s="201">
        <f t="shared" si="181"/>
        <v>0</v>
      </c>
      <c r="K305" s="201">
        <f t="shared" si="181"/>
        <v>0</v>
      </c>
      <c r="L305" s="201">
        <f t="shared" si="181"/>
        <v>57.681757477561398</v>
      </c>
      <c r="M305" s="201">
        <f t="shared" si="181"/>
        <v>0</v>
      </c>
      <c r="N305" s="201">
        <f t="shared" si="181"/>
        <v>0</v>
      </c>
      <c r="O305" s="201">
        <f t="shared" si="181"/>
        <v>0</v>
      </c>
      <c r="P305" s="201">
        <f t="shared" si="181"/>
        <v>0</v>
      </c>
      <c r="Q305" s="201">
        <f t="shared" si="181"/>
        <v>0</v>
      </c>
      <c r="R305" s="201">
        <f t="shared" si="181"/>
        <v>0</v>
      </c>
      <c r="S305" s="201">
        <f t="shared" si="181"/>
        <v>0</v>
      </c>
      <c r="T305" s="201">
        <f t="shared" si="181"/>
        <v>0</v>
      </c>
      <c r="U305" s="201">
        <f t="shared" si="181"/>
        <v>0</v>
      </c>
      <c r="V305" s="201">
        <f t="shared" si="181"/>
        <v>0</v>
      </c>
      <c r="W305" s="201">
        <f t="shared" si="181"/>
        <v>0</v>
      </c>
      <c r="X305" s="201">
        <f t="shared" si="181"/>
        <v>0</v>
      </c>
      <c r="AH305" s="51" t="s">
        <v>9</v>
      </c>
      <c r="AI305" s="43" t="s">
        <v>16</v>
      </c>
      <c r="AJ305" s="214">
        <v>108.98433789807042</v>
      </c>
      <c r="AK305" s="214">
        <v>2.1646785858763078</v>
      </c>
      <c r="AL305" s="215">
        <v>28.990420033587259</v>
      </c>
      <c r="AM305" s="215">
        <v>37.088429883192624</v>
      </c>
      <c r="AN305" s="215">
        <v>3987.427943570292</v>
      </c>
      <c r="AO305" s="215">
        <v>118.35865531490386</v>
      </c>
      <c r="AP305" s="215">
        <v>1000.9333815010655</v>
      </c>
      <c r="AQ305" s="215">
        <v>7364.5939544721377</v>
      </c>
      <c r="AR305" s="215">
        <v>2622.0204154225517</v>
      </c>
      <c r="AS305" s="215">
        <v>446.65901456176141</v>
      </c>
      <c r="AT305" s="215">
        <v>8405.4386308826106</v>
      </c>
      <c r="AU305" s="215">
        <v>2485.7042745049766</v>
      </c>
      <c r="AV305" s="215">
        <v>216.61316766937361</v>
      </c>
      <c r="AW305" s="215">
        <v>0.32758117927405606</v>
      </c>
      <c r="AX305" s="215">
        <v>15.34428812747479</v>
      </c>
      <c r="AY305" s="215">
        <v>9.6218180820648342</v>
      </c>
      <c r="AZ305" s="215">
        <v>893.87847319496439</v>
      </c>
      <c r="BA305" s="215">
        <v>27.410718364820177</v>
      </c>
      <c r="BB305" s="215">
        <v>186.08384374675558</v>
      </c>
      <c r="BC305" s="215">
        <v>231.95958093273728</v>
      </c>
    </row>
    <row r="306" spans="1:55" x14ac:dyDescent="0.25">
      <c r="A306" s="53" t="s">
        <v>10</v>
      </c>
      <c r="B306" s="35" t="s">
        <v>13</v>
      </c>
      <c r="C306" s="209"/>
      <c r="E306" s="201">
        <f t="shared" ref="E306:X306" si="182">IF(E38=1,$AB13,0)</f>
        <v>0</v>
      </c>
      <c r="F306" s="201">
        <f t="shared" si="182"/>
        <v>0</v>
      </c>
      <c r="G306" s="201">
        <f t="shared" si="182"/>
        <v>0</v>
      </c>
      <c r="H306" s="201">
        <f t="shared" si="182"/>
        <v>0</v>
      </c>
      <c r="I306" s="201">
        <f t="shared" si="182"/>
        <v>0</v>
      </c>
      <c r="J306" s="201">
        <f t="shared" si="182"/>
        <v>0</v>
      </c>
      <c r="K306" s="201">
        <f t="shared" si="182"/>
        <v>0</v>
      </c>
      <c r="L306" s="201">
        <f t="shared" si="182"/>
        <v>0</v>
      </c>
      <c r="M306" s="201">
        <f t="shared" si="182"/>
        <v>1972.6392818577499</v>
      </c>
      <c r="N306" s="201">
        <f t="shared" si="182"/>
        <v>0</v>
      </c>
      <c r="O306" s="201">
        <f t="shared" si="182"/>
        <v>0</v>
      </c>
      <c r="P306" s="201">
        <f t="shared" si="182"/>
        <v>0</v>
      </c>
      <c r="Q306" s="201">
        <f t="shared" si="182"/>
        <v>0</v>
      </c>
      <c r="R306" s="201">
        <f t="shared" si="182"/>
        <v>0</v>
      </c>
      <c r="S306" s="201">
        <f t="shared" si="182"/>
        <v>0</v>
      </c>
      <c r="T306" s="201">
        <f t="shared" si="182"/>
        <v>0</v>
      </c>
      <c r="U306" s="201">
        <f t="shared" si="182"/>
        <v>0</v>
      </c>
      <c r="V306" s="201">
        <f t="shared" si="182"/>
        <v>0</v>
      </c>
      <c r="W306" s="201">
        <f t="shared" si="182"/>
        <v>0</v>
      </c>
      <c r="X306" s="201">
        <f t="shared" si="182"/>
        <v>0</v>
      </c>
      <c r="AH306" s="53" t="s">
        <v>10</v>
      </c>
      <c r="AI306" s="35" t="s">
        <v>13</v>
      </c>
      <c r="AJ306" s="214">
        <v>74.96327618687242</v>
      </c>
      <c r="AK306" s="214">
        <v>0.84520914233022015</v>
      </c>
      <c r="AL306" s="215">
        <v>7.5169503875503034</v>
      </c>
      <c r="AM306" s="215">
        <v>4.681233975963206</v>
      </c>
      <c r="AN306" s="215">
        <v>562.4997287228947</v>
      </c>
      <c r="AO306" s="215">
        <v>8.2953712452251569</v>
      </c>
      <c r="AP306" s="215">
        <v>49.742263692563178</v>
      </c>
      <c r="AQ306" s="215">
        <v>57.985338199346437</v>
      </c>
      <c r="AR306" s="215">
        <v>549591.75889065058</v>
      </c>
      <c r="AS306" s="215">
        <v>7292.0391062044127</v>
      </c>
      <c r="AT306" s="215">
        <v>207930.24029651488</v>
      </c>
      <c r="AU306" s="215">
        <v>29388.036687688189</v>
      </c>
      <c r="AV306" s="215">
        <v>563.15420612799267</v>
      </c>
      <c r="AW306" s="215">
        <v>0.53651876165779167</v>
      </c>
      <c r="AX306" s="215">
        <v>26.847320433261572</v>
      </c>
      <c r="AY306" s="215">
        <v>14.401824199531793</v>
      </c>
      <c r="AZ306" s="215">
        <v>2783.049927003648</v>
      </c>
      <c r="BA306" s="215">
        <v>35.263895216615339</v>
      </c>
      <c r="BB306" s="215">
        <v>270.1694160732942</v>
      </c>
      <c r="BC306" s="215">
        <v>168.90945682906633</v>
      </c>
    </row>
    <row r="307" spans="1:55" x14ac:dyDescent="0.25">
      <c r="A307" s="53" t="s">
        <v>10</v>
      </c>
      <c r="B307" s="35" t="s">
        <v>14</v>
      </c>
      <c r="C307" s="209"/>
      <c r="E307" s="201">
        <f t="shared" ref="E307:X307" si="183">IF(E39=1,$AB14,0)</f>
        <v>0</v>
      </c>
      <c r="F307" s="201">
        <f t="shared" si="183"/>
        <v>0</v>
      </c>
      <c r="G307" s="201">
        <f t="shared" si="183"/>
        <v>0</v>
      </c>
      <c r="H307" s="201">
        <f t="shared" si="183"/>
        <v>0</v>
      </c>
      <c r="I307" s="201">
        <f t="shared" si="183"/>
        <v>0</v>
      </c>
      <c r="J307" s="201">
        <f t="shared" si="183"/>
        <v>0</v>
      </c>
      <c r="K307" s="201">
        <f t="shared" si="183"/>
        <v>0</v>
      </c>
      <c r="L307" s="201">
        <f t="shared" si="183"/>
        <v>0</v>
      </c>
      <c r="M307" s="201">
        <f t="shared" si="183"/>
        <v>0</v>
      </c>
      <c r="N307" s="201">
        <f t="shared" si="183"/>
        <v>503.68278213717201</v>
      </c>
      <c r="O307" s="201">
        <f t="shared" si="183"/>
        <v>0</v>
      </c>
      <c r="P307" s="201">
        <f t="shared" si="183"/>
        <v>0</v>
      </c>
      <c r="Q307" s="201">
        <f t="shared" si="183"/>
        <v>0</v>
      </c>
      <c r="R307" s="201">
        <f t="shared" si="183"/>
        <v>0</v>
      </c>
      <c r="S307" s="201">
        <f t="shared" si="183"/>
        <v>0</v>
      </c>
      <c r="T307" s="201">
        <f t="shared" si="183"/>
        <v>0</v>
      </c>
      <c r="U307" s="201">
        <f t="shared" si="183"/>
        <v>0</v>
      </c>
      <c r="V307" s="201">
        <f t="shared" si="183"/>
        <v>0</v>
      </c>
      <c r="W307" s="201">
        <f t="shared" si="183"/>
        <v>0</v>
      </c>
      <c r="X307" s="201">
        <f t="shared" si="183"/>
        <v>0</v>
      </c>
      <c r="AH307" s="53" t="s">
        <v>10</v>
      </c>
      <c r="AI307" s="35" t="s">
        <v>14</v>
      </c>
      <c r="AJ307" s="214">
        <v>97.990801802415277</v>
      </c>
      <c r="AK307" s="214">
        <v>14.262554654754055</v>
      </c>
      <c r="AL307" s="215">
        <v>18.278948726139639</v>
      </c>
      <c r="AM307" s="215">
        <v>17.911212967595606</v>
      </c>
      <c r="AN307" s="215">
        <v>1082.6470780202176</v>
      </c>
      <c r="AO307" s="215">
        <v>176.08790996080205</v>
      </c>
      <c r="AP307" s="215">
        <v>139.62333805506896</v>
      </c>
      <c r="AQ307" s="215">
        <v>221.76117110401299</v>
      </c>
      <c r="AR307" s="215">
        <v>178526.59571044543</v>
      </c>
      <c r="AS307" s="215">
        <v>1202584.4301462979</v>
      </c>
      <c r="AT307" s="215">
        <v>937702.49458830408</v>
      </c>
      <c r="AU307" s="215">
        <v>139987.37820726959</v>
      </c>
      <c r="AV307" s="215">
        <v>1284.6624560023713</v>
      </c>
      <c r="AW307" s="215">
        <v>6.9714274643775385</v>
      </c>
      <c r="AX307" s="215">
        <v>62.489779902039935</v>
      </c>
      <c r="AY307" s="215">
        <v>43.368557148553471</v>
      </c>
      <c r="AZ307" s="215">
        <v>5810.9789514593249</v>
      </c>
      <c r="BA307" s="215">
        <v>611.86457577023987</v>
      </c>
      <c r="BB307" s="215">
        <v>781.57841894772275</v>
      </c>
      <c r="BC307" s="215">
        <v>982.44955469248634</v>
      </c>
    </row>
    <row r="308" spans="1:55" x14ac:dyDescent="0.25">
      <c r="A308" s="53" t="s">
        <v>10</v>
      </c>
      <c r="B308" s="35" t="s">
        <v>15</v>
      </c>
      <c r="C308" s="209"/>
      <c r="E308" s="201">
        <f t="shared" ref="E308:X308" si="184">IF(E40=1,$AB15,0)</f>
        <v>0</v>
      </c>
      <c r="F308" s="201">
        <f t="shared" si="184"/>
        <v>0</v>
      </c>
      <c r="G308" s="201">
        <f t="shared" si="184"/>
        <v>0</v>
      </c>
      <c r="H308" s="201">
        <f t="shared" si="184"/>
        <v>0</v>
      </c>
      <c r="I308" s="201">
        <f t="shared" si="184"/>
        <v>0</v>
      </c>
      <c r="J308" s="201">
        <f t="shared" si="184"/>
        <v>0</v>
      </c>
      <c r="K308" s="201">
        <f t="shared" si="184"/>
        <v>0</v>
      </c>
      <c r="L308" s="201">
        <f t="shared" si="184"/>
        <v>0</v>
      </c>
      <c r="M308" s="201">
        <f t="shared" si="184"/>
        <v>0</v>
      </c>
      <c r="N308" s="201">
        <f t="shared" si="184"/>
        <v>0</v>
      </c>
      <c r="O308" s="201">
        <f t="shared" si="184"/>
        <v>11256.636905470799</v>
      </c>
      <c r="P308" s="201">
        <f t="shared" si="184"/>
        <v>0</v>
      </c>
      <c r="Q308" s="201">
        <f t="shared" si="184"/>
        <v>0</v>
      </c>
      <c r="R308" s="201">
        <f t="shared" si="184"/>
        <v>0</v>
      </c>
      <c r="S308" s="201">
        <f t="shared" si="184"/>
        <v>0</v>
      </c>
      <c r="T308" s="201">
        <f t="shared" si="184"/>
        <v>0</v>
      </c>
      <c r="U308" s="201">
        <f t="shared" si="184"/>
        <v>0</v>
      </c>
      <c r="V308" s="201">
        <f t="shared" si="184"/>
        <v>0</v>
      </c>
      <c r="W308" s="201">
        <f t="shared" si="184"/>
        <v>0</v>
      </c>
      <c r="X308" s="201">
        <f t="shared" si="184"/>
        <v>0</v>
      </c>
      <c r="AH308" s="53" t="s">
        <v>10</v>
      </c>
      <c r="AI308" s="35" t="s">
        <v>15</v>
      </c>
      <c r="AJ308" s="214">
        <v>1.9615688843076509</v>
      </c>
      <c r="AK308" s="214">
        <v>3.971183046764537E-2</v>
      </c>
      <c r="AL308" s="215">
        <v>0.30458165335412907</v>
      </c>
      <c r="AM308" s="215">
        <v>0.2863143945660751</v>
      </c>
      <c r="AN308" s="215">
        <v>20.084875897004185</v>
      </c>
      <c r="AO308" s="215">
        <v>0.49264535711653645</v>
      </c>
      <c r="AP308" s="215">
        <v>2.5461184739336842</v>
      </c>
      <c r="AQ308" s="215">
        <v>4.5285196642298136</v>
      </c>
      <c r="AR308" s="215">
        <v>5792.0451430208241</v>
      </c>
      <c r="AS308" s="215">
        <v>779.28441746986232</v>
      </c>
      <c r="AT308" s="215">
        <v>174133.03355949724</v>
      </c>
      <c r="AU308" s="215">
        <v>5254.0921581313296</v>
      </c>
      <c r="AV308" s="215">
        <v>16.452440256505039</v>
      </c>
      <c r="AW308" s="215">
        <v>2.15425144536203E-2</v>
      </c>
      <c r="AX308" s="215">
        <v>0.85898180967216609</v>
      </c>
      <c r="AY308" s="215">
        <v>0.47969018789702328</v>
      </c>
      <c r="AZ308" s="215">
        <v>83.997705423011013</v>
      </c>
      <c r="BA308" s="215">
        <v>1.7982569221896123</v>
      </c>
      <c r="BB308" s="215">
        <v>10.218108959946207</v>
      </c>
      <c r="BC308" s="215">
        <v>8.5987400106873988</v>
      </c>
    </row>
    <row r="309" spans="1:55" x14ac:dyDescent="0.25">
      <c r="A309" s="53" t="s">
        <v>10</v>
      </c>
      <c r="B309" s="35" t="s">
        <v>16</v>
      </c>
      <c r="C309" s="209"/>
      <c r="E309" s="201">
        <f t="shared" ref="E309:X309" si="185">IF(E41=1,$AB16,0)</f>
        <v>0</v>
      </c>
      <c r="F309" s="201">
        <f t="shared" si="185"/>
        <v>0</v>
      </c>
      <c r="G309" s="201">
        <f t="shared" si="185"/>
        <v>0</v>
      </c>
      <c r="H309" s="201">
        <f t="shared" si="185"/>
        <v>0</v>
      </c>
      <c r="I309" s="201">
        <f t="shared" si="185"/>
        <v>0</v>
      </c>
      <c r="J309" s="201">
        <f t="shared" si="185"/>
        <v>0</v>
      </c>
      <c r="K309" s="201">
        <f t="shared" si="185"/>
        <v>0</v>
      </c>
      <c r="L309" s="201">
        <f t="shared" si="185"/>
        <v>0</v>
      </c>
      <c r="M309" s="201">
        <f t="shared" si="185"/>
        <v>0</v>
      </c>
      <c r="N309" s="201">
        <f t="shared" si="185"/>
        <v>0</v>
      </c>
      <c r="O309" s="201">
        <f t="shared" si="185"/>
        <v>0</v>
      </c>
      <c r="P309" s="201">
        <f t="shared" si="185"/>
        <v>2667.2158737087198</v>
      </c>
      <c r="Q309" s="201">
        <f t="shared" si="185"/>
        <v>0</v>
      </c>
      <c r="R309" s="201">
        <f t="shared" si="185"/>
        <v>0</v>
      </c>
      <c r="S309" s="201">
        <f t="shared" si="185"/>
        <v>0</v>
      </c>
      <c r="T309" s="201">
        <f t="shared" si="185"/>
        <v>0</v>
      </c>
      <c r="U309" s="201">
        <f t="shared" si="185"/>
        <v>0</v>
      </c>
      <c r="V309" s="201">
        <f t="shared" si="185"/>
        <v>0</v>
      </c>
      <c r="W309" s="201">
        <f t="shared" si="185"/>
        <v>0</v>
      </c>
      <c r="X309" s="201">
        <f t="shared" si="185"/>
        <v>0</v>
      </c>
      <c r="AH309" s="53" t="s">
        <v>10</v>
      </c>
      <c r="AI309" s="35" t="s">
        <v>16</v>
      </c>
      <c r="AJ309" s="214">
        <v>12.585929350399457</v>
      </c>
      <c r="AK309" s="214">
        <v>0.35619356531743274</v>
      </c>
      <c r="AL309" s="215">
        <v>3.0999574067468219</v>
      </c>
      <c r="AM309" s="215">
        <v>4.7073746417889542</v>
      </c>
      <c r="AN309" s="215">
        <v>177.31025068817576</v>
      </c>
      <c r="AO309" s="215">
        <v>5.5551224191987751</v>
      </c>
      <c r="AP309" s="215">
        <v>30.700266939301478</v>
      </c>
      <c r="AQ309" s="215">
        <v>85.241992512131958</v>
      </c>
      <c r="AR309" s="215">
        <v>24384.789310296317</v>
      </c>
      <c r="AS309" s="215">
        <v>6427.0091095627185</v>
      </c>
      <c r="AT309" s="215">
        <v>159285.5281360934</v>
      </c>
      <c r="AU309" s="215">
        <v>193500.71827217945</v>
      </c>
      <c r="AV309" s="215">
        <v>82.607450657182369</v>
      </c>
      <c r="AW309" s="215">
        <v>0.15496029665951686</v>
      </c>
      <c r="AX309" s="215">
        <v>5.762541693277309</v>
      </c>
      <c r="AY309" s="215">
        <v>3.8507008575767157</v>
      </c>
      <c r="AZ309" s="215">
        <v>410.27961302360211</v>
      </c>
      <c r="BA309" s="215">
        <v>13.869999833178069</v>
      </c>
      <c r="BB309" s="215">
        <v>76.208108870001269</v>
      </c>
      <c r="BC309" s="215">
        <v>95.508333399057378</v>
      </c>
    </row>
    <row r="310" spans="1:55" x14ac:dyDescent="0.25">
      <c r="A310" s="54" t="s">
        <v>11</v>
      </c>
      <c r="B310" s="25" t="s">
        <v>13</v>
      </c>
      <c r="C310" s="209"/>
      <c r="E310" s="201">
        <f t="shared" ref="E310:X310" si="186">IF(E42=1,$AB17,0)</f>
        <v>0</v>
      </c>
      <c r="F310" s="201">
        <f t="shared" si="186"/>
        <v>0</v>
      </c>
      <c r="G310" s="201">
        <f t="shared" si="186"/>
        <v>0</v>
      </c>
      <c r="H310" s="201">
        <f t="shared" si="186"/>
        <v>0</v>
      </c>
      <c r="I310" s="201">
        <f t="shared" si="186"/>
        <v>0</v>
      </c>
      <c r="J310" s="201">
        <f t="shared" si="186"/>
        <v>0</v>
      </c>
      <c r="K310" s="201">
        <f t="shared" si="186"/>
        <v>0</v>
      </c>
      <c r="L310" s="201">
        <f t="shared" si="186"/>
        <v>0</v>
      </c>
      <c r="M310" s="201">
        <f t="shared" si="186"/>
        <v>0</v>
      </c>
      <c r="N310" s="201">
        <f t="shared" si="186"/>
        <v>0</v>
      </c>
      <c r="O310" s="201">
        <f t="shared" si="186"/>
        <v>0</v>
      </c>
      <c r="P310" s="201">
        <f t="shared" si="186"/>
        <v>0</v>
      </c>
      <c r="Q310" s="201">
        <f t="shared" si="186"/>
        <v>206.11791139966101</v>
      </c>
      <c r="R310" s="201">
        <f t="shared" si="186"/>
        <v>0</v>
      </c>
      <c r="S310" s="201">
        <f t="shared" si="186"/>
        <v>0</v>
      </c>
      <c r="T310" s="201">
        <f t="shared" si="186"/>
        <v>0</v>
      </c>
      <c r="U310" s="201">
        <f t="shared" si="186"/>
        <v>0</v>
      </c>
      <c r="V310" s="201">
        <f t="shared" si="186"/>
        <v>0</v>
      </c>
      <c r="W310" s="201">
        <f t="shared" si="186"/>
        <v>0</v>
      </c>
      <c r="X310" s="201">
        <f t="shared" si="186"/>
        <v>0</v>
      </c>
      <c r="AH310" s="54" t="s">
        <v>11</v>
      </c>
      <c r="AI310" s="25" t="s">
        <v>13</v>
      </c>
      <c r="AJ310" s="214">
        <v>273.36954147501882</v>
      </c>
      <c r="AK310" s="214">
        <v>3.872876760107546</v>
      </c>
      <c r="AL310" s="215">
        <v>41.249275140332941</v>
      </c>
      <c r="AM310" s="215">
        <v>27.763755692956504</v>
      </c>
      <c r="AN310" s="215">
        <v>2869.0109096019714</v>
      </c>
      <c r="AO310" s="215">
        <v>41.555208948201042</v>
      </c>
      <c r="AP310" s="215">
        <v>268.47743969381253</v>
      </c>
      <c r="AQ310" s="215">
        <v>277.01508351344472</v>
      </c>
      <c r="AR310" s="215">
        <v>41771.274111165381</v>
      </c>
      <c r="AS310" s="215">
        <v>2824.9220681237689</v>
      </c>
      <c r="AT310" s="215">
        <v>73137.153518583174</v>
      </c>
      <c r="AU310" s="215">
        <v>12530.73297238162</v>
      </c>
      <c r="AV310" s="215">
        <v>165854.321772934</v>
      </c>
      <c r="AW310" s="215">
        <v>64.629143037310698</v>
      </c>
      <c r="AX310" s="215">
        <v>4979.3900151239386</v>
      </c>
      <c r="AY310" s="215">
        <v>2103.8376316571453</v>
      </c>
      <c r="AZ310" s="215">
        <v>14615.447328154385</v>
      </c>
      <c r="BA310" s="215">
        <v>180.14389908273122</v>
      </c>
      <c r="BB310" s="215">
        <v>1647.8113098017711</v>
      </c>
      <c r="BC310" s="215">
        <v>932.86110062079126</v>
      </c>
    </row>
    <row r="311" spans="1:55" x14ac:dyDescent="0.25">
      <c r="A311" s="55" t="s">
        <v>11</v>
      </c>
      <c r="B311" s="35" t="s">
        <v>14</v>
      </c>
      <c r="C311" s="209"/>
      <c r="E311" s="201">
        <f t="shared" ref="E311:X311" si="187">IF(E43=1,$AB18,0)</f>
        <v>0</v>
      </c>
      <c r="F311" s="201">
        <f t="shared" si="187"/>
        <v>0</v>
      </c>
      <c r="G311" s="201">
        <f t="shared" si="187"/>
        <v>0</v>
      </c>
      <c r="H311" s="201">
        <f t="shared" si="187"/>
        <v>0</v>
      </c>
      <c r="I311" s="201">
        <f t="shared" si="187"/>
        <v>0</v>
      </c>
      <c r="J311" s="201">
        <f t="shared" si="187"/>
        <v>0</v>
      </c>
      <c r="K311" s="201">
        <f t="shared" si="187"/>
        <v>0</v>
      </c>
      <c r="L311" s="201">
        <f t="shared" si="187"/>
        <v>0</v>
      </c>
      <c r="M311" s="201">
        <f t="shared" si="187"/>
        <v>0</v>
      </c>
      <c r="N311" s="201">
        <f t="shared" si="187"/>
        <v>0</v>
      </c>
      <c r="O311" s="201">
        <f t="shared" si="187"/>
        <v>0</v>
      </c>
      <c r="P311" s="201">
        <f t="shared" si="187"/>
        <v>0</v>
      </c>
      <c r="Q311" s="201">
        <f t="shared" si="187"/>
        <v>0</v>
      </c>
      <c r="R311" s="201">
        <f t="shared" si="187"/>
        <v>0.37436050465706999</v>
      </c>
      <c r="S311" s="201">
        <f t="shared" si="187"/>
        <v>0</v>
      </c>
      <c r="T311" s="201">
        <f t="shared" si="187"/>
        <v>0</v>
      </c>
      <c r="U311" s="201">
        <f t="shared" si="187"/>
        <v>0</v>
      </c>
      <c r="V311" s="201">
        <f t="shared" si="187"/>
        <v>0</v>
      </c>
      <c r="W311" s="201">
        <f t="shared" si="187"/>
        <v>0</v>
      </c>
      <c r="X311" s="201">
        <f t="shared" si="187"/>
        <v>0</v>
      </c>
      <c r="AH311" s="55" t="s">
        <v>11</v>
      </c>
      <c r="AI311" s="35" t="s">
        <v>14</v>
      </c>
      <c r="AJ311" s="214">
        <v>171.02179278751905</v>
      </c>
      <c r="AK311" s="214">
        <v>3.1513469816027411</v>
      </c>
      <c r="AL311" s="215">
        <v>27.214001637594087</v>
      </c>
      <c r="AM311" s="215">
        <v>20.130900439878964</v>
      </c>
      <c r="AN311" s="215">
        <v>1809.6442167614603</v>
      </c>
      <c r="AO311" s="215">
        <v>35.060653235864756</v>
      </c>
      <c r="AP311" s="215">
        <v>179.25948118549374</v>
      </c>
      <c r="AQ311" s="215">
        <v>211.33877263363598</v>
      </c>
      <c r="AR311" s="215">
        <v>25429.812152783918</v>
      </c>
      <c r="AS311" s="215">
        <v>2173.9867005658029</v>
      </c>
      <c r="AT311" s="215">
        <v>46079.046291767205</v>
      </c>
      <c r="AU311" s="215">
        <v>8157.3325276047335</v>
      </c>
      <c r="AV311" s="215">
        <v>94719.568814711994</v>
      </c>
      <c r="AW311" s="215">
        <v>1228.5019358876743</v>
      </c>
      <c r="AX311" s="215">
        <v>4843.265451526071</v>
      </c>
      <c r="AY311" s="215">
        <v>3773.7305047160503</v>
      </c>
      <c r="AZ311" s="215">
        <v>10025.17964241926</v>
      </c>
      <c r="BA311" s="215">
        <v>223.52969909276447</v>
      </c>
      <c r="BB311" s="215">
        <v>1286.5104864848415</v>
      </c>
      <c r="BC311" s="215">
        <v>1004.8052242689444</v>
      </c>
    </row>
    <row r="312" spans="1:55" x14ac:dyDescent="0.25">
      <c r="A312" s="55" t="s">
        <v>11</v>
      </c>
      <c r="B312" s="35" t="s">
        <v>15</v>
      </c>
      <c r="C312" s="209"/>
      <c r="E312" s="201">
        <f t="shared" ref="E312:X312" si="188">IF(E44=1,$AB19,0)</f>
        <v>0</v>
      </c>
      <c r="F312" s="201">
        <f t="shared" si="188"/>
        <v>0</v>
      </c>
      <c r="G312" s="201">
        <f t="shared" si="188"/>
        <v>0</v>
      </c>
      <c r="H312" s="201">
        <f t="shared" si="188"/>
        <v>0</v>
      </c>
      <c r="I312" s="201">
        <f t="shared" si="188"/>
        <v>0</v>
      </c>
      <c r="J312" s="201">
        <f t="shared" si="188"/>
        <v>0</v>
      </c>
      <c r="K312" s="201">
        <f t="shared" si="188"/>
        <v>0</v>
      </c>
      <c r="L312" s="201">
        <f t="shared" si="188"/>
        <v>0</v>
      </c>
      <c r="M312" s="201">
        <f t="shared" si="188"/>
        <v>0</v>
      </c>
      <c r="N312" s="201">
        <f t="shared" si="188"/>
        <v>0</v>
      </c>
      <c r="O312" s="201">
        <f t="shared" si="188"/>
        <v>0</v>
      </c>
      <c r="P312" s="201">
        <f t="shared" si="188"/>
        <v>0</v>
      </c>
      <c r="Q312" s="201">
        <f t="shared" si="188"/>
        <v>0</v>
      </c>
      <c r="R312" s="201">
        <f t="shared" si="188"/>
        <v>0</v>
      </c>
      <c r="S312" s="201">
        <f t="shared" si="188"/>
        <v>21.5141018780694</v>
      </c>
      <c r="T312" s="201">
        <f t="shared" si="188"/>
        <v>0</v>
      </c>
      <c r="U312" s="201">
        <f t="shared" si="188"/>
        <v>0</v>
      </c>
      <c r="V312" s="201">
        <f t="shared" si="188"/>
        <v>0</v>
      </c>
      <c r="W312" s="201">
        <f t="shared" si="188"/>
        <v>0</v>
      </c>
      <c r="X312" s="201">
        <f t="shared" si="188"/>
        <v>0</v>
      </c>
      <c r="AH312" s="55" t="s">
        <v>11</v>
      </c>
      <c r="AI312" s="35" t="s">
        <v>15</v>
      </c>
      <c r="AJ312" s="214">
        <v>3.5758006456507032</v>
      </c>
      <c r="AK312" s="214">
        <v>5.2976472824541931E-2</v>
      </c>
      <c r="AL312" s="215">
        <v>0.59409101298987965</v>
      </c>
      <c r="AM312" s="215">
        <v>0.42747264024530862</v>
      </c>
      <c r="AN312" s="215">
        <v>37.560551643958988</v>
      </c>
      <c r="AO312" s="215">
        <v>0.56922266344917527</v>
      </c>
      <c r="AP312" s="215">
        <v>3.8018115239503834</v>
      </c>
      <c r="AQ312" s="215">
        <v>4.2941379151886068</v>
      </c>
      <c r="AR312" s="215">
        <v>529.187502535053</v>
      </c>
      <c r="AS312" s="215">
        <v>36.667105663985254</v>
      </c>
      <c r="AT312" s="215">
        <v>963.0238841905408</v>
      </c>
      <c r="AU312" s="215">
        <v>167.54250297300649</v>
      </c>
      <c r="AV312" s="215">
        <v>1457.7810317542583</v>
      </c>
      <c r="AW312" s="215">
        <v>1.599617932005944</v>
      </c>
      <c r="AX312" s="215">
        <v>1113.0409729320224</v>
      </c>
      <c r="AY312" s="215">
        <v>78.364056443745142</v>
      </c>
      <c r="AZ312" s="215">
        <v>188.40456484381781</v>
      </c>
      <c r="BA312" s="215">
        <v>2.5135951766533857</v>
      </c>
      <c r="BB312" s="215">
        <v>22.430363577240644</v>
      </c>
      <c r="BC312" s="215">
        <v>14.42962789814953</v>
      </c>
    </row>
    <row r="313" spans="1:55" x14ac:dyDescent="0.25">
      <c r="A313" s="56" t="s">
        <v>11</v>
      </c>
      <c r="B313" s="43" t="s">
        <v>16</v>
      </c>
      <c r="C313" s="209"/>
      <c r="E313" s="201">
        <f t="shared" ref="E313:X313" si="189">IF(E45=1,$AB20,0)</f>
        <v>0</v>
      </c>
      <c r="F313" s="201">
        <f t="shared" si="189"/>
        <v>0</v>
      </c>
      <c r="G313" s="201">
        <f t="shared" si="189"/>
        <v>0</v>
      </c>
      <c r="H313" s="201">
        <f t="shared" si="189"/>
        <v>0</v>
      </c>
      <c r="I313" s="201">
        <f t="shared" si="189"/>
        <v>0</v>
      </c>
      <c r="J313" s="201">
        <f t="shared" si="189"/>
        <v>0</v>
      </c>
      <c r="K313" s="201">
        <f t="shared" si="189"/>
        <v>0</v>
      </c>
      <c r="L313" s="201">
        <f t="shared" si="189"/>
        <v>0</v>
      </c>
      <c r="M313" s="201">
        <f t="shared" si="189"/>
        <v>0</v>
      </c>
      <c r="N313" s="201">
        <f t="shared" si="189"/>
        <v>0</v>
      </c>
      <c r="O313" s="201">
        <f t="shared" si="189"/>
        <v>0</v>
      </c>
      <c r="P313" s="201">
        <f t="shared" si="189"/>
        <v>0</v>
      </c>
      <c r="Q313" s="201">
        <f t="shared" si="189"/>
        <v>0</v>
      </c>
      <c r="R313" s="201">
        <f t="shared" si="189"/>
        <v>0</v>
      </c>
      <c r="S313" s="201">
        <f t="shared" si="189"/>
        <v>0</v>
      </c>
      <c r="T313" s="201">
        <f t="shared" si="189"/>
        <v>13.1396041947502</v>
      </c>
      <c r="U313" s="201">
        <f t="shared" si="189"/>
        <v>0</v>
      </c>
      <c r="V313" s="201">
        <f t="shared" si="189"/>
        <v>0</v>
      </c>
      <c r="W313" s="201">
        <f t="shared" si="189"/>
        <v>0</v>
      </c>
      <c r="X313" s="201">
        <f t="shared" si="189"/>
        <v>0</v>
      </c>
      <c r="AH313" s="56" t="s">
        <v>11</v>
      </c>
      <c r="AI313" s="43" t="s">
        <v>16</v>
      </c>
      <c r="AJ313" s="214">
        <v>12.195467988805216</v>
      </c>
      <c r="AK313" s="214">
        <v>0.22458520526626086</v>
      </c>
      <c r="AL313" s="215">
        <v>2.5763037026941156</v>
      </c>
      <c r="AM313" s="215">
        <v>2.7527967863494598</v>
      </c>
      <c r="AN313" s="215">
        <v>132.13335949735497</v>
      </c>
      <c r="AO313" s="215">
        <v>2.5819901264245284</v>
      </c>
      <c r="AP313" s="215">
        <v>16.871188726570903</v>
      </c>
      <c r="AQ313" s="215">
        <v>30.931139306814416</v>
      </c>
      <c r="AR313" s="215">
        <v>1611.1631466315262</v>
      </c>
      <c r="AS313" s="215">
        <v>144.31811102862295</v>
      </c>
      <c r="AT313" s="215">
        <v>3376.054247552755</v>
      </c>
      <c r="AU313" s="215">
        <v>733.1040041202956</v>
      </c>
      <c r="AV313" s="215">
        <v>4773.9263364080443</v>
      </c>
      <c r="AW313" s="215">
        <v>8.026672052551131</v>
      </c>
      <c r="AX313" s="215">
        <v>492.11254014295423</v>
      </c>
      <c r="AY313" s="215">
        <v>1807.8606881635476</v>
      </c>
      <c r="AZ313" s="215">
        <v>615.57521105989179</v>
      </c>
      <c r="BA313" s="215">
        <v>11.027788272453732</v>
      </c>
      <c r="BB313" s="215">
        <v>91.153307777121256</v>
      </c>
      <c r="BC313" s="215">
        <v>89.868905927539558</v>
      </c>
    </row>
    <row r="314" spans="1:55" x14ac:dyDescent="0.25">
      <c r="A314" s="57" t="s">
        <v>12</v>
      </c>
      <c r="B314" s="35" t="s">
        <v>13</v>
      </c>
      <c r="C314" s="209"/>
      <c r="E314" s="201">
        <f t="shared" ref="E314:X314" si="190">IF(E46=1,$AB21,0)</f>
        <v>0</v>
      </c>
      <c r="F314" s="201">
        <f t="shared" si="190"/>
        <v>0</v>
      </c>
      <c r="G314" s="201">
        <f t="shared" si="190"/>
        <v>0</v>
      </c>
      <c r="H314" s="201">
        <f t="shared" si="190"/>
        <v>0</v>
      </c>
      <c r="I314" s="201">
        <f t="shared" si="190"/>
        <v>0</v>
      </c>
      <c r="J314" s="201">
        <f t="shared" si="190"/>
        <v>0</v>
      </c>
      <c r="K314" s="201">
        <f t="shared" si="190"/>
        <v>0</v>
      </c>
      <c r="L314" s="201">
        <f t="shared" si="190"/>
        <v>0</v>
      </c>
      <c r="M314" s="201">
        <f t="shared" si="190"/>
        <v>0</v>
      </c>
      <c r="N314" s="201">
        <f t="shared" si="190"/>
        <v>0</v>
      </c>
      <c r="O314" s="201">
        <f t="shared" si="190"/>
        <v>0</v>
      </c>
      <c r="P314" s="201">
        <f t="shared" si="190"/>
        <v>0</v>
      </c>
      <c r="Q314" s="201">
        <f t="shared" si="190"/>
        <v>0</v>
      </c>
      <c r="R314" s="201">
        <f t="shared" si="190"/>
        <v>0</v>
      </c>
      <c r="S314" s="201">
        <f t="shared" si="190"/>
        <v>0</v>
      </c>
      <c r="T314" s="201">
        <f t="shared" si="190"/>
        <v>0</v>
      </c>
      <c r="U314" s="201">
        <f t="shared" si="190"/>
        <v>451.97884963420802</v>
      </c>
      <c r="V314" s="201">
        <f t="shared" si="190"/>
        <v>0</v>
      </c>
      <c r="W314" s="201">
        <f t="shared" si="190"/>
        <v>0</v>
      </c>
      <c r="X314" s="201">
        <f t="shared" si="190"/>
        <v>0</v>
      </c>
      <c r="AH314" s="57" t="s">
        <v>12</v>
      </c>
      <c r="AI314" s="35" t="s">
        <v>13</v>
      </c>
      <c r="AJ314" s="214">
        <v>608.25348102573571</v>
      </c>
      <c r="AK314" s="214">
        <v>12.418760089729075</v>
      </c>
      <c r="AL314" s="215">
        <v>80.722070688112268</v>
      </c>
      <c r="AM314" s="215">
        <v>51.388807427923354</v>
      </c>
      <c r="AN314" s="215">
        <v>7153.7213104465081</v>
      </c>
      <c r="AO314" s="215">
        <v>139.43017971907813</v>
      </c>
      <c r="AP314" s="215">
        <v>588.79484113946955</v>
      </c>
      <c r="AQ314" s="215">
        <v>598.66881629653051</v>
      </c>
      <c r="AR314" s="215">
        <v>119230.59332423453</v>
      </c>
      <c r="AS314" s="215">
        <v>9486.6015169759467</v>
      </c>
      <c r="AT314" s="215">
        <v>153747.84240500946</v>
      </c>
      <c r="AU314" s="215">
        <v>24463.13631852097</v>
      </c>
      <c r="AV314" s="215">
        <v>12580.767394077087</v>
      </c>
      <c r="AW314" s="215">
        <v>12.632902497888502</v>
      </c>
      <c r="AX314" s="215">
        <v>554.83723744699353</v>
      </c>
      <c r="AY314" s="215">
        <v>290.91724092889166</v>
      </c>
      <c r="AZ314" s="215">
        <v>355155.67394255818</v>
      </c>
      <c r="BA314" s="215">
        <v>1184.4917635743273</v>
      </c>
      <c r="BB314" s="215">
        <v>12626.657517099717</v>
      </c>
      <c r="BC314" s="215">
        <v>5925.7391746748872</v>
      </c>
    </row>
    <row r="315" spans="1:55" x14ac:dyDescent="0.25">
      <c r="A315" s="57" t="s">
        <v>12</v>
      </c>
      <c r="B315" s="35" t="s">
        <v>14</v>
      </c>
      <c r="C315" s="209"/>
      <c r="E315" s="201">
        <f t="shared" ref="E315:X315" si="191">IF(E47=1,$AB22,0)</f>
        <v>0</v>
      </c>
      <c r="F315" s="201">
        <f t="shared" si="191"/>
        <v>0</v>
      </c>
      <c r="G315" s="201">
        <f t="shared" si="191"/>
        <v>0</v>
      </c>
      <c r="H315" s="201">
        <f t="shared" si="191"/>
        <v>0</v>
      </c>
      <c r="I315" s="201">
        <f t="shared" si="191"/>
        <v>0</v>
      </c>
      <c r="J315" s="201">
        <f t="shared" si="191"/>
        <v>0</v>
      </c>
      <c r="K315" s="201">
        <f t="shared" si="191"/>
        <v>0</v>
      </c>
      <c r="L315" s="201">
        <f t="shared" si="191"/>
        <v>0</v>
      </c>
      <c r="M315" s="201">
        <f t="shared" si="191"/>
        <v>0</v>
      </c>
      <c r="N315" s="201">
        <f t="shared" si="191"/>
        <v>0</v>
      </c>
      <c r="O315" s="201">
        <f t="shared" si="191"/>
        <v>0</v>
      </c>
      <c r="P315" s="201">
        <f t="shared" si="191"/>
        <v>0</v>
      </c>
      <c r="Q315" s="201">
        <f t="shared" si="191"/>
        <v>0</v>
      </c>
      <c r="R315" s="201">
        <f t="shared" si="191"/>
        <v>0</v>
      </c>
      <c r="S315" s="201">
        <f t="shared" si="191"/>
        <v>0</v>
      </c>
      <c r="T315" s="201">
        <f t="shared" si="191"/>
        <v>0</v>
      </c>
      <c r="U315" s="201">
        <f t="shared" si="191"/>
        <v>0</v>
      </c>
      <c r="V315" s="201">
        <f t="shared" si="191"/>
        <v>19.877045033022899</v>
      </c>
      <c r="W315" s="201">
        <f t="shared" si="191"/>
        <v>0</v>
      </c>
      <c r="X315" s="201">
        <f t="shared" si="191"/>
        <v>0</v>
      </c>
      <c r="AH315" s="57" t="s">
        <v>12</v>
      </c>
      <c r="AI315" s="35" t="s">
        <v>14</v>
      </c>
      <c r="AJ315" s="214">
        <v>1177.6214905397558</v>
      </c>
      <c r="AK315" s="214">
        <v>306.61234890248801</v>
      </c>
      <c r="AL315" s="215">
        <v>215.97977034313473</v>
      </c>
      <c r="AM315" s="215">
        <v>198.2297451377417</v>
      </c>
      <c r="AN315" s="215">
        <v>15488.214942947152</v>
      </c>
      <c r="AO315" s="215">
        <v>3457.8938981950441</v>
      </c>
      <c r="AP315" s="215">
        <v>2050.0646508953737</v>
      </c>
      <c r="AQ315" s="215">
        <v>2674.790659783212</v>
      </c>
      <c r="AR315" s="215">
        <v>108480.1928712095</v>
      </c>
      <c r="AS315" s="215">
        <v>185877.99608111422</v>
      </c>
      <c r="AT315" s="215">
        <v>318761.74571276002</v>
      </c>
      <c r="AU315" s="215">
        <v>50388.843773408131</v>
      </c>
      <c r="AV315" s="215">
        <v>30609.208124508732</v>
      </c>
      <c r="AW315" s="215">
        <v>187.00699428732054</v>
      </c>
      <c r="AX315" s="215">
        <v>1398.1219270463127</v>
      </c>
      <c r="AY315" s="215">
        <v>951.27102469730858</v>
      </c>
      <c r="AZ315" s="215">
        <v>152373.19194210009</v>
      </c>
      <c r="BA315" s="215">
        <v>61485.228738103848</v>
      </c>
      <c r="BB315" s="215">
        <v>22704.9778599567</v>
      </c>
      <c r="BC315" s="215">
        <v>21608.247474332889</v>
      </c>
    </row>
    <row r="316" spans="1:55" x14ac:dyDescent="0.25">
      <c r="A316" s="57" t="s">
        <v>12</v>
      </c>
      <c r="B316" s="35" t="s">
        <v>15</v>
      </c>
      <c r="C316" s="209"/>
      <c r="E316" s="201">
        <f t="shared" ref="E316:X316" si="192">IF(E48=1,$AB23,0)</f>
        <v>0</v>
      </c>
      <c r="F316" s="201">
        <f t="shared" si="192"/>
        <v>0</v>
      </c>
      <c r="G316" s="201">
        <f t="shared" si="192"/>
        <v>0</v>
      </c>
      <c r="H316" s="201">
        <f t="shared" si="192"/>
        <v>0</v>
      </c>
      <c r="I316" s="201">
        <f t="shared" si="192"/>
        <v>0</v>
      </c>
      <c r="J316" s="201">
        <f t="shared" si="192"/>
        <v>0</v>
      </c>
      <c r="K316" s="201">
        <f t="shared" si="192"/>
        <v>0</v>
      </c>
      <c r="L316" s="201">
        <f t="shared" si="192"/>
        <v>0</v>
      </c>
      <c r="M316" s="201">
        <f t="shared" si="192"/>
        <v>0</v>
      </c>
      <c r="N316" s="201">
        <f t="shared" si="192"/>
        <v>0</v>
      </c>
      <c r="O316" s="201">
        <f t="shared" si="192"/>
        <v>0</v>
      </c>
      <c r="P316" s="201">
        <f t="shared" si="192"/>
        <v>0</v>
      </c>
      <c r="Q316" s="201">
        <f t="shared" si="192"/>
        <v>0</v>
      </c>
      <c r="R316" s="201">
        <f t="shared" si="192"/>
        <v>0</v>
      </c>
      <c r="S316" s="201">
        <f t="shared" si="192"/>
        <v>0</v>
      </c>
      <c r="T316" s="201">
        <f t="shared" si="192"/>
        <v>0</v>
      </c>
      <c r="U316" s="201">
        <f t="shared" si="192"/>
        <v>0</v>
      </c>
      <c r="V316" s="201">
        <f t="shared" si="192"/>
        <v>0</v>
      </c>
      <c r="W316" s="201">
        <f t="shared" si="192"/>
        <v>126.923978211685</v>
      </c>
      <c r="X316" s="201">
        <f t="shared" si="192"/>
        <v>0</v>
      </c>
      <c r="AH316" s="57" t="s">
        <v>12</v>
      </c>
      <c r="AI316" s="35" t="s">
        <v>15</v>
      </c>
      <c r="AJ316" s="214">
        <v>12.700844439825932</v>
      </c>
      <c r="AK316" s="214">
        <v>0.77456369801551628</v>
      </c>
      <c r="AL316" s="215">
        <v>2.57708685003549</v>
      </c>
      <c r="AM316" s="215">
        <v>2.0467310396091967</v>
      </c>
      <c r="AN316" s="215">
        <v>151.4819900472983</v>
      </c>
      <c r="AO316" s="215">
        <v>8.9804447227096009</v>
      </c>
      <c r="AP316" s="215">
        <v>18.283053466911607</v>
      </c>
      <c r="AQ316" s="215">
        <v>24.402570821054368</v>
      </c>
      <c r="AR316" s="215">
        <v>1773.0376547849371</v>
      </c>
      <c r="AS316" s="215">
        <v>389.44229409058363</v>
      </c>
      <c r="AT316" s="215">
        <v>2941.639649002123</v>
      </c>
      <c r="AU316" s="215">
        <v>515.70931517180225</v>
      </c>
      <c r="AV316" s="215">
        <v>216.30198901241957</v>
      </c>
      <c r="AW316" s="215">
        <v>0.47062760784192559</v>
      </c>
      <c r="AX316" s="215">
        <v>10.396592874387681</v>
      </c>
      <c r="AY316" s="215">
        <v>5.96215918785059</v>
      </c>
      <c r="AZ316" s="215">
        <v>2808.7565170113244</v>
      </c>
      <c r="BA316" s="215">
        <v>78.303922006673019</v>
      </c>
      <c r="BB316" s="215">
        <v>5064.7176920927541</v>
      </c>
      <c r="BC316" s="215">
        <v>465.98336102586671</v>
      </c>
    </row>
    <row r="317" spans="1:55" x14ac:dyDescent="0.25">
      <c r="A317" s="58" t="s">
        <v>12</v>
      </c>
      <c r="B317" s="43" t="s">
        <v>16</v>
      </c>
      <c r="C317" s="209"/>
      <c r="E317" s="201">
        <f t="shared" ref="E317:X317" si="193">IF(E49=1,$AB24,0)</f>
        <v>0</v>
      </c>
      <c r="F317" s="201">
        <f t="shared" si="193"/>
        <v>0</v>
      </c>
      <c r="G317" s="201">
        <f t="shared" si="193"/>
        <v>0</v>
      </c>
      <c r="H317" s="201">
        <f t="shared" si="193"/>
        <v>0</v>
      </c>
      <c r="I317" s="201">
        <f t="shared" si="193"/>
        <v>0</v>
      </c>
      <c r="J317" s="201">
        <f t="shared" si="193"/>
        <v>0</v>
      </c>
      <c r="K317" s="201">
        <f t="shared" si="193"/>
        <v>0</v>
      </c>
      <c r="L317" s="201">
        <f t="shared" si="193"/>
        <v>0</v>
      </c>
      <c r="M317" s="201">
        <f t="shared" si="193"/>
        <v>0</v>
      </c>
      <c r="N317" s="201">
        <f t="shared" si="193"/>
        <v>0</v>
      </c>
      <c r="O317" s="201">
        <f t="shared" si="193"/>
        <v>0</v>
      </c>
      <c r="P317" s="201">
        <f t="shared" si="193"/>
        <v>0</v>
      </c>
      <c r="Q317" s="201">
        <f t="shared" si="193"/>
        <v>0</v>
      </c>
      <c r="R317" s="201">
        <f t="shared" si="193"/>
        <v>0</v>
      </c>
      <c r="S317" s="201">
        <f t="shared" si="193"/>
        <v>0</v>
      </c>
      <c r="T317" s="201">
        <f t="shared" si="193"/>
        <v>0</v>
      </c>
      <c r="U317" s="201">
        <f t="shared" si="193"/>
        <v>0</v>
      </c>
      <c r="V317" s="201">
        <f t="shared" si="193"/>
        <v>0</v>
      </c>
      <c r="W317" s="201">
        <f t="shared" si="193"/>
        <v>0</v>
      </c>
      <c r="X317" s="201">
        <f t="shared" si="193"/>
        <v>97.573413112616393</v>
      </c>
      <c r="AH317" s="58" t="s">
        <v>12</v>
      </c>
      <c r="AI317" s="43" t="s">
        <v>16</v>
      </c>
      <c r="AJ317" s="214">
        <v>61.060548500390254</v>
      </c>
      <c r="AK317" s="214">
        <v>3.5667994525937101</v>
      </c>
      <c r="AL317" s="215">
        <v>16.326064702830323</v>
      </c>
      <c r="AM317" s="215">
        <v>21.922498660254266</v>
      </c>
      <c r="AN317" s="215">
        <v>802.00494899179478</v>
      </c>
      <c r="AO317" s="215">
        <v>44.587100041924209</v>
      </c>
      <c r="AP317" s="215">
        <v>137.2744684697702</v>
      </c>
      <c r="AQ317" s="215">
        <v>336.05544179819231</v>
      </c>
      <c r="AR317" s="215">
        <v>7146.0418195816483</v>
      </c>
      <c r="AS317" s="215">
        <v>2573.018400006144</v>
      </c>
      <c r="AT317" s="215">
        <v>19049.838782008483</v>
      </c>
      <c r="AU317" s="215">
        <v>5222.6478225280653</v>
      </c>
      <c r="AV317" s="215">
        <v>928.6549128680964</v>
      </c>
      <c r="AW317" s="215">
        <v>2.2344382422956448</v>
      </c>
      <c r="AX317" s="215">
        <v>55.580376410809876</v>
      </c>
      <c r="AY317" s="215">
        <v>37.768415597743328</v>
      </c>
      <c r="AZ317" s="215">
        <v>11052.73863362508</v>
      </c>
      <c r="BA317" s="215">
        <v>440.99400248760946</v>
      </c>
      <c r="BB317" s="215">
        <v>3091.3918672440263</v>
      </c>
      <c r="BC317" s="215">
        <v>18102.780987756487</v>
      </c>
    </row>
    <row r="318" spans="1:55" x14ac:dyDescent="0.25">
      <c r="AJ318" s="216">
        <f t="shared" ref="AJ318:BC318" si="194">SUM(AJ298:AJ317)</f>
        <v>7183.2477406929656</v>
      </c>
      <c r="AK318" s="216">
        <f t="shared" si="194"/>
        <v>639.1285431971246</v>
      </c>
      <c r="AL318" s="216">
        <f t="shared" si="194"/>
        <v>946.91414494874823</v>
      </c>
      <c r="AM318" s="216">
        <f t="shared" si="194"/>
        <v>1305.1884177824886</v>
      </c>
      <c r="AN318" s="216">
        <f t="shared" si="194"/>
        <v>85570.541891899134</v>
      </c>
      <c r="AO318" s="216">
        <f t="shared" si="194"/>
        <v>12723.664953268</v>
      </c>
      <c r="AP318" s="216">
        <f t="shared" si="194"/>
        <v>9105.3492765598585</v>
      </c>
      <c r="AQ318" s="216">
        <f t="shared" si="194"/>
        <v>16095.856432671706</v>
      </c>
      <c r="AR318" s="216">
        <f t="shared" si="194"/>
        <v>1086742.1851400449</v>
      </c>
      <c r="AS318" s="216">
        <f t="shared" si="194"/>
        <v>1424717.4381894313</v>
      </c>
      <c r="AT318" s="216">
        <f t="shared" si="194"/>
        <v>2142636.9004396112</v>
      </c>
      <c r="AU318" s="216">
        <f t="shared" si="194"/>
        <v>479402.46686732722</v>
      </c>
      <c r="AV318" s="216">
        <f t="shared" si="194"/>
        <v>315043.86972347356</v>
      </c>
      <c r="AW318" s="216">
        <f t="shared" si="194"/>
        <v>1516.8529997232256</v>
      </c>
      <c r="AX318" s="216">
        <f t="shared" si="194"/>
        <v>13650.266626349763</v>
      </c>
      <c r="AY318" s="216">
        <f t="shared" si="194"/>
        <v>9174.5274193727964</v>
      </c>
      <c r="AZ318" s="216">
        <f t="shared" si="194"/>
        <v>563524.99559387658</v>
      </c>
      <c r="BA318" s="216">
        <f t="shared" si="194"/>
        <v>64521.982845556624</v>
      </c>
      <c r="BB318" s="216">
        <f t="shared" si="194"/>
        <v>48794.666285674553</v>
      </c>
      <c r="BC318" s="216">
        <f t="shared" si="194"/>
        <v>50434.813329630764</v>
      </c>
    </row>
    <row r="320" spans="1:55" ht="17.25" x14ac:dyDescent="0.3">
      <c r="A320" s="17"/>
      <c r="B320" s="17"/>
      <c r="C320" s="197" t="s">
        <v>88</v>
      </c>
      <c r="AJ320" s="18" t="s">
        <v>13</v>
      </c>
      <c r="AK320" s="18" t="s">
        <v>14</v>
      </c>
      <c r="AL320" s="18" t="s">
        <v>15</v>
      </c>
      <c r="AM320" s="18" t="s">
        <v>16</v>
      </c>
      <c r="AN320" s="18" t="s">
        <v>13</v>
      </c>
      <c r="AO320" s="18" t="s">
        <v>14</v>
      </c>
      <c r="AP320" s="18" t="s">
        <v>15</v>
      </c>
      <c r="AQ320" s="18" t="s">
        <v>16</v>
      </c>
      <c r="AR320" s="18" t="s">
        <v>13</v>
      </c>
      <c r="AS320" s="18" t="s">
        <v>14</v>
      </c>
      <c r="AT320" s="18" t="s">
        <v>15</v>
      </c>
      <c r="AU320" s="18" t="s">
        <v>16</v>
      </c>
      <c r="AV320" s="18" t="s">
        <v>13</v>
      </c>
      <c r="AW320" s="18" t="s">
        <v>14</v>
      </c>
      <c r="AX320" s="18" t="s">
        <v>15</v>
      </c>
      <c r="AY320" s="18" t="s">
        <v>16</v>
      </c>
      <c r="AZ320" s="18" t="s">
        <v>13</v>
      </c>
      <c r="BA320" s="18" t="s">
        <v>14</v>
      </c>
      <c r="BB320" s="18" t="s">
        <v>15</v>
      </c>
      <c r="BC320" s="18" t="s">
        <v>16</v>
      </c>
    </row>
    <row r="321" spans="1:55" x14ac:dyDescent="0.25">
      <c r="A321" s="24" t="s">
        <v>8</v>
      </c>
      <c r="B321" s="25" t="s">
        <v>13</v>
      </c>
      <c r="C321" s="209"/>
      <c r="E321" s="201">
        <f t="shared" ref="E321:X321" si="195">IF(E30=1,$AC5,0)</f>
        <v>11.674315475021199</v>
      </c>
      <c r="F321" s="201">
        <f t="shared" si="195"/>
        <v>0</v>
      </c>
      <c r="G321" s="201">
        <f t="shared" si="195"/>
        <v>0</v>
      </c>
      <c r="H321" s="201">
        <f t="shared" si="195"/>
        <v>0</v>
      </c>
      <c r="I321" s="201">
        <f t="shared" si="195"/>
        <v>0</v>
      </c>
      <c r="J321" s="201">
        <f t="shared" si="195"/>
        <v>0</v>
      </c>
      <c r="K321" s="201">
        <f t="shared" si="195"/>
        <v>0</v>
      </c>
      <c r="L321" s="201">
        <f t="shared" si="195"/>
        <v>0</v>
      </c>
      <c r="M321" s="201">
        <f t="shared" si="195"/>
        <v>0</v>
      </c>
      <c r="N321" s="201">
        <f t="shared" si="195"/>
        <v>0</v>
      </c>
      <c r="O321" s="201">
        <f t="shared" si="195"/>
        <v>0</v>
      </c>
      <c r="P321" s="201">
        <f t="shared" si="195"/>
        <v>0</v>
      </c>
      <c r="Q321" s="201">
        <f t="shared" si="195"/>
        <v>0</v>
      </c>
      <c r="R321" s="201">
        <f t="shared" si="195"/>
        <v>0</v>
      </c>
      <c r="S321" s="201">
        <f t="shared" si="195"/>
        <v>0</v>
      </c>
      <c r="T321" s="201">
        <f t="shared" si="195"/>
        <v>0</v>
      </c>
      <c r="U321" s="201">
        <f t="shared" si="195"/>
        <v>0</v>
      </c>
      <c r="V321" s="201">
        <f t="shared" si="195"/>
        <v>0</v>
      </c>
      <c r="W321" s="201">
        <f t="shared" si="195"/>
        <v>0</v>
      </c>
      <c r="X321" s="201">
        <f t="shared" si="195"/>
        <v>0</v>
      </c>
      <c r="AH321" s="24" t="s">
        <v>8</v>
      </c>
      <c r="AI321" s="25" t="s">
        <v>13</v>
      </c>
      <c r="AJ321" s="214">
        <f t="array" ref="AJ321:BC340">MMULT(MMULT(E96:X115,E140:X159),E321:X340)</f>
        <v>2456.9393795255619</v>
      </c>
      <c r="AK321" s="214">
        <v>0.5173119258830482</v>
      </c>
      <c r="AL321" s="215">
        <v>42.741355314973205</v>
      </c>
      <c r="AM321" s="215">
        <v>20.051415198450542</v>
      </c>
      <c r="AN321" s="215">
        <v>230.66592337098047</v>
      </c>
      <c r="AO321" s="215">
        <v>0.61338814398081509</v>
      </c>
      <c r="AP321" s="215">
        <v>22.885888434825272</v>
      </c>
      <c r="AQ321" s="215">
        <v>16.123923675297206</v>
      </c>
      <c r="AR321" s="215">
        <v>20.098737477179128</v>
      </c>
      <c r="AS321" s="215">
        <v>0.18363351182276882</v>
      </c>
      <c r="AT321" s="215">
        <v>6.3708794469628396</v>
      </c>
      <c r="AU321" s="215">
        <v>1.7517577626525329</v>
      </c>
      <c r="AV321" s="215">
        <v>1721.4106003576878</v>
      </c>
      <c r="AW321" s="215">
        <v>101.35624034816421</v>
      </c>
      <c r="AX321" s="215">
        <v>1790.995298999549</v>
      </c>
      <c r="AY321" s="215">
        <v>298.11662585687276</v>
      </c>
      <c r="AZ321" s="215">
        <v>154.12023516533731</v>
      </c>
      <c r="BA321" s="215">
        <v>2.0619330871953312</v>
      </c>
      <c r="BB321" s="215">
        <v>44.746422775726288</v>
      </c>
      <c r="BC321" s="215">
        <v>25.527403746332784</v>
      </c>
    </row>
    <row r="322" spans="1:55" x14ac:dyDescent="0.25">
      <c r="A322" s="34" t="s">
        <v>8</v>
      </c>
      <c r="B322" s="35" t="s">
        <v>14</v>
      </c>
      <c r="C322" s="209"/>
      <c r="E322" s="201">
        <f t="shared" ref="E322:X322" si="196">IF(E31=1,$AC6,0)</f>
        <v>0</v>
      </c>
      <c r="F322" s="201">
        <f t="shared" si="196"/>
        <v>5.5865117696867105E-2</v>
      </c>
      <c r="G322" s="201">
        <f t="shared" si="196"/>
        <v>0</v>
      </c>
      <c r="H322" s="201">
        <f t="shared" si="196"/>
        <v>0</v>
      </c>
      <c r="I322" s="201">
        <f t="shared" si="196"/>
        <v>0</v>
      </c>
      <c r="J322" s="201">
        <f t="shared" si="196"/>
        <v>0</v>
      </c>
      <c r="K322" s="201">
        <f t="shared" si="196"/>
        <v>0</v>
      </c>
      <c r="L322" s="201">
        <f t="shared" si="196"/>
        <v>0</v>
      </c>
      <c r="M322" s="201">
        <f t="shared" si="196"/>
        <v>0</v>
      </c>
      <c r="N322" s="201">
        <f t="shared" si="196"/>
        <v>0</v>
      </c>
      <c r="O322" s="201">
        <f t="shared" si="196"/>
        <v>0</v>
      </c>
      <c r="P322" s="201">
        <f t="shared" si="196"/>
        <v>0</v>
      </c>
      <c r="Q322" s="201">
        <f t="shared" si="196"/>
        <v>0</v>
      </c>
      <c r="R322" s="201">
        <f t="shared" si="196"/>
        <v>0</v>
      </c>
      <c r="S322" s="201">
        <f t="shared" si="196"/>
        <v>0</v>
      </c>
      <c r="T322" s="201">
        <f t="shared" si="196"/>
        <v>0</v>
      </c>
      <c r="U322" s="201">
        <f t="shared" si="196"/>
        <v>0</v>
      </c>
      <c r="V322" s="201">
        <f t="shared" si="196"/>
        <v>0</v>
      </c>
      <c r="W322" s="201">
        <f t="shared" si="196"/>
        <v>0</v>
      </c>
      <c r="X322" s="201">
        <f t="shared" si="196"/>
        <v>0</v>
      </c>
      <c r="AH322" s="34" t="s">
        <v>8</v>
      </c>
      <c r="AI322" s="35" t="s">
        <v>14</v>
      </c>
      <c r="AJ322" s="214">
        <v>270.70554758105226</v>
      </c>
      <c r="AK322" s="214">
        <v>29.498330844532656</v>
      </c>
      <c r="AL322" s="215">
        <v>41.691304825143625</v>
      </c>
      <c r="AM322" s="215">
        <v>37.109485849708875</v>
      </c>
      <c r="AN322" s="215">
        <v>44.277803084968276</v>
      </c>
      <c r="AO322" s="215">
        <v>0.47752431063946665</v>
      </c>
      <c r="AP322" s="215">
        <v>6.8987274103845042</v>
      </c>
      <c r="AQ322" s="215">
        <v>8.2952597960554524</v>
      </c>
      <c r="AR322" s="215">
        <v>3.4844990435158567</v>
      </c>
      <c r="AS322" s="215">
        <v>9.6458662492877198E-2</v>
      </c>
      <c r="AT322" s="215">
        <v>1.8232024771995878</v>
      </c>
      <c r="AU322" s="215">
        <v>0.63880071215390433</v>
      </c>
      <c r="AV322" s="215">
        <v>329.40258170517342</v>
      </c>
      <c r="AW322" s="215">
        <v>36.014944283242428</v>
      </c>
      <c r="AX322" s="215">
        <v>356.14226909689802</v>
      </c>
      <c r="AY322" s="215">
        <v>69.234956240640528</v>
      </c>
      <c r="AZ322" s="215">
        <v>33.967226516407393</v>
      </c>
      <c r="BA322" s="215">
        <v>1.3956058480808577</v>
      </c>
      <c r="BB322" s="215">
        <v>12.985072735071597</v>
      </c>
      <c r="BC322" s="215">
        <v>11.57513692573087</v>
      </c>
    </row>
    <row r="323" spans="1:55" x14ac:dyDescent="0.25">
      <c r="A323" s="34" t="s">
        <v>8</v>
      </c>
      <c r="B323" s="35" t="s">
        <v>15</v>
      </c>
      <c r="C323" s="209"/>
      <c r="E323" s="201">
        <f t="shared" ref="E323:X323" si="197">IF(E32=1,$AC7,0)</f>
        <v>0</v>
      </c>
      <c r="F323" s="201">
        <f t="shared" si="197"/>
        <v>0</v>
      </c>
      <c r="G323" s="201">
        <f t="shared" si="197"/>
        <v>3.9468777756138902</v>
      </c>
      <c r="H323" s="201">
        <f t="shared" si="197"/>
        <v>0</v>
      </c>
      <c r="I323" s="201">
        <f t="shared" si="197"/>
        <v>0</v>
      </c>
      <c r="J323" s="201">
        <f t="shared" si="197"/>
        <v>0</v>
      </c>
      <c r="K323" s="201">
        <f t="shared" si="197"/>
        <v>0</v>
      </c>
      <c r="L323" s="201">
        <f t="shared" si="197"/>
        <v>0</v>
      </c>
      <c r="M323" s="201">
        <f t="shared" si="197"/>
        <v>0</v>
      </c>
      <c r="N323" s="201">
        <f t="shared" si="197"/>
        <v>0</v>
      </c>
      <c r="O323" s="201">
        <f t="shared" si="197"/>
        <v>0</v>
      </c>
      <c r="P323" s="201">
        <f t="shared" si="197"/>
        <v>0</v>
      </c>
      <c r="Q323" s="201">
        <f t="shared" si="197"/>
        <v>0</v>
      </c>
      <c r="R323" s="201">
        <f t="shared" si="197"/>
        <v>0</v>
      </c>
      <c r="S323" s="201">
        <f t="shared" si="197"/>
        <v>0</v>
      </c>
      <c r="T323" s="201">
        <f t="shared" si="197"/>
        <v>0</v>
      </c>
      <c r="U323" s="201">
        <f t="shared" si="197"/>
        <v>0</v>
      </c>
      <c r="V323" s="201">
        <f t="shared" si="197"/>
        <v>0</v>
      </c>
      <c r="W323" s="201">
        <f t="shared" si="197"/>
        <v>0</v>
      </c>
      <c r="X323" s="201">
        <f t="shared" si="197"/>
        <v>0</v>
      </c>
      <c r="AH323" s="34" t="s">
        <v>8</v>
      </c>
      <c r="AI323" s="35" t="s">
        <v>15</v>
      </c>
      <c r="AJ323" s="214">
        <v>21.731964333303821</v>
      </c>
      <c r="AK323" s="214">
        <v>7.3313845781415227E-2</v>
      </c>
      <c r="AL323" s="215">
        <v>44.550025930724495</v>
      </c>
      <c r="AM323" s="215">
        <v>4.3232023586443091</v>
      </c>
      <c r="AN323" s="215">
        <v>4.9207665100215294</v>
      </c>
      <c r="AO323" s="215">
        <v>1.7232506783264261E-2</v>
      </c>
      <c r="AP323" s="215">
        <v>0.67710238579543547</v>
      </c>
      <c r="AQ323" s="215">
        <v>0.64551834725409307</v>
      </c>
      <c r="AR323" s="215">
        <v>0.3795160764265596</v>
      </c>
      <c r="AS323" s="215">
        <v>4.354816328215114E-3</v>
      </c>
      <c r="AT323" s="215">
        <v>0.14230244768414413</v>
      </c>
      <c r="AU323" s="215">
        <v>4.6219518736911568E-2</v>
      </c>
      <c r="AV323" s="215">
        <v>36.645788398644783</v>
      </c>
      <c r="AW323" s="215">
        <v>2.3329087921448033</v>
      </c>
      <c r="AX323" s="215">
        <v>42.002095223121273</v>
      </c>
      <c r="AY323" s="215">
        <v>6.911531460495576</v>
      </c>
      <c r="AZ323" s="215">
        <v>3.2669884852475093</v>
      </c>
      <c r="BA323" s="215">
        <v>5.3644534535594354E-2</v>
      </c>
      <c r="BB323" s="215">
        <v>1.1283914196357645</v>
      </c>
      <c r="BC323" s="215">
        <v>0.7442089782797322</v>
      </c>
    </row>
    <row r="324" spans="1:55" x14ac:dyDescent="0.25">
      <c r="A324" s="42" t="s">
        <v>8</v>
      </c>
      <c r="B324" s="43" t="s">
        <v>16</v>
      </c>
      <c r="C324" s="209"/>
      <c r="E324" s="201">
        <f t="shared" ref="E324:X324" si="198">IF(E33=1,$AC8,0)</f>
        <v>0</v>
      </c>
      <c r="F324" s="201">
        <f t="shared" si="198"/>
        <v>0</v>
      </c>
      <c r="G324" s="201">
        <f t="shared" si="198"/>
        <v>0</v>
      </c>
      <c r="H324" s="201">
        <f t="shared" si="198"/>
        <v>2.9858474724809496</v>
      </c>
      <c r="I324" s="201">
        <f t="shared" si="198"/>
        <v>0</v>
      </c>
      <c r="J324" s="201">
        <f t="shared" si="198"/>
        <v>0</v>
      </c>
      <c r="K324" s="201">
        <f t="shared" si="198"/>
        <v>0</v>
      </c>
      <c r="L324" s="201">
        <f t="shared" si="198"/>
        <v>0</v>
      </c>
      <c r="M324" s="201">
        <f t="shared" si="198"/>
        <v>0</v>
      </c>
      <c r="N324" s="201">
        <f t="shared" si="198"/>
        <v>0</v>
      </c>
      <c r="O324" s="201">
        <f t="shared" si="198"/>
        <v>0</v>
      </c>
      <c r="P324" s="201">
        <f t="shared" si="198"/>
        <v>0</v>
      </c>
      <c r="Q324" s="201">
        <f t="shared" si="198"/>
        <v>0</v>
      </c>
      <c r="R324" s="201">
        <f t="shared" si="198"/>
        <v>0</v>
      </c>
      <c r="S324" s="201">
        <f t="shared" si="198"/>
        <v>0</v>
      </c>
      <c r="T324" s="201">
        <f t="shared" si="198"/>
        <v>0</v>
      </c>
      <c r="U324" s="201">
        <f t="shared" si="198"/>
        <v>0</v>
      </c>
      <c r="V324" s="201">
        <f t="shared" si="198"/>
        <v>0</v>
      </c>
      <c r="W324" s="201">
        <f t="shared" si="198"/>
        <v>0</v>
      </c>
      <c r="X324" s="201">
        <f t="shared" si="198"/>
        <v>0</v>
      </c>
      <c r="AH324" s="42" t="s">
        <v>8</v>
      </c>
      <c r="AI324" s="43" t="s">
        <v>16</v>
      </c>
      <c r="AJ324" s="214">
        <v>265.52151342731952</v>
      </c>
      <c r="AK324" s="214">
        <v>0.9393701998574947</v>
      </c>
      <c r="AL324" s="215">
        <v>73.873027595474639</v>
      </c>
      <c r="AM324" s="215">
        <v>389.69121072186067</v>
      </c>
      <c r="AN324" s="215">
        <v>69.38366517307027</v>
      </c>
      <c r="AO324" s="215">
        <v>0.38463709225468684</v>
      </c>
      <c r="AP324" s="215">
        <v>14.258530746365347</v>
      </c>
      <c r="AQ324" s="215">
        <v>24.608366818382656</v>
      </c>
      <c r="AR324" s="215">
        <v>4.7607807725425504</v>
      </c>
      <c r="AS324" s="215">
        <v>8.3296996936802217E-2</v>
      </c>
      <c r="AT324" s="215">
        <v>2.5920413544429999</v>
      </c>
      <c r="AU324" s="215">
        <v>1.2938670545791207</v>
      </c>
      <c r="AV324" s="215">
        <v>548.74664700396818</v>
      </c>
      <c r="AW324" s="215">
        <v>43.655252890685475</v>
      </c>
      <c r="AX324" s="215">
        <v>749.05890296101643</v>
      </c>
      <c r="AY324" s="215">
        <v>145.59075551261665</v>
      </c>
      <c r="AZ324" s="215">
        <v>45.152329870672737</v>
      </c>
      <c r="BA324" s="215">
        <v>1.2032516839379916</v>
      </c>
      <c r="BB324" s="215">
        <v>21.687768180785316</v>
      </c>
      <c r="BC324" s="215">
        <v>22.037520563848869</v>
      </c>
    </row>
    <row r="325" spans="1:55" x14ac:dyDescent="0.25">
      <c r="A325" s="49" t="s">
        <v>9</v>
      </c>
      <c r="B325" s="25" t="s">
        <v>13</v>
      </c>
      <c r="C325" s="209"/>
      <c r="E325" s="201">
        <f t="shared" ref="E325:X325" si="199">IF(E34=1,$AC9,0)</f>
        <v>0</v>
      </c>
      <c r="F325" s="201">
        <f t="shared" si="199"/>
        <v>0</v>
      </c>
      <c r="G325" s="201">
        <f t="shared" si="199"/>
        <v>0</v>
      </c>
      <c r="H325" s="201">
        <f t="shared" si="199"/>
        <v>0</v>
      </c>
      <c r="I325" s="201">
        <f t="shared" si="199"/>
        <v>57.918292624047396</v>
      </c>
      <c r="J325" s="201">
        <f t="shared" si="199"/>
        <v>0</v>
      </c>
      <c r="K325" s="201">
        <f t="shared" si="199"/>
        <v>0</v>
      </c>
      <c r="L325" s="201">
        <f t="shared" si="199"/>
        <v>0</v>
      </c>
      <c r="M325" s="201">
        <f t="shared" si="199"/>
        <v>0</v>
      </c>
      <c r="N325" s="201">
        <f t="shared" si="199"/>
        <v>0</v>
      </c>
      <c r="O325" s="201">
        <f t="shared" si="199"/>
        <v>0</v>
      </c>
      <c r="P325" s="201">
        <f t="shared" si="199"/>
        <v>0</v>
      </c>
      <c r="Q325" s="201">
        <f t="shared" si="199"/>
        <v>0</v>
      </c>
      <c r="R325" s="201">
        <f t="shared" si="199"/>
        <v>0</v>
      </c>
      <c r="S325" s="201">
        <f t="shared" si="199"/>
        <v>0</v>
      </c>
      <c r="T325" s="201">
        <f t="shared" si="199"/>
        <v>0</v>
      </c>
      <c r="U325" s="201">
        <f t="shared" si="199"/>
        <v>0</v>
      </c>
      <c r="V325" s="201">
        <f t="shared" si="199"/>
        <v>0</v>
      </c>
      <c r="W325" s="201">
        <f t="shared" si="199"/>
        <v>0</v>
      </c>
      <c r="X325" s="201">
        <f t="shared" si="199"/>
        <v>0</v>
      </c>
      <c r="AH325" s="49" t="s">
        <v>9</v>
      </c>
      <c r="AI325" s="25" t="s">
        <v>13</v>
      </c>
      <c r="AJ325" s="214">
        <v>340.66867591934221</v>
      </c>
      <c r="AK325" s="214">
        <v>0.55770113367351193</v>
      </c>
      <c r="AL325" s="215">
        <v>27.926159693450227</v>
      </c>
      <c r="AM325" s="215">
        <v>16.744724361715278</v>
      </c>
      <c r="AN325" s="215">
        <v>12590.200906017364</v>
      </c>
      <c r="AO325" s="215">
        <v>11.615540414309175</v>
      </c>
      <c r="AP325" s="215">
        <v>466.06705386666363</v>
      </c>
      <c r="AQ325" s="215">
        <v>314.93977715916589</v>
      </c>
      <c r="AR325" s="215">
        <v>153.49752772085475</v>
      </c>
      <c r="AS325" s="215">
        <v>1.536692882389691</v>
      </c>
      <c r="AT325" s="215">
        <v>47.930223051537823</v>
      </c>
      <c r="AU325" s="215">
        <v>14.352721027919346</v>
      </c>
      <c r="AV325" s="215">
        <v>11824.564473788443</v>
      </c>
      <c r="AW325" s="215">
        <v>723.19154231229368</v>
      </c>
      <c r="AX325" s="215">
        <v>11510.719267283166</v>
      </c>
      <c r="AY325" s="215">
        <v>1910.1299459823294</v>
      </c>
      <c r="AZ325" s="215">
        <v>1070.5064384550137</v>
      </c>
      <c r="BA325" s="215">
        <v>15.278490236887949</v>
      </c>
      <c r="BB325" s="215">
        <v>328.26047768782348</v>
      </c>
      <c r="BC325" s="215">
        <v>177.38386307678005</v>
      </c>
    </row>
    <row r="326" spans="1:55" x14ac:dyDescent="0.25">
      <c r="A326" s="50" t="s">
        <v>9</v>
      </c>
      <c r="B326" s="35" t="s">
        <v>14</v>
      </c>
      <c r="C326" s="209"/>
      <c r="E326" s="201">
        <f t="shared" ref="E326:X326" si="200">IF(E35=1,$AC10,0)</f>
        <v>0</v>
      </c>
      <c r="F326" s="201">
        <f t="shared" si="200"/>
        <v>0</v>
      </c>
      <c r="G326" s="201">
        <f t="shared" si="200"/>
        <v>0</v>
      </c>
      <c r="H326" s="201">
        <f t="shared" si="200"/>
        <v>0</v>
      </c>
      <c r="I326" s="201">
        <f t="shared" si="200"/>
        <v>0</v>
      </c>
      <c r="J326" s="201">
        <f t="shared" si="200"/>
        <v>0.572040140558849</v>
      </c>
      <c r="K326" s="201">
        <f t="shared" si="200"/>
        <v>0</v>
      </c>
      <c r="L326" s="201">
        <f t="shared" si="200"/>
        <v>0</v>
      </c>
      <c r="M326" s="201">
        <f t="shared" si="200"/>
        <v>0</v>
      </c>
      <c r="N326" s="201">
        <f t="shared" si="200"/>
        <v>0</v>
      </c>
      <c r="O326" s="201">
        <f t="shared" si="200"/>
        <v>0</v>
      </c>
      <c r="P326" s="201">
        <f t="shared" si="200"/>
        <v>0</v>
      </c>
      <c r="Q326" s="201">
        <f t="shared" si="200"/>
        <v>0</v>
      </c>
      <c r="R326" s="201">
        <f t="shared" si="200"/>
        <v>0</v>
      </c>
      <c r="S326" s="201">
        <f t="shared" si="200"/>
        <v>0</v>
      </c>
      <c r="T326" s="201">
        <f t="shared" si="200"/>
        <v>0</v>
      </c>
      <c r="U326" s="201">
        <f t="shared" si="200"/>
        <v>0</v>
      </c>
      <c r="V326" s="201">
        <f t="shared" si="200"/>
        <v>0</v>
      </c>
      <c r="W326" s="201">
        <f t="shared" si="200"/>
        <v>0</v>
      </c>
      <c r="X326" s="201">
        <f t="shared" si="200"/>
        <v>0</v>
      </c>
      <c r="AH326" s="50" t="s">
        <v>9</v>
      </c>
      <c r="AI326" s="35" t="s">
        <v>14</v>
      </c>
      <c r="AJ326" s="214">
        <v>238.48080304469246</v>
      </c>
      <c r="AK326" s="214">
        <v>1.1543378227607928</v>
      </c>
      <c r="AL326" s="215">
        <v>27.493983673843367</v>
      </c>
      <c r="AM326" s="215">
        <v>26.757387514198456</v>
      </c>
      <c r="AN326" s="215">
        <v>5004.5246729768014</v>
      </c>
      <c r="AO326" s="215">
        <v>846.27554017242244</v>
      </c>
      <c r="AP326" s="215">
        <v>1197.4363669218776</v>
      </c>
      <c r="AQ326" s="215">
        <v>1079.7933504181817</v>
      </c>
      <c r="AR326" s="215">
        <v>108.32325040937165</v>
      </c>
      <c r="AS326" s="215">
        <v>5.0778434264983918</v>
      </c>
      <c r="AT326" s="215">
        <v>60.078944890733908</v>
      </c>
      <c r="AU326" s="215">
        <v>22.301500063260239</v>
      </c>
      <c r="AV326" s="215">
        <v>11752.741037430596</v>
      </c>
      <c r="AW326" s="215">
        <v>2418.5782072749898</v>
      </c>
      <c r="AX326" s="215">
        <v>11482.970260451051</v>
      </c>
      <c r="AY326" s="215">
        <v>2207.7030384238715</v>
      </c>
      <c r="AZ326" s="215">
        <v>1111.400436094018</v>
      </c>
      <c r="BA326" s="215">
        <v>56.889742087881771</v>
      </c>
      <c r="BB326" s="215">
        <v>440.24098314325431</v>
      </c>
      <c r="BC326" s="215">
        <v>436.00104591727802</v>
      </c>
    </row>
    <row r="327" spans="1:55" x14ac:dyDescent="0.25">
      <c r="A327" s="50" t="s">
        <v>9</v>
      </c>
      <c r="B327" s="35" t="s">
        <v>15</v>
      </c>
      <c r="C327" s="209"/>
      <c r="E327" s="201">
        <f t="shared" ref="E327:X327" si="201">IF(E36=1,$AC11,0)</f>
        <v>0</v>
      </c>
      <c r="F327" s="201">
        <f t="shared" si="201"/>
        <v>0</v>
      </c>
      <c r="G327" s="201">
        <f t="shared" si="201"/>
        <v>0</v>
      </c>
      <c r="H327" s="201">
        <f t="shared" si="201"/>
        <v>0</v>
      </c>
      <c r="I327" s="201">
        <f t="shared" si="201"/>
        <v>0</v>
      </c>
      <c r="J327" s="201">
        <f t="shared" si="201"/>
        <v>0</v>
      </c>
      <c r="K327" s="201">
        <f t="shared" si="201"/>
        <v>23.953620241320898</v>
      </c>
      <c r="L327" s="201">
        <f t="shared" si="201"/>
        <v>0</v>
      </c>
      <c r="M327" s="201">
        <f t="shared" si="201"/>
        <v>0</v>
      </c>
      <c r="N327" s="201">
        <f t="shared" si="201"/>
        <v>0</v>
      </c>
      <c r="O327" s="201">
        <f t="shared" si="201"/>
        <v>0</v>
      </c>
      <c r="P327" s="201">
        <f t="shared" si="201"/>
        <v>0</v>
      </c>
      <c r="Q327" s="201">
        <f t="shared" si="201"/>
        <v>0</v>
      </c>
      <c r="R327" s="201">
        <f t="shared" si="201"/>
        <v>0</v>
      </c>
      <c r="S327" s="201">
        <f t="shared" si="201"/>
        <v>0</v>
      </c>
      <c r="T327" s="201">
        <f t="shared" si="201"/>
        <v>0</v>
      </c>
      <c r="U327" s="201">
        <f t="shared" si="201"/>
        <v>0</v>
      </c>
      <c r="V327" s="201">
        <f t="shared" si="201"/>
        <v>0</v>
      </c>
      <c r="W327" s="201">
        <f t="shared" si="201"/>
        <v>0</v>
      </c>
      <c r="X327" s="201">
        <f t="shared" si="201"/>
        <v>0</v>
      </c>
      <c r="AH327" s="50" t="s">
        <v>9</v>
      </c>
      <c r="AI327" s="35" t="s">
        <v>15</v>
      </c>
      <c r="AJ327" s="214">
        <v>11.120090927093624</v>
      </c>
      <c r="AK327" s="214">
        <v>2.4606352486013467E-2</v>
      </c>
      <c r="AL327" s="215">
        <v>1.2966317952017403</v>
      </c>
      <c r="AM327" s="215">
        <v>1.0582273980054802</v>
      </c>
      <c r="AN327" s="215">
        <v>213.941885809307</v>
      </c>
      <c r="AO327" s="215">
        <v>1.5604674608615936</v>
      </c>
      <c r="AP327" s="215">
        <v>460.05862927346487</v>
      </c>
      <c r="AQ327" s="215">
        <v>55.873627537176958</v>
      </c>
      <c r="AR327" s="215">
        <v>4.7425230042886302</v>
      </c>
      <c r="AS327" s="215">
        <v>7.532303210062033E-2</v>
      </c>
      <c r="AT327" s="215">
        <v>1.9788122073176349</v>
      </c>
      <c r="AU327" s="215">
        <v>0.75438986781781858</v>
      </c>
      <c r="AV327" s="215">
        <v>390.31378355143909</v>
      </c>
      <c r="AW327" s="215">
        <v>30.023373941504623</v>
      </c>
      <c r="AX327" s="215">
        <v>433.88523327982114</v>
      </c>
      <c r="AY327" s="215">
        <v>73.923925525035997</v>
      </c>
      <c r="AZ327" s="215">
        <v>37.533054671672019</v>
      </c>
      <c r="BA327" s="215">
        <v>0.73256656461555836</v>
      </c>
      <c r="BB327" s="215">
        <v>14.049204816467748</v>
      </c>
      <c r="BC327" s="215">
        <v>10.582971320150113</v>
      </c>
    </row>
    <row r="328" spans="1:55" x14ac:dyDescent="0.25">
      <c r="A328" s="51" t="s">
        <v>9</v>
      </c>
      <c r="B328" s="43" t="s">
        <v>16</v>
      </c>
      <c r="C328" s="209"/>
      <c r="E328" s="201">
        <f t="shared" ref="E328:X328" si="202">IF(E37=1,$AC12,0)</f>
        <v>0</v>
      </c>
      <c r="F328" s="201">
        <f t="shared" si="202"/>
        <v>0</v>
      </c>
      <c r="G328" s="201">
        <f t="shared" si="202"/>
        <v>0</v>
      </c>
      <c r="H328" s="201">
        <f t="shared" si="202"/>
        <v>0</v>
      </c>
      <c r="I328" s="201">
        <f t="shared" si="202"/>
        <v>0</v>
      </c>
      <c r="J328" s="201">
        <f t="shared" si="202"/>
        <v>0</v>
      </c>
      <c r="K328" s="201">
        <f t="shared" si="202"/>
        <v>0</v>
      </c>
      <c r="L328" s="201">
        <f t="shared" si="202"/>
        <v>20.583647720575797</v>
      </c>
      <c r="M328" s="201">
        <f t="shared" si="202"/>
        <v>0</v>
      </c>
      <c r="N328" s="201">
        <f t="shared" si="202"/>
        <v>0</v>
      </c>
      <c r="O328" s="201">
        <f t="shared" si="202"/>
        <v>0</v>
      </c>
      <c r="P328" s="201">
        <f t="shared" si="202"/>
        <v>0</v>
      </c>
      <c r="Q328" s="201">
        <f t="shared" si="202"/>
        <v>0</v>
      </c>
      <c r="R328" s="201">
        <f t="shared" si="202"/>
        <v>0</v>
      </c>
      <c r="S328" s="201">
        <f t="shared" si="202"/>
        <v>0</v>
      </c>
      <c r="T328" s="201">
        <f t="shared" si="202"/>
        <v>0</v>
      </c>
      <c r="U328" s="201">
        <f t="shared" si="202"/>
        <v>0</v>
      </c>
      <c r="V328" s="201">
        <f t="shared" si="202"/>
        <v>0</v>
      </c>
      <c r="W328" s="201">
        <f t="shared" si="202"/>
        <v>0</v>
      </c>
      <c r="X328" s="201">
        <f t="shared" si="202"/>
        <v>0</v>
      </c>
      <c r="AH328" s="51" t="s">
        <v>9</v>
      </c>
      <c r="AI328" s="43" t="s">
        <v>16</v>
      </c>
      <c r="AJ328" s="214">
        <v>86.032415164403091</v>
      </c>
      <c r="AK328" s="214">
        <v>0.24391012181940872</v>
      </c>
      <c r="AL328" s="215">
        <v>15.005675428971413</v>
      </c>
      <c r="AM328" s="215">
        <v>20.075377030838549</v>
      </c>
      <c r="AN328" s="215">
        <v>1411.4599829869981</v>
      </c>
      <c r="AO328" s="215">
        <v>11.733955804718939</v>
      </c>
      <c r="AP328" s="215">
        <v>469.86727719328059</v>
      </c>
      <c r="AQ328" s="215">
        <v>2628.0441892379295</v>
      </c>
      <c r="AR328" s="215">
        <v>38.997726268163873</v>
      </c>
      <c r="AS328" s="215">
        <v>0.85636708491238611</v>
      </c>
      <c r="AT328" s="215">
        <v>27.377446848606088</v>
      </c>
      <c r="AU328" s="215">
        <v>15.476384373226759</v>
      </c>
      <c r="AV328" s="215">
        <v>3312.2050886672173</v>
      </c>
      <c r="AW328" s="215">
        <v>293.98000392438928</v>
      </c>
      <c r="AX328" s="215">
        <v>4387.0110669075812</v>
      </c>
      <c r="AY328" s="215">
        <v>853.86340938657804</v>
      </c>
      <c r="AZ328" s="215">
        <v>327.2762717086303</v>
      </c>
      <c r="BA328" s="215">
        <v>9.4327859108990548</v>
      </c>
      <c r="BB328" s="215">
        <v>171.81843389209519</v>
      </c>
      <c r="BC328" s="215">
        <v>197.6225610785728</v>
      </c>
    </row>
    <row r="329" spans="1:55" x14ac:dyDescent="0.25">
      <c r="A329" s="53" t="s">
        <v>10</v>
      </c>
      <c r="B329" s="35" t="s">
        <v>13</v>
      </c>
      <c r="C329" s="209"/>
      <c r="E329" s="201">
        <f t="shared" ref="E329:X329" si="203">IF(E38=1,$AC13,0)</f>
        <v>0</v>
      </c>
      <c r="F329" s="201">
        <f t="shared" si="203"/>
        <v>0</v>
      </c>
      <c r="G329" s="201">
        <f t="shared" si="203"/>
        <v>0</v>
      </c>
      <c r="H329" s="201">
        <f t="shared" si="203"/>
        <v>0</v>
      </c>
      <c r="I329" s="201">
        <f t="shared" si="203"/>
        <v>0</v>
      </c>
      <c r="J329" s="201">
        <f t="shared" si="203"/>
        <v>0</v>
      </c>
      <c r="K329" s="201">
        <f t="shared" si="203"/>
        <v>0</v>
      </c>
      <c r="L329" s="201">
        <f t="shared" si="203"/>
        <v>0</v>
      </c>
      <c r="M329" s="201">
        <f t="shared" si="203"/>
        <v>29.339377484335298</v>
      </c>
      <c r="N329" s="201">
        <f t="shared" si="203"/>
        <v>0</v>
      </c>
      <c r="O329" s="201">
        <f t="shared" si="203"/>
        <v>0</v>
      </c>
      <c r="P329" s="201">
        <f t="shared" si="203"/>
        <v>0</v>
      </c>
      <c r="Q329" s="201">
        <f t="shared" si="203"/>
        <v>0</v>
      </c>
      <c r="R329" s="201">
        <f t="shared" si="203"/>
        <v>0</v>
      </c>
      <c r="S329" s="201">
        <f t="shared" si="203"/>
        <v>0</v>
      </c>
      <c r="T329" s="201">
        <f t="shared" si="203"/>
        <v>0</v>
      </c>
      <c r="U329" s="201">
        <f t="shared" si="203"/>
        <v>0</v>
      </c>
      <c r="V329" s="201">
        <f t="shared" si="203"/>
        <v>0</v>
      </c>
      <c r="W329" s="201">
        <f t="shared" si="203"/>
        <v>0</v>
      </c>
      <c r="X329" s="201">
        <f t="shared" si="203"/>
        <v>0</v>
      </c>
      <c r="AH329" s="53" t="s">
        <v>10</v>
      </c>
      <c r="AI329" s="35" t="s">
        <v>13</v>
      </c>
      <c r="AJ329" s="214">
        <v>59.176133225900941</v>
      </c>
      <c r="AK329" s="214">
        <v>9.5235877609601796E-2</v>
      </c>
      <c r="AL329" s="215">
        <v>3.8908341997314375</v>
      </c>
      <c r="AM329" s="215">
        <v>2.533877474269155</v>
      </c>
      <c r="AN329" s="215">
        <v>199.11227707917374</v>
      </c>
      <c r="AO329" s="215">
        <v>0.82239460490855598</v>
      </c>
      <c r="AP329" s="215">
        <v>23.350467108614417</v>
      </c>
      <c r="AQ329" s="215">
        <v>20.691980040970371</v>
      </c>
      <c r="AR329" s="215">
        <v>8174.1655581283121</v>
      </c>
      <c r="AS329" s="215">
        <v>13.980826690746031</v>
      </c>
      <c r="AT329" s="215">
        <v>677.25187844694051</v>
      </c>
      <c r="AU329" s="215">
        <v>182.97452211757121</v>
      </c>
      <c r="AV329" s="215">
        <v>8611.1211396370327</v>
      </c>
      <c r="AW329" s="215">
        <v>481.48610981619265</v>
      </c>
      <c r="AX329" s="215">
        <v>7675.787294859374</v>
      </c>
      <c r="AY329" s="215">
        <v>1278.0527138961843</v>
      </c>
      <c r="AZ329" s="215">
        <v>1018.9597707093108</v>
      </c>
      <c r="BA329" s="215">
        <v>12.135281152996953</v>
      </c>
      <c r="BB329" s="215">
        <v>249.45790575150136</v>
      </c>
      <c r="BC329" s="215">
        <v>143.90575855812659</v>
      </c>
    </row>
    <row r="330" spans="1:55" x14ac:dyDescent="0.25">
      <c r="A330" s="53" t="s">
        <v>10</v>
      </c>
      <c r="B330" s="35" t="s">
        <v>14</v>
      </c>
      <c r="C330" s="209"/>
      <c r="E330" s="201">
        <f t="shared" ref="E330:X330" si="204">IF(E39=1,$AC14,0)</f>
        <v>0</v>
      </c>
      <c r="F330" s="201">
        <f t="shared" si="204"/>
        <v>0</v>
      </c>
      <c r="G330" s="201">
        <f t="shared" si="204"/>
        <v>0</v>
      </c>
      <c r="H330" s="201">
        <f t="shared" si="204"/>
        <v>0</v>
      </c>
      <c r="I330" s="201">
        <f t="shared" si="204"/>
        <v>0</v>
      </c>
      <c r="J330" s="201">
        <f t="shared" si="204"/>
        <v>0</v>
      </c>
      <c r="K330" s="201">
        <f t="shared" si="204"/>
        <v>0</v>
      </c>
      <c r="L330" s="201">
        <f t="shared" si="204"/>
        <v>0</v>
      </c>
      <c r="M330" s="201">
        <f t="shared" si="204"/>
        <v>0</v>
      </c>
      <c r="N330" s="201">
        <f t="shared" si="204"/>
        <v>0.96569719136325105</v>
      </c>
      <c r="O330" s="201">
        <f t="shared" si="204"/>
        <v>0</v>
      </c>
      <c r="P330" s="201">
        <f t="shared" si="204"/>
        <v>0</v>
      </c>
      <c r="Q330" s="201">
        <f t="shared" si="204"/>
        <v>0</v>
      </c>
      <c r="R330" s="201">
        <f t="shared" si="204"/>
        <v>0</v>
      </c>
      <c r="S330" s="201">
        <f t="shared" si="204"/>
        <v>0</v>
      </c>
      <c r="T330" s="201">
        <f t="shared" si="204"/>
        <v>0</v>
      </c>
      <c r="U330" s="201">
        <f t="shared" si="204"/>
        <v>0</v>
      </c>
      <c r="V330" s="201">
        <f t="shared" si="204"/>
        <v>0</v>
      </c>
      <c r="W330" s="201">
        <f t="shared" si="204"/>
        <v>0</v>
      </c>
      <c r="X330" s="201">
        <f t="shared" si="204"/>
        <v>0</v>
      </c>
      <c r="AH330" s="53" t="s">
        <v>10</v>
      </c>
      <c r="AI330" s="35" t="s">
        <v>14</v>
      </c>
      <c r="AJ330" s="214">
        <v>77.354099731677053</v>
      </c>
      <c r="AK330" s="214">
        <v>1.6070660401940235</v>
      </c>
      <c r="AL330" s="215">
        <v>9.4613314139457678</v>
      </c>
      <c r="AM330" s="215">
        <v>9.6950546177495323</v>
      </c>
      <c r="AN330" s="215">
        <v>383.23276255998911</v>
      </c>
      <c r="AO330" s="215">
        <v>17.457174954616097</v>
      </c>
      <c r="AP330" s="215">
        <v>65.543260817405738</v>
      </c>
      <c r="AQ330" s="215">
        <v>79.135137757947447</v>
      </c>
      <c r="AR330" s="215">
        <v>2655.2544252334237</v>
      </c>
      <c r="AS330" s="215">
        <v>2305.6821629713377</v>
      </c>
      <c r="AT330" s="215">
        <v>3054.2011348551077</v>
      </c>
      <c r="AU330" s="215">
        <v>871.58335557331134</v>
      </c>
      <c r="AV330" s="215">
        <v>19643.614327663941</v>
      </c>
      <c r="AW330" s="215">
        <v>6256.3431692811482</v>
      </c>
      <c r="AX330" s="215">
        <v>17866.150174018134</v>
      </c>
      <c r="AY330" s="215">
        <v>3848.6306591127873</v>
      </c>
      <c r="AZ330" s="215">
        <v>2127.5772750331489</v>
      </c>
      <c r="BA330" s="215">
        <v>210.55951445297373</v>
      </c>
      <c r="BB330" s="215">
        <v>721.66168326904494</v>
      </c>
      <c r="BC330" s="215">
        <v>837.01736461203802</v>
      </c>
    </row>
    <row r="331" spans="1:55" x14ac:dyDescent="0.25">
      <c r="A331" s="53" t="s">
        <v>10</v>
      </c>
      <c r="B331" s="35" t="s">
        <v>15</v>
      </c>
      <c r="C331" s="209"/>
      <c r="E331" s="201">
        <f t="shared" ref="E331:X331" si="205">IF(E40=1,$AC15,0)</f>
        <v>0</v>
      </c>
      <c r="F331" s="201">
        <f t="shared" si="205"/>
        <v>0</v>
      </c>
      <c r="G331" s="201">
        <f t="shared" si="205"/>
        <v>0</v>
      </c>
      <c r="H331" s="201">
        <f t="shared" si="205"/>
        <v>0</v>
      </c>
      <c r="I331" s="201">
        <f t="shared" si="205"/>
        <v>0</v>
      </c>
      <c r="J331" s="201">
        <f t="shared" si="205"/>
        <v>0</v>
      </c>
      <c r="K331" s="201">
        <f t="shared" si="205"/>
        <v>0</v>
      </c>
      <c r="L331" s="201">
        <f t="shared" si="205"/>
        <v>0</v>
      </c>
      <c r="M331" s="201">
        <f t="shared" si="205"/>
        <v>0</v>
      </c>
      <c r="N331" s="201">
        <f t="shared" si="205"/>
        <v>0</v>
      </c>
      <c r="O331" s="201">
        <f t="shared" si="205"/>
        <v>36.664116187976305</v>
      </c>
      <c r="P331" s="201">
        <f t="shared" si="205"/>
        <v>0</v>
      </c>
      <c r="Q331" s="201">
        <f t="shared" si="205"/>
        <v>0</v>
      </c>
      <c r="R331" s="201">
        <f t="shared" si="205"/>
        <v>0</v>
      </c>
      <c r="S331" s="201">
        <f t="shared" si="205"/>
        <v>0</v>
      </c>
      <c r="T331" s="201">
        <f t="shared" si="205"/>
        <v>0</v>
      </c>
      <c r="U331" s="201">
        <f t="shared" si="205"/>
        <v>0</v>
      </c>
      <c r="V331" s="201">
        <f t="shared" si="205"/>
        <v>0</v>
      </c>
      <c r="W331" s="201">
        <f t="shared" si="205"/>
        <v>0</v>
      </c>
      <c r="X331" s="201">
        <f t="shared" si="205"/>
        <v>0</v>
      </c>
      <c r="AH331" s="53" t="s">
        <v>10</v>
      </c>
      <c r="AI331" s="35" t="s">
        <v>15</v>
      </c>
      <c r="AJ331" s="214">
        <v>1.5484656959256407</v>
      </c>
      <c r="AK331" s="214">
        <v>4.4746215305280267E-3</v>
      </c>
      <c r="AL331" s="215">
        <v>0.15765392245287854</v>
      </c>
      <c r="AM331" s="215">
        <v>0.15497742660912681</v>
      </c>
      <c r="AN331" s="215">
        <v>7.1095952060009306</v>
      </c>
      <c r="AO331" s="215">
        <v>4.8840355886313525E-2</v>
      </c>
      <c r="AP331" s="215">
        <v>1.1952221565081826</v>
      </c>
      <c r="AQ331" s="215">
        <v>1.6159953777494964</v>
      </c>
      <c r="AR331" s="215">
        <v>86.146007747225354</v>
      </c>
      <c r="AS331" s="215">
        <v>1.4941006520624809</v>
      </c>
      <c r="AT331" s="215">
        <v>567.17062371331417</v>
      </c>
      <c r="AU331" s="215">
        <v>32.712801199084943</v>
      </c>
      <c r="AV331" s="215">
        <v>251.57222400147799</v>
      </c>
      <c r="AW331" s="215">
        <v>19.332821554800717</v>
      </c>
      <c r="AX331" s="215">
        <v>245.58732695827274</v>
      </c>
      <c r="AY331" s="215">
        <v>42.568867525205057</v>
      </c>
      <c r="AZ331" s="215">
        <v>30.754131223973307</v>
      </c>
      <c r="BA331" s="215">
        <v>0.61882991660580489</v>
      </c>
      <c r="BB331" s="215">
        <v>9.4347765151823033</v>
      </c>
      <c r="BC331" s="215">
        <v>7.3258669296078605</v>
      </c>
    </row>
    <row r="332" spans="1:55" x14ac:dyDescent="0.25">
      <c r="A332" s="53" t="s">
        <v>10</v>
      </c>
      <c r="B332" s="35" t="s">
        <v>16</v>
      </c>
      <c r="C332" s="209"/>
      <c r="E332" s="201">
        <f t="shared" ref="E332:X332" si="206">IF(E41=1,$AC16,0)</f>
        <v>0</v>
      </c>
      <c r="F332" s="201">
        <f t="shared" si="206"/>
        <v>0</v>
      </c>
      <c r="G332" s="201">
        <f t="shared" si="206"/>
        <v>0</v>
      </c>
      <c r="H332" s="201">
        <f t="shared" si="206"/>
        <v>0</v>
      </c>
      <c r="I332" s="201">
        <f t="shared" si="206"/>
        <v>0</v>
      </c>
      <c r="J332" s="201">
        <f t="shared" si="206"/>
        <v>0</v>
      </c>
      <c r="K332" s="201">
        <f t="shared" si="206"/>
        <v>0</v>
      </c>
      <c r="L332" s="201">
        <f t="shared" si="206"/>
        <v>0</v>
      </c>
      <c r="M332" s="201">
        <f t="shared" si="206"/>
        <v>0</v>
      </c>
      <c r="N332" s="201">
        <f t="shared" si="206"/>
        <v>0</v>
      </c>
      <c r="O332" s="201">
        <f t="shared" si="206"/>
        <v>0</v>
      </c>
      <c r="P332" s="201">
        <f t="shared" si="206"/>
        <v>16.606504036409799</v>
      </c>
      <c r="Q332" s="201">
        <f t="shared" si="206"/>
        <v>0</v>
      </c>
      <c r="R332" s="201">
        <f t="shared" si="206"/>
        <v>0</v>
      </c>
      <c r="S332" s="201">
        <f t="shared" si="206"/>
        <v>0</v>
      </c>
      <c r="T332" s="201">
        <f t="shared" si="206"/>
        <v>0</v>
      </c>
      <c r="U332" s="201">
        <f t="shared" si="206"/>
        <v>0</v>
      </c>
      <c r="V332" s="201">
        <f t="shared" si="206"/>
        <v>0</v>
      </c>
      <c r="W332" s="201">
        <f t="shared" si="206"/>
        <v>0</v>
      </c>
      <c r="X332" s="201">
        <f t="shared" si="206"/>
        <v>0</v>
      </c>
      <c r="AH332" s="53" t="s">
        <v>10</v>
      </c>
      <c r="AI332" s="35" t="s">
        <v>16</v>
      </c>
      <c r="AJ332" s="214">
        <v>9.9353532809101299</v>
      </c>
      <c r="AK332" s="214">
        <v>4.0134926485030101E-2</v>
      </c>
      <c r="AL332" s="215">
        <v>1.6045629775417483</v>
      </c>
      <c r="AM332" s="215">
        <v>2.548027000791087</v>
      </c>
      <c r="AN332" s="215">
        <v>62.763848516261255</v>
      </c>
      <c r="AO332" s="215">
        <v>0.55072914425442776</v>
      </c>
      <c r="AP332" s="215">
        <v>14.411599315674458</v>
      </c>
      <c r="AQ332" s="215">
        <v>30.418475816244545</v>
      </c>
      <c r="AR332" s="215">
        <v>362.67884606708287</v>
      </c>
      <c r="AS332" s="215">
        <v>12.322328390174091</v>
      </c>
      <c r="AT332" s="215">
        <v>518.81065008027304</v>
      </c>
      <c r="AU332" s="215">
        <v>1204.7657974406866</v>
      </c>
      <c r="AV332" s="215">
        <v>1263.1402853873269</v>
      </c>
      <c r="AW332" s="215">
        <v>139.06546377616388</v>
      </c>
      <c r="AX332" s="215">
        <v>1647.5403728021815</v>
      </c>
      <c r="AY332" s="215">
        <v>341.72050798872289</v>
      </c>
      <c r="AZ332" s="215">
        <v>150.21592546970012</v>
      </c>
      <c r="BA332" s="215">
        <v>4.7730503545828045</v>
      </c>
      <c r="BB332" s="215">
        <v>70.365904165982727</v>
      </c>
      <c r="BC332" s="215">
        <v>81.370217064416465</v>
      </c>
    </row>
    <row r="333" spans="1:55" x14ac:dyDescent="0.25">
      <c r="A333" s="54" t="s">
        <v>11</v>
      </c>
      <c r="B333" s="25" t="s">
        <v>13</v>
      </c>
      <c r="C333" s="209"/>
      <c r="E333" s="201">
        <f t="shared" ref="E333:X333" si="207">IF(E42=1,$AC17,0)</f>
        <v>0</v>
      </c>
      <c r="F333" s="201">
        <f t="shared" si="207"/>
        <v>0</v>
      </c>
      <c r="G333" s="201">
        <f t="shared" si="207"/>
        <v>0</v>
      </c>
      <c r="H333" s="201">
        <f t="shared" si="207"/>
        <v>0</v>
      </c>
      <c r="I333" s="201">
        <f t="shared" si="207"/>
        <v>0</v>
      </c>
      <c r="J333" s="201">
        <f t="shared" si="207"/>
        <v>0</v>
      </c>
      <c r="K333" s="201">
        <f t="shared" si="207"/>
        <v>0</v>
      </c>
      <c r="L333" s="201">
        <f t="shared" si="207"/>
        <v>0</v>
      </c>
      <c r="M333" s="201">
        <f t="shared" si="207"/>
        <v>0</v>
      </c>
      <c r="N333" s="201">
        <f t="shared" si="207"/>
        <v>0</v>
      </c>
      <c r="O333" s="201">
        <f t="shared" si="207"/>
        <v>0</v>
      </c>
      <c r="P333" s="201">
        <f t="shared" si="207"/>
        <v>0</v>
      </c>
      <c r="Q333" s="201">
        <f t="shared" si="207"/>
        <v>3151.7234263683304</v>
      </c>
      <c r="R333" s="201">
        <f t="shared" si="207"/>
        <v>0</v>
      </c>
      <c r="S333" s="201">
        <f t="shared" si="207"/>
        <v>0</v>
      </c>
      <c r="T333" s="201">
        <f t="shared" si="207"/>
        <v>0</v>
      </c>
      <c r="U333" s="201">
        <f t="shared" si="207"/>
        <v>0</v>
      </c>
      <c r="V333" s="201">
        <f t="shared" si="207"/>
        <v>0</v>
      </c>
      <c r="W333" s="201">
        <f t="shared" si="207"/>
        <v>0</v>
      </c>
      <c r="X333" s="201">
        <f t="shared" si="207"/>
        <v>0</v>
      </c>
      <c r="AH333" s="54" t="s">
        <v>11</v>
      </c>
      <c r="AI333" s="25" t="s">
        <v>13</v>
      </c>
      <c r="AJ333" s="214">
        <v>215.79836460058661</v>
      </c>
      <c r="AK333" s="214">
        <v>0.43638526685336088</v>
      </c>
      <c r="AL333" s="215">
        <v>21.350957789471664</v>
      </c>
      <c r="AM333" s="215">
        <v>15.028079244216663</v>
      </c>
      <c r="AN333" s="215">
        <v>1015.5654589786632</v>
      </c>
      <c r="AO333" s="215">
        <v>4.1197408331205665</v>
      </c>
      <c r="AP333" s="215">
        <v>126.03112845289853</v>
      </c>
      <c r="AQ333" s="215">
        <v>98.852412646142767</v>
      </c>
      <c r="AR333" s="215">
        <v>621.27079716011622</v>
      </c>
      <c r="AS333" s="215">
        <v>5.4161456451458507</v>
      </c>
      <c r="AT333" s="215">
        <v>238.21582918428879</v>
      </c>
      <c r="AU333" s="215">
        <v>78.018307305467815</v>
      </c>
      <c r="AV333" s="215">
        <v>2536057.8697240129</v>
      </c>
      <c r="AW333" s="215">
        <v>57999.900256306522</v>
      </c>
      <c r="AX333" s="215">
        <v>1423633.2713072428</v>
      </c>
      <c r="AY333" s="215">
        <v>186699.64009307581</v>
      </c>
      <c r="AZ333" s="215">
        <v>5351.1626628790555</v>
      </c>
      <c r="BA333" s="215">
        <v>61.992495438678233</v>
      </c>
      <c r="BB333" s="215">
        <v>1521.4881254555919</v>
      </c>
      <c r="BC333" s="215">
        <v>794.76949860810146</v>
      </c>
    </row>
    <row r="334" spans="1:55" x14ac:dyDescent="0.25">
      <c r="A334" s="55" t="s">
        <v>11</v>
      </c>
      <c r="B334" s="35" t="s">
        <v>14</v>
      </c>
      <c r="C334" s="209"/>
      <c r="E334" s="201">
        <f t="shared" ref="E334:X334" si="208">IF(E43=1,$AC18,0)</f>
        <v>0</v>
      </c>
      <c r="F334" s="201">
        <f t="shared" si="208"/>
        <v>0</v>
      </c>
      <c r="G334" s="201">
        <f t="shared" si="208"/>
        <v>0</v>
      </c>
      <c r="H334" s="201">
        <f t="shared" si="208"/>
        <v>0</v>
      </c>
      <c r="I334" s="201">
        <f t="shared" si="208"/>
        <v>0</v>
      </c>
      <c r="J334" s="201">
        <f t="shared" si="208"/>
        <v>0</v>
      </c>
      <c r="K334" s="201">
        <f t="shared" si="208"/>
        <v>0</v>
      </c>
      <c r="L334" s="201">
        <f t="shared" si="208"/>
        <v>0</v>
      </c>
      <c r="M334" s="201">
        <f t="shared" si="208"/>
        <v>0</v>
      </c>
      <c r="N334" s="201">
        <f t="shared" si="208"/>
        <v>0</v>
      </c>
      <c r="O334" s="201">
        <f t="shared" si="208"/>
        <v>0</v>
      </c>
      <c r="P334" s="201">
        <f t="shared" si="208"/>
        <v>0</v>
      </c>
      <c r="Q334" s="201">
        <f t="shared" si="208"/>
        <v>0</v>
      </c>
      <c r="R334" s="201">
        <f t="shared" si="208"/>
        <v>335.96100628281101</v>
      </c>
      <c r="S334" s="201">
        <f t="shared" si="208"/>
        <v>0</v>
      </c>
      <c r="T334" s="201">
        <f t="shared" si="208"/>
        <v>0</v>
      </c>
      <c r="U334" s="201">
        <f t="shared" si="208"/>
        <v>0</v>
      </c>
      <c r="V334" s="201">
        <f t="shared" si="208"/>
        <v>0</v>
      </c>
      <c r="W334" s="201">
        <f t="shared" si="208"/>
        <v>0</v>
      </c>
      <c r="X334" s="201">
        <f t="shared" si="208"/>
        <v>0</v>
      </c>
      <c r="AH334" s="55" t="s">
        <v>11</v>
      </c>
      <c r="AI334" s="35" t="s">
        <v>14</v>
      </c>
      <c r="AJ334" s="214">
        <v>135.00488384869894</v>
      </c>
      <c r="AK334" s="214">
        <v>0.35508524507659717</v>
      </c>
      <c r="AL334" s="215">
        <v>14.086186927409708</v>
      </c>
      <c r="AM334" s="215">
        <v>10.896536131986165</v>
      </c>
      <c r="AN334" s="215">
        <v>640.57343017855669</v>
      </c>
      <c r="AO334" s="215">
        <v>3.4758772348304059</v>
      </c>
      <c r="AP334" s="215">
        <v>84.149620636484272</v>
      </c>
      <c r="AQ334" s="215">
        <v>75.415920662297012</v>
      </c>
      <c r="AR334" s="215">
        <v>378.2216368537604</v>
      </c>
      <c r="AS334" s="215">
        <v>4.1681251082069091</v>
      </c>
      <c r="AT334" s="215">
        <v>150.08456977513498</v>
      </c>
      <c r="AU334" s="215">
        <v>50.788830735940174</v>
      </c>
      <c r="AV334" s="215">
        <v>1448345.1823358904</v>
      </c>
      <c r="AW334" s="215">
        <v>1102490.0903456185</v>
      </c>
      <c r="AX334" s="215">
        <v>1384714.5569282731</v>
      </c>
      <c r="AY334" s="215">
        <v>334889.97270373319</v>
      </c>
      <c r="AZ334" s="215">
        <v>3670.525149635876</v>
      </c>
      <c r="BA334" s="215">
        <v>76.922748547001333</v>
      </c>
      <c r="BB334" s="215">
        <v>1187.8850550529698</v>
      </c>
      <c r="BC334" s="215">
        <v>856.06372026831548</v>
      </c>
    </row>
    <row r="335" spans="1:55" x14ac:dyDescent="0.25">
      <c r="A335" s="55" t="s">
        <v>11</v>
      </c>
      <c r="B335" s="35" t="s">
        <v>15</v>
      </c>
      <c r="C335" s="209"/>
      <c r="E335" s="201">
        <f t="shared" ref="E335:X335" si="209">IF(E44=1,$AC19,0)</f>
        <v>0</v>
      </c>
      <c r="F335" s="201">
        <f t="shared" si="209"/>
        <v>0</v>
      </c>
      <c r="G335" s="201">
        <f t="shared" si="209"/>
        <v>0</v>
      </c>
      <c r="H335" s="201">
        <f t="shared" si="209"/>
        <v>0</v>
      </c>
      <c r="I335" s="201">
        <f t="shared" si="209"/>
        <v>0</v>
      </c>
      <c r="J335" s="201">
        <f t="shared" si="209"/>
        <v>0</v>
      </c>
      <c r="K335" s="201">
        <f t="shared" si="209"/>
        <v>0</v>
      </c>
      <c r="L335" s="201">
        <f t="shared" si="209"/>
        <v>0</v>
      </c>
      <c r="M335" s="201">
        <f t="shared" si="209"/>
        <v>0</v>
      </c>
      <c r="N335" s="201">
        <f t="shared" si="209"/>
        <v>0</v>
      </c>
      <c r="O335" s="201">
        <f t="shared" si="209"/>
        <v>0</v>
      </c>
      <c r="P335" s="201">
        <f t="shared" si="209"/>
        <v>0</v>
      </c>
      <c r="Q335" s="201">
        <f t="shared" si="209"/>
        <v>0</v>
      </c>
      <c r="R335" s="201">
        <f t="shared" si="209"/>
        <v>0</v>
      </c>
      <c r="S335" s="201">
        <f t="shared" si="209"/>
        <v>6150.9926201574899</v>
      </c>
      <c r="T335" s="201">
        <f t="shared" si="209"/>
        <v>0</v>
      </c>
      <c r="U335" s="201">
        <f t="shared" si="209"/>
        <v>0</v>
      </c>
      <c r="V335" s="201">
        <f t="shared" si="209"/>
        <v>0</v>
      </c>
      <c r="W335" s="201">
        <f t="shared" si="209"/>
        <v>0</v>
      </c>
      <c r="X335" s="201">
        <f t="shared" si="209"/>
        <v>0</v>
      </c>
      <c r="AH335" s="55" t="s">
        <v>11</v>
      </c>
      <c r="AI335" s="35" t="s">
        <v>15</v>
      </c>
      <c r="AJ335" s="214">
        <v>2.8227428970526289</v>
      </c>
      <c r="AK335" s="214">
        <v>5.9692455150175206E-3</v>
      </c>
      <c r="AL335" s="215">
        <v>0.30750630400893392</v>
      </c>
      <c r="AM335" s="215">
        <v>0.23138413921322509</v>
      </c>
      <c r="AN335" s="215">
        <v>13.295592129721465</v>
      </c>
      <c r="AO335" s="215">
        <v>5.6432151566662557E-2</v>
      </c>
      <c r="AP335" s="215">
        <v>1.7846810408917326</v>
      </c>
      <c r="AQ335" s="215">
        <v>1.5323566058852145</v>
      </c>
      <c r="AR335" s="215">
        <v>7.8706898111887895</v>
      </c>
      <c r="AS335" s="215">
        <v>7.0300836579890891E-2</v>
      </c>
      <c r="AT335" s="215">
        <v>3.1366757121390405</v>
      </c>
      <c r="AU335" s="215">
        <v>1.0431458808104264</v>
      </c>
      <c r="AV335" s="215">
        <v>22290.749004275262</v>
      </c>
      <c r="AW335" s="215">
        <v>1435.5393889562031</v>
      </c>
      <c r="AX335" s="215">
        <v>318224.1512678077</v>
      </c>
      <c r="AY335" s="215">
        <v>6954.2159119744192</v>
      </c>
      <c r="AZ335" s="215">
        <v>68.98067847476041</v>
      </c>
      <c r="BA335" s="215">
        <v>0.8649975842468377</v>
      </c>
      <c r="BB335" s="215">
        <v>20.710825098371689</v>
      </c>
      <c r="BC335" s="215">
        <v>12.293607399946264</v>
      </c>
    </row>
    <row r="336" spans="1:55" x14ac:dyDescent="0.25">
      <c r="A336" s="56" t="s">
        <v>11</v>
      </c>
      <c r="B336" s="43" t="s">
        <v>16</v>
      </c>
      <c r="C336" s="209"/>
      <c r="E336" s="201">
        <f t="shared" ref="E336:X336" si="210">IF(E45=1,$AC20,0)</f>
        <v>0</v>
      </c>
      <c r="F336" s="201">
        <f t="shared" si="210"/>
        <v>0</v>
      </c>
      <c r="G336" s="201">
        <f t="shared" si="210"/>
        <v>0</v>
      </c>
      <c r="H336" s="201">
        <f t="shared" si="210"/>
        <v>0</v>
      </c>
      <c r="I336" s="201">
        <f t="shared" si="210"/>
        <v>0</v>
      </c>
      <c r="J336" s="201">
        <f t="shared" si="210"/>
        <v>0</v>
      </c>
      <c r="K336" s="201">
        <f t="shared" si="210"/>
        <v>0</v>
      </c>
      <c r="L336" s="201">
        <f t="shared" si="210"/>
        <v>0</v>
      </c>
      <c r="M336" s="201">
        <f t="shared" si="210"/>
        <v>0</v>
      </c>
      <c r="N336" s="201">
        <f t="shared" si="210"/>
        <v>0</v>
      </c>
      <c r="O336" s="201">
        <f t="shared" si="210"/>
        <v>0</v>
      </c>
      <c r="P336" s="201">
        <f t="shared" si="210"/>
        <v>0</v>
      </c>
      <c r="Q336" s="201">
        <f t="shared" si="210"/>
        <v>0</v>
      </c>
      <c r="R336" s="201">
        <f t="shared" si="210"/>
        <v>0</v>
      </c>
      <c r="S336" s="201">
        <f t="shared" si="210"/>
        <v>0</v>
      </c>
      <c r="T336" s="201">
        <f t="shared" si="210"/>
        <v>1166.0402576756999</v>
      </c>
      <c r="U336" s="201">
        <f t="shared" si="210"/>
        <v>0</v>
      </c>
      <c r="V336" s="201">
        <f t="shared" si="210"/>
        <v>0</v>
      </c>
      <c r="W336" s="201">
        <f t="shared" si="210"/>
        <v>0</v>
      </c>
      <c r="X336" s="201">
        <f t="shared" si="210"/>
        <v>0</v>
      </c>
      <c r="AH336" s="56" t="s">
        <v>11</v>
      </c>
      <c r="AI336" s="43" t="s">
        <v>16</v>
      </c>
      <c r="AJ336" s="214">
        <v>9.6271224413765477</v>
      </c>
      <c r="AK336" s="214">
        <v>2.5305652826585825E-2</v>
      </c>
      <c r="AL336" s="215">
        <v>1.3335155932303162</v>
      </c>
      <c r="AM336" s="215">
        <v>1.49004510434371</v>
      </c>
      <c r="AN336" s="215">
        <v>46.772243157116705</v>
      </c>
      <c r="AO336" s="215">
        <v>0.25597585534474265</v>
      </c>
      <c r="AP336" s="215">
        <v>7.9198272896840161</v>
      </c>
      <c r="AQ336" s="215">
        <v>11.037730175527232</v>
      </c>
      <c r="AR336" s="215">
        <v>23.963085487861921</v>
      </c>
      <c r="AS336" s="215">
        <v>0.27669715826267</v>
      </c>
      <c r="AT336" s="215">
        <v>10.996183516324242</v>
      </c>
      <c r="AU336" s="215">
        <v>4.5644204218849822</v>
      </c>
      <c r="AV336" s="215">
        <v>72997.515684309983</v>
      </c>
      <c r="AW336" s="215">
        <v>7203.3475388848465</v>
      </c>
      <c r="AX336" s="215">
        <v>140697.51179303695</v>
      </c>
      <c r="AY336" s="215">
        <v>160433.93023286326</v>
      </c>
      <c r="AZ336" s="215">
        <v>225.38092825062736</v>
      </c>
      <c r="BA336" s="215">
        <v>3.7949667885496083</v>
      </c>
      <c r="BB336" s="215">
        <v>84.165386263535737</v>
      </c>
      <c r="BC336" s="215">
        <v>76.565595089084539</v>
      </c>
    </row>
    <row r="337" spans="1:55" x14ac:dyDescent="0.25">
      <c r="A337" s="57" t="s">
        <v>12</v>
      </c>
      <c r="B337" s="35" t="s">
        <v>13</v>
      </c>
      <c r="C337" s="209"/>
      <c r="E337" s="201">
        <f t="shared" ref="E337:X337" si="211">IF(E46=1,$AC21,0)</f>
        <v>0</v>
      </c>
      <c r="F337" s="201">
        <f t="shared" si="211"/>
        <v>0</v>
      </c>
      <c r="G337" s="201">
        <f t="shared" si="211"/>
        <v>0</v>
      </c>
      <c r="H337" s="201">
        <f t="shared" si="211"/>
        <v>0</v>
      </c>
      <c r="I337" s="201">
        <f t="shared" si="211"/>
        <v>0</v>
      </c>
      <c r="J337" s="201">
        <f t="shared" si="211"/>
        <v>0</v>
      </c>
      <c r="K337" s="201">
        <f t="shared" si="211"/>
        <v>0</v>
      </c>
      <c r="L337" s="201">
        <f t="shared" si="211"/>
        <v>0</v>
      </c>
      <c r="M337" s="201">
        <f t="shared" si="211"/>
        <v>0</v>
      </c>
      <c r="N337" s="201">
        <f t="shared" si="211"/>
        <v>0</v>
      </c>
      <c r="O337" s="201">
        <f t="shared" si="211"/>
        <v>0</v>
      </c>
      <c r="P337" s="201">
        <f t="shared" si="211"/>
        <v>0</v>
      </c>
      <c r="Q337" s="201">
        <f t="shared" si="211"/>
        <v>0</v>
      </c>
      <c r="R337" s="201">
        <f t="shared" si="211"/>
        <v>0</v>
      </c>
      <c r="S337" s="201">
        <f t="shared" si="211"/>
        <v>0</v>
      </c>
      <c r="T337" s="201">
        <f t="shared" si="211"/>
        <v>0</v>
      </c>
      <c r="U337" s="201">
        <f t="shared" si="211"/>
        <v>165.48329245554601</v>
      </c>
      <c r="V337" s="201">
        <f t="shared" si="211"/>
        <v>0</v>
      </c>
      <c r="W337" s="201">
        <f t="shared" si="211"/>
        <v>0</v>
      </c>
      <c r="X337" s="201">
        <f t="shared" si="211"/>
        <v>0</v>
      </c>
      <c r="AH337" s="57" t="s">
        <v>12</v>
      </c>
      <c r="AI337" s="35" t="s">
        <v>13</v>
      </c>
      <c r="AJ337" s="214">
        <v>480.15629597843321</v>
      </c>
      <c r="AK337" s="214">
        <v>1.3993122609958288</v>
      </c>
      <c r="AL337" s="215">
        <v>41.782395401547937</v>
      </c>
      <c r="AM337" s="215">
        <v>27.815943881415993</v>
      </c>
      <c r="AN337" s="215">
        <v>2532.2567584997305</v>
      </c>
      <c r="AO337" s="215">
        <v>13.822965141964286</v>
      </c>
      <c r="AP337" s="215">
        <v>276.39744456994936</v>
      </c>
      <c r="AQ337" s="215">
        <v>213.63405961989875</v>
      </c>
      <c r="AR337" s="215">
        <v>1773.3355598224584</v>
      </c>
      <c r="AS337" s="215">
        <v>18.188401044114091</v>
      </c>
      <c r="AT337" s="215">
        <v>500.77379282335238</v>
      </c>
      <c r="AU337" s="215">
        <v>152.31132058759144</v>
      </c>
      <c r="AV337" s="215">
        <v>192370.95431614594</v>
      </c>
      <c r="AW337" s="215">
        <v>11337.100422361835</v>
      </c>
      <c r="AX337" s="215">
        <v>158630.82606315511</v>
      </c>
      <c r="AY337" s="215">
        <v>25816.699616458842</v>
      </c>
      <c r="AZ337" s="215">
        <v>130033.36396348647</v>
      </c>
      <c r="BA337" s="215">
        <v>407.61635905754883</v>
      </c>
      <c r="BB337" s="215">
        <v>11658.682861433263</v>
      </c>
      <c r="BC337" s="215">
        <v>5048.5509038855289</v>
      </c>
    </row>
    <row r="338" spans="1:55" x14ac:dyDescent="0.25">
      <c r="A338" s="57" t="s">
        <v>12</v>
      </c>
      <c r="B338" s="35" t="s">
        <v>14</v>
      </c>
      <c r="C338" s="209"/>
      <c r="E338" s="201">
        <f t="shared" ref="E338:X338" si="212">IF(E47=1,$AC22,0)</f>
        <v>0</v>
      </c>
      <c r="F338" s="201">
        <f t="shared" si="212"/>
        <v>0</v>
      </c>
      <c r="G338" s="201">
        <f t="shared" si="212"/>
        <v>0</v>
      </c>
      <c r="H338" s="201">
        <f t="shared" si="212"/>
        <v>0</v>
      </c>
      <c r="I338" s="201">
        <f t="shared" si="212"/>
        <v>0</v>
      </c>
      <c r="J338" s="201">
        <f t="shared" si="212"/>
        <v>0</v>
      </c>
      <c r="K338" s="201">
        <f t="shared" si="212"/>
        <v>0</v>
      </c>
      <c r="L338" s="201">
        <f t="shared" si="212"/>
        <v>0</v>
      </c>
      <c r="M338" s="201">
        <f t="shared" si="212"/>
        <v>0</v>
      </c>
      <c r="N338" s="201">
        <f t="shared" si="212"/>
        <v>0</v>
      </c>
      <c r="O338" s="201">
        <f t="shared" si="212"/>
        <v>0</v>
      </c>
      <c r="P338" s="201">
        <f t="shared" si="212"/>
        <v>0</v>
      </c>
      <c r="Q338" s="201">
        <f t="shared" si="212"/>
        <v>0</v>
      </c>
      <c r="R338" s="201">
        <f t="shared" si="212"/>
        <v>0</v>
      </c>
      <c r="S338" s="201">
        <f t="shared" si="212"/>
        <v>0</v>
      </c>
      <c r="T338" s="201">
        <f t="shared" si="212"/>
        <v>0</v>
      </c>
      <c r="U338" s="201">
        <f t="shared" si="212"/>
        <v>0</v>
      </c>
      <c r="V338" s="201">
        <f t="shared" si="212"/>
        <v>6.8402406621507197</v>
      </c>
      <c r="W338" s="201">
        <f t="shared" si="212"/>
        <v>0</v>
      </c>
      <c r="X338" s="201">
        <f t="shared" si="212"/>
        <v>0</v>
      </c>
      <c r="AH338" s="57" t="s">
        <v>12</v>
      </c>
      <c r="AI338" s="35" t="s">
        <v>14</v>
      </c>
      <c r="AJ338" s="214">
        <v>929.61633694003683</v>
      </c>
      <c r="AK338" s="214">
        <v>34.548249269009141</v>
      </c>
      <c r="AL338" s="215">
        <v>111.7928725847383</v>
      </c>
      <c r="AM338" s="215">
        <v>107.29860727187612</v>
      </c>
      <c r="AN338" s="215">
        <v>5482.4804132503268</v>
      </c>
      <c r="AO338" s="215">
        <v>342.81205773143586</v>
      </c>
      <c r="AP338" s="215">
        <v>962.36004652161478</v>
      </c>
      <c r="AQ338" s="215">
        <v>954.49499243641594</v>
      </c>
      <c r="AR338" s="215">
        <v>1613.4431456847703</v>
      </c>
      <c r="AS338" s="215">
        <v>356.3787866444801</v>
      </c>
      <c r="AT338" s="215">
        <v>1038.2423968401056</v>
      </c>
      <c r="AU338" s="215">
        <v>313.72883828469145</v>
      </c>
      <c r="AV338" s="215">
        <v>468041.606153965</v>
      </c>
      <c r="AW338" s="215">
        <v>167825.01679829802</v>
      </c>
      <c r="AX338" s="215">
        <v>399730.26548268617</v>
      </c>
      <c r="AY338" s="215">
        <v>84418.091619582789</v>
      </c>
      <c r="AZ338" s="215">
        <v>55788.489892716396</v>
      </c>
      <c r="BA338" s="215">
        <v>21158.766860833293</v>
      </c>
      <c r="BB338" s="215">
        <v>20964.387121976957</v>
      </c>
      <c r="BC338" s="215">
        <v>18409.574586770552</v>
      </c>
    </row>
    <row r="339" spans="1:55" x14ac:dyDescent="0.25">
      <c r="A339" s="57" t="s">
        <v>12</v>
      </c>
      <c r="B339" s="35" t="s">
        <v>15</v>
      </c>
      <c r="C339" s="209"/>
      <c r="E339" s="201">
        <f t="shared" ref="E339:X339" si="213">IF(E48=1,$AC23,0)</f>
        <v>0</v>
      </c>
      <c r="F339" s="201">
        <f t="shared" si="213"/>
        <v>0</v>
      </c>
      <c r="G339" s="201">
        <f t="shared" si="213"/>
        <v>0</v>
      </c>
      <c r="H339" s="201">
        <f t="shared" si="213"/>
        <v>0</v>
      </c>
      <c r="I339" s="201">
        <f t="shared" si="213"/>
        <v>0</v>
      </c>
      <c r="J339" s="201">
        <f t="shared" si="213"/>
        <v>0</v>
      </c>
      <c r="K339" s="201">
        <f t="shared" si="213"/>
        <v>0</v>
      </c>
      <c r="L339" s="201">
        <f t="shared" si="213"/>
        <v>0</v>
      </c>
      <c r="M339" s="201">
        <f t="shared" si="213"/>
        <v>0</v>
      </c>
      <c r="N339" s="201">
        <f t="shared" si="213"/>
        <v>0</v>
      </c>
      <c r="O339" s="201">
        <f t="shared" si="213"/>
        <v>0</v>
      </c>
      <c r="P339" s="201">
        <f t="shared" si="213"/>
        <v>0</v>
      </c>
      <c r="Q339" s="201">
        <f t="shared" si="213"/>
        <v>0</v>
      </c>
      <c r="R339" s="201">
        <f t="shared" si="213"/>
        <v>0</v>
      </c>
      <c r="S339" s="201">
        <f t="shared" si="213"/>
        <v>0</v>
      </c>
      <c r="T339" s="201">
        <f t="shared" si="213"/>
        <v>0</v>
      </c>
      <c r="U339" s="201">
        <f t="shared" si="213"/>
        <v>0</v>
      </c>
      <c r="V339" s="201">
        <f t="shared" si="213"/>
        <v>0</v>
      </c>
      <c r="W339" s="201">
        <f t="shared" si="213"/>
        <v>117.193834352244</v>
      </c>
      <c r="X339" s="201">
        <f t="shared" si="213"/>
        <v>0</v>
      </c>
      <c r="AH339" s="57" t="s">
        <v>12</v>
      </c>
      <c r="AI339" s="35" t="s">
        <v>15</v>
      </c>
      <c r="AJ339" s="214">
        <v>10.026067441062569</v>
      </c>
      <c r="AK339" s="214">
        <v>8.727574022883211E-2</v>
      </c>
      <c r="AL339" s="215">
        <v>1.3339209566160177</v>
      </c>
      <c r="AM339" s="215">
        <v>1.1078629489110576</v>
      </c>
      <c r="AN339" s="215">
        <v>53.621224037355979</v>
      </c>
      <c r="AO339" s="215">
        <v>0.89031208746528234</v>
      </c>
      <c r="AP339" s="215">
        <v>8.5825977133402063</v>
      </c>
      <c r="AQ339" s="215">
        <v>8.7080204075331977</v>
      </c>
      <c r="AR339" s="215">
        <v>26.370670768902936</v>
      </c>
      <c r="AS339" s="215">
        <v>0.74666703516364386</v>
      </c>
      <c r="AT339" s="215">
        <v>9.5812469372406071</v>
      </c>
      <c r="AU339" s="215">
        <v>3.2108870183448581</v>
      </c>
      <c r="AV339" s="215">
        <v>3307.4468944072032</v>
      </c>
      <c r="AW339" s="215">
        <v>422.35364774893446</v>
      </c>
      <c r="AX339" s="215">
        <v>2972.4394914355198</v>
      </c>
      <c r="AY339" s="215">
        <v>529.09642730962116</v>
      </c>
      <c r="AZ339" s="215">
        <v>1028.3717402200919</v>
      </c>
      <c r="BA339" s="215">
        <v>26.946544138028077</v>
      </c>
      <c r="BB339" s="215">
        <v>4676.4503808576137</v>
      </c>
      <c r="BC339" s="215">
        <v>397.00375753238035</v>
      </c>
    </row>
    <row r="340" spans="1:55" x14ac:dyDescent="0.25">
      <c r="A340" s="58" t="s">
        <v>12</v>
      </c>
      <c r="B340" s="43" t="s">
        <v>16</v>
      </c>
      <c r="C340" s="209"/>
      <c r="E340" s="201">
        <f t="shared" ref="E340:X340" si="214">IF(E49=1,$AC24,0)</f>
        <v>0</v>
      </c>
      <c r="F340" s="201">
        <f t="shared" si="214"/>
        <v>0</v>
      </c>
      <c r="G340" s="201">
        <f t="shared" si="214"/>
        <v>0</v>
      </c>
      <c r="H340" s="201">
        <f t="shared" si="214"/>
        <v>0</v>
      </c>
      <c r="I340" s="201">
        <f t="shared" si="214"/>
        <v>0</v>
      </c>
      <c r="J340" s="201">
        <f t="shared" si="214"/>
        <v>0</v>
      </c>
      <c r="K340" s="201">
        <f t="shared" si="214"/>
        <v>0</v>
      </c>
      <c r="L340" s="201">
        <f t="shared" si="214"/>
        <v>0</v>
      </c>
      <c r="M340" s="201">
        <f t="shared" si="214"/>
        <v>0</v>
      </c>
      <c r="N340" s="201">
        <f t="shared" si="214"/>
        <v>0</v>
      </c>
      <c r="O340" s="201">
        <f t="shared" si="214"/>
        <v>0</v>
      </c>
      <c r="P340" s="201">
        <f t="shared" si="214"/>
        <v>0</v>
      </c>
      <c r="Q340" s="201">
        <f t="shared" si="214"/>
        <v>0</v>
      </c>
      <c r="R340" s="201">
        <f t="shared" si="214"/>
        <v>0</v>
      </c>
      <c r="S340" s="201">
        <f t="shared" si="214"/>
        <v>0</v>
      </c>
      <c r="T340" s="201">
        <f t="shared" si="214"/>
        <v>0</v>
      </c>
      <c r="U340" s="201">
        <f t="shared" si="214"/>
        <v>0</v>
      </c>
      <c r="V340" s="201">
        <f t="shared" si="214"/>
        <v>0</v>
      </c>
      <c r="W340" s="201">
        <f t="shared" si="214"/>
        <v>0</v>
      </c>
      <c r="X340" s="201">
        <f t="shared" si="214"/>
        <v>83.1296026443692</v>
      </c>
      <c r="AH340" s="58" t="s">
        <v>12</v>
      </c>
      <c r="AI340" s="43" t="s">
        <v>16</v>
      </c>
      <c r="AJ340" s="214">
        <v>48.201297177809927</v>
      </c>
      <c r="AK340" s="214">
        <v>0.40189730459930911</v>
      </c>
      <c r="AL340" s="215">
        <v>8.4505028792004122</v>
      </c>
      <c r="AM340" s="215">
        <v>11.86629974492662</v>
      </c>
      <c r="AN340" s="215">
        <v>283.89174868596382</v>
      </c>
      <c r="AO340" s="215">
        <v>4.4203194093456455</v>
      </c>
      <c r="AP340" s="215">
        <v>64.44063303325558</v>
      </c>
      <c r="AQ340" s="215">
        <v>119.92087500536562</v>
      </c>
      <c r="AR340" s="215">
        <v>106.28421546290144</v>
      </c>
      <c r="AS340" s="215">
        <v>4.933177647385226</v>
      </c>
      <c r="AT340" s="215">
        <v>62.047439953075767</v>
      </c>
      <c r="AU340" s="215">
        <v>32.517023837655344</v>
      </c>
      <c r="AV340" s="215">
        <v>14199.947127463633</v>
      </c>
      <c r="AW340" s="215">
        <v>2005.2439053262271</v>
      </c>
      <c r="AX340" s="215">
        <v>15890.716101747194</v>
      </c>
      <c r="AY340" s="215">
        <v>3351.660552544733</v>
      </c>
      <c r="AZ340" s="215">
        <v>4046.7459511062484</v>
      </c>
      <c r="BA340" s="215">
        <v>151.75822676704939</v>
      </c>
      <c r="BB340" s="215">
        <v>2854.4020721083657</v>
      </c>
      <c r="BC340" s="215">
        <v>15423.022955375693</v>
      </c>
    </row>
    <row r="341" spans="1:55" x14ac:dyDescent="0.25">
      <c r="AJ341" s="216">
        <f t="shared" ref="AJ341:BC341" si="215">SUM(AJ321:AJ340)</f>
        <v>5670.4675531822404</v>
      </c>
      <c r="AK341" s="216">
        <f t="shared" si="215"/>
        <v>72.015273697718186</v>
      </c>
      <c r="AL341" s="216">
        <f t="shared" si="215"/>
        <v>490.13040520767777</v>
      </c>
      <c r="AM341" s="216">
        <f t="shared" si="215"/>
        <v>706.47772541973063</v>
      </c>
      <c r="AN341" s="216">
        <f t="shared" si="215"/>
        <v>30290.050958208376</v>
      </c>
      <c r="AO341" s="216">
        <f t="shared" si="215"/>
        <v>1261.4111054107091</v>
      </c>
      <c r="AP341" s="216">
        <f t="shared" si="215"/>
        <v>4274.3161048889788</v>
      </c>
      <c r="AQ341" s="216">
        <f t="shared" si="215"/>
        <v>5743.7819695414209</v>
      </c>
      <c r="AR341" s="216">
        <f t="shared" si="215"/>
        <v>16163.289199000348</v>
      </c>
      <c r="AS341" s="216">
        <f t="shared" si="215"/>
        <v>2731.5716902371396</v>
      </c>
      <c r="AT341" s="216">
        <f t="shared" si="215"/>
        <v>6978.8062745617808</v>
      </c>
      <c r="AU341" s="216">
        <f t="shared" si="215"/>
        <v>2984.834890783387</v>
      </c>
      <c r="AV341" s="216">
        <f t="shared" si="215"/>
        <v>4817296.7492180625</v>
      </c>
      <c r="AW341" s="216">
        <f t="shared" si="215"/>
        <v>1361263.9523416969</v>
      </c>
      <c r="AX341" s="216">
        <f t="shared" si="215"/>
        <v>3902681.5879982244</v>
      </c>
      <c r="AY341" s="216">
        <f t="shared" si="215"/>
        <v>814169.75409445411</v>
      </c>
      <c r="AZ341" s="216">
        <f t="shared" si="215"/>
        <v>206323.75105017266</v>
      </c>
      <c r="BA341" s="216">
        <f t="shared" si="215"/>
        <v>22203.797894985586</v>
      </c>
      <c r="BB341" s="216">
        <f t="shared" si="215"/>
        <v>45054.008852599232</v>
      </c>
      <c r="BC341" s="216">
        <f t="shared" si="215"/>
        <v>42968.938543700766</v>
      </c>
    </row>
    <row r="343" spans="1:55" ht="17.25" x14ac:dyDescent="0.3">
      <c r="A343" s="17"/>
      <c r="B343" s="17"/>
      <c r="C343" s="197" t="s">
        <v>89</v>
      </c>
      <c r="AJ343" s="18" t="s">
        <v>13</v>
      </c>
      <c r="AK343" s="18" t="s">
        <v>14</v>
      </c>
      <c r="AL343" s="18" t="s">
        <v>15</v>
      </c>
      <c r="AM343" s="18" t="s">
        <v>16</v>
      </c>
      <c r="AN343" s="18" t="s">
        <v>13</v>
      </c>
      <c r="AO343" s="18" t="s">
        <v>14</v>
      </c>
      <c r="AP343" s="18" t="s">
        <v>15</v>
      </c>
      <c r="AQ343" s="18" t="s">
        <v>16</v>
      </c>
      <c r="AR343" s="18" t="s">
        <v>13</v>
      </c>
      <c r="AS343" s="18" t="s">
        <v>14</v>
      </c>
      <c r="AT343" s="18" t="s">
        <v>15</v>
      </c>
      <c r="AU343" s="18" t="s">
        <v>16</v>
      </c>
      <c r="AV343" s="18" t="s">
        <v>13</v>
      </c>
      <c r="AW343" s="18" t="s">
        <v>14</v>
      </c>
      <c r="AX343" s="18" t="s">
        <v>15</v>
      </c>
      <c r="AY343" s="18" t="s">
        <v>16</v>
      </c>
      <c r="AZ343" s="18" t="s">
        <v>13</v>
      </c>
      <c r="BA343" s="18" t="s">
        <v>14</v>
      </c>
      <c r="BB343" s="18" t="s">
        <v>15</v>
      </c>
      <c r="BC343" s="18" t="s">
        <v>16</v>
      </c>
    </row>
    <row r="344" spans="1:55" x14ac:dyDescent="0.25">
      <c r="A344" s="24" t="s">
        <v>8</v>
      </c>
      <c r="B344" s="25" t="s">
        <v>13</v>
      </c>
      <c r="C344" s="209"/>
      <c r="E344" s="201">
        <f t="shared" ref="E344:X344" si="216">IF(E30=1,$AD5,0)</f>
        <v>56.712890292125302</v>
      </c>
      <c r="F344" s="201">
        <f t="shared" si="216"/>
        <v>0</v>
      </c>
      <c r="G344" s="201">
        <f t="shared" si="216"/>
        <v>0</v>
      </c>
      <c r="H344" s="201">
        <f t="shared" si="216"/>
        <v>0</v>
      </c>
      <c r="I344" s="201">
        <f t="shared" si="216"/>
        <v>0</v>
      </c>
      <c r="J344" s="201">
        <f t="shared" si="216"/>
        <v>0</v>
      </c>
      <c r="K344" s="201">
        <f t="shared" si="216"/>
        <v>0</v>
      </c>
      <c r="L344" s="201">
        <f t="shared" si="216"/>
        <v>0</v>
      </c>
      <c r="M344" s="201">
        <f t="shared" si="216"/>
        <v>0</v>
      </c>
      <c r="N344" s="201">
        <f t="shared" si="216"/>
        <v>0</v>
      </c>
      <c r="O344" s="201">
        <f t="shared" si="216"/>
        <v>0</v>
      </c>
      <c r="P344" s="201">
        <f t="shared" si="216"/>
        <v>0</v>
      </c>
      <c r="Q344" s="201">
        <f t="shared" si="216"/>
        <v>0</v>
      </c>
      <c r="R344" s="201">
        <f t="shared" si="216"/>
        <v>0</v>
      </c>
      <c r="S344" s="201">
        <f t="shared" si="216"/>
        <v>0</v>
      </c>
      <c r="T344" s="201">
        <f t="shared" si="216"/>
        <v>0</v>
      </c>
      <c r="U344" s="201">
        <f t="shared" si="216"/>
        <v>0</v>
      </c>
      <c r="V344" s="201">
        <f t="shared" si="216"/>
        <v>0</v>
      </c>
      <c r="W344" s="201">
        <f t="shared" si="216"/>
        <v>0</v>
      </c>
      <c r="X344" s="201">
        <f t="shared" si="216"/>
        <v>0</v>
      </c>
      <c r="AH344" s="24" t="s">
        <v>8</v>
      </c>
      <c r="AI344" s="25" t="s">
        <v>13</v>
      </c>
      <c r="AJ344" s="214">
        <f t="array" ref="AJ344:BC363">MMULT(MMULT(E96:X115,E140:X159),E344:X363)</f>
        <v>11935.61487896853</v>
      </c>
      <c r="AK344" s="214">
        <v>14.465788463621204</v>
      </c>
      <c r="AL344" s="215">
        <v>241.99673389019881</v>
      </c>
      <c r="AM344" s="215">
        <v>144.8286883095374</v>
      </c>
      <c r="AN344" s="215">
        <v>1658.3748882450957</v>
      </c>
      <c r="AO344" s="215">
        <v>23.96745446664956</v>
      </c>
      <c r="AP344" s="215">
        <v>123.19878458917765</v>
      </c>
      <c r="AQ344" s="215">
        <v>137.05040617515121</v>
      </c>
      <c r="AR344" s="215">
        <v>173.68781038944789</v>
      </c>
      <c r="AS344" s="215">
        <v>5.8169150625891257</v>
      </c>
      <c r="AT344" s="215">
        <v>26.269203528104207</v>
      </c>
      <c r="AU344" s="215">
        <v>11.891080118875184</v>
      </c>
      <c r="AV344" s="215">
        <v>260.97114007728931</v>
      </c>
      <c r="AW344" s="215">
        <v>2.1328146945676614</v>
      </c>
      <c r="AX344" s="215">
        <v>14.810843539484994</v>
      </c>
      <c r="AY344" s="215">
        <v>13.733493180074539</v>
      </c>
      <c r="AZ344" s="215">
        <v>5400.3276387054257</v>
      </c>
      <c r="BA344" s="215">
        <v>292.83411856692049</v>
      </c>
      <c r="BB344" s="215">
        <v>5530.9317932039821</v>
      </c>
      <c r="BC344" s="215">
        <v>1004.5459730113594</v>
      </c>
    </row>
    <row r="345" spans="1:55" x14ac:dyDescent="0.25">
      <c r="A345" s="34" t="s">
        <v>8</v>
      </c>
      <c r="B345" s="35" t="s">
        <v>14</v>
      </c>
      <c r="C345" s="209"/>
      <c r="E345" s="201">
        <f t="shared" ref="E345:X345" si="217">IF(E31=1,$AD6,0)</f>
        <v>0</v>
      </c>
      <c r="F345" s="201">
        <f t="shared" si="217"/>
        <v>1.5621773530906</v>
      </c>
      <c r="G345" s="201">
        <f t="shared" si="217"/>
        <v>0</v>
      </c>
      <c r="H345" s="201">
        <f t="shared" si="217"/>
        <v>0</v>
      </c>
      <c r="I345" s="201">
        <f t="shared" si="217"/>
        <v>0</v>
      </c>
      <c r="J345" s="201">
        <f t="shared" si="217"/>
        <v>0</v>
      </c>
      <c r="K345" s="201">
        <f t="shared" si="217"/>
        <v>0</v>
      </c>
      <c r="L345" s="201">
        <f t="shared" si="217"/>
        <v>0</v>
      </c>
      <c r="M345" s="201">
        <f t="shared" si="217"/>
        <v>0</v>
      </c>
      <c r="N345" s="201">
        <f t="shared" si="217"/>
        <v>0</v>
      </c>
      <c r="O345" s="201">
        <f t="shared" si="217"/>
        <v>0</v>
      </c>
      <c r="P345" s="201">
        <f t="shared" si="217"/>
        <v>0</v>
      </c>
      <c r="Q345" s="201">
        <f t="shared" si="217"/>
        <v>0</v>
      </c>
      <c r="R345" s="201">
        <f t="shared" si="217"/>
        <v>0</v>
      </c>
      <c r="S345" s="201">
        <f t="shared" si="217"/>
        <v>0</v>
      </c>
      <c r="T345" s="201">
        <f t="shared" si="217"/>
        <v>0</v>
      </c>
      <c r="U345" s="201">
        <f t="shared" si="217"/>
        <v>0</v>
      </c>
      <c r="V345" s="201">
        <f t="shared" si="217"/>
        <v>0</v>
      </c>
      <c r="W345" s="201">
        <f t="shared" si="217"/>
        <v>0</v>
      </c>
      <c r="X345" s="201">
        <f t="shared" si="217"/>
        <v>0</v>
      </c>
      <c r="AH345" s="34" t="s">
        <v>8</v>
      </c>
      <c r="AI345" s="35" t="s">
        <v>14</v>
      </c>
      <c r="AJ345" s="214">
        <v>1315.065885814264</v>
      </c>
      <c r="AK345" s="214">
        <v>824.87294933036662</v>
      </c>
      <c r="AL345" s="215">
        <v>236.05146643000805</v>
      </c>
      <c r="AM345" s="215">
        <v>268.03684958206776</v>
      </c>
      <c r="AN345" s="215">
        <v>318.33569375861515</v>
      </c>
      <c r="AO345" s="215">
        <v>18.658727404955517</v>
      </c>
      <c r="AP345" s="215">
        <v>37.137069622261521</v>
      </c>
      <c r="AQ345" s="215">
        <v>70.508193121724531</v>
      </c>
      <c r="AR345" s="215">
        <v>30.11209086439279</v>
      </c>
      <c r="AS345" s="215">
        <v>3.0554981016403349</v>
      </c>
      <c r="AT345" s="215">
        <v>7.5176555050546554</v>
      </c>
      <c r="AU345" s="215">
        <v>4.3362333595226081</v>
      </c>
      <c r="AV345" s="215">
        <v>49.938444246909583</v>
      </c>
      <c r="AW345" s="215">
        <v>0.75785370617021219</v>
      </c>
      <c r="AX345" s="215">
        <v>2.9451598384081783</v>
      </c>
      <c r="AY345" s="215">
        <v>3.1894826282184532</v>
      </c>
      <c r="AZ345" s="215">
        <v>1190.2016109042263</v>
      </c>
      <c r="BA345" s="215">
        <v>198.2028470892287</v>
      </c>
      <c r="BB345" s="215">
        <v>1605.0344848221885</v>
      </c>
      <c r="BC345" s="215">
        <v>455.50097069579402</v>
      </c>
    </row>
    <row r="346" spans="1:55" x14ac:dyDescent="0.25">
      <c r="A346" s="34" t="s">
        <v>8</v>
      </c>
      <c r="B346" s="35" t="s">
        <v>15</v>
      </c>
      <c r="C346" s="209"/>
      <c r="E346" s="201">
        <f t="shared" ref="E346:X346" si="218">IF(E32=1,$AD7,0)</f>
        <v>0</v>
      </c>
      <c r="F346" s="201">
        <f t="shared" si="218"/>
        <v>0</v>
      </c>
      <c r="G346" s="201">
        <f t="shared" si="218"/>
        <v>22.346776879762899</v>
      </c>
      <c r="H346" s="201">
        <f t="shared" si="218"/>
        <v>0</v>
      </c>
      <c r="I346" s="201">
        <f t="shared" si="218"/>
        <v>0</v>
      </c>
      <c r="J346" s="201">
        <f t="shared" si="218"/>
        <v>0</v>
      </c>
      <c r="K346" s="201">
        <f t="shared" si="218"/>
        <v>0</v>
      </c>
      <c r="L346" s="201">
        <f t="shared" si="218"/>
        <v>0</v>
      </c>
      <c r="M346" s="201">
        <f t="shared" si="218"/>
        <v>0</v>
      </c>
      <c r="N346" s="201">
        <f t="shared" si="218"/>
        <v>0</v>
      </c>
      <c r="O346" s="201">
        <f t="shared" si="218"/>
        <v>0</v>
      </c>
      <c r="P346" s="201">
        <f t="shared" si="218"/>
        <v>0</v>
      </c>
      <c r="Q346" s="201">
        <f t="shared" si="218"/>
        <v>0</v>
      </c>
      <c r="R346" s="201">
        <f t="shared" si="218"/>
        <v>0</v>
      </c>
      <c r="S346" s="201">
        <f t="shared" si="218"/>
        <v>0</v>
      </c>
      <c r="T346" s="201">
        <f t="shared" si="218"/>
        <v>0</v>
      </c>
      <c r="U346" s="201">
        <f t="shared" si="218"/>
        <v>0</v>
      </c>
      <c r="V346" s="201">
        <f t="shared" si="218"/>
        <v>0</v>
      </c>
      <c r="W346" s="201">
        <f t="shared" si="218"/>
        <v>0</v>
      </c>
      <c r="X346" s="201">
        <f t="shared" si="218"/>
        <v>0</v>
      </c>
      <c r="AH346" s="34" t="s">
        <v>8</v>
      </c>
      <c r="AI346" s="35" t="s">
        <v>15</v>
      </c>
      <c r="AJ346" s="214">
        <v>105.57214354058746</v>
      </c>
      <c r="AK346" s="214">
        <v>2.0501027164957795</v>
      </c>
      <c r="AL346" s="215">
        <v>252.23722295446706</v>
      </c>
      <c r="AM346" s="215">
        <v>31.22591202178771</v>
      </c>
      <c r="AN346" s="215">
        <v>35.377898442383511</v>
      </c>
      <c r="AO346" s="215">
        <v>0.67334089471255543</v>
      </c>
      <c r="AP346" s="215">
        <v>3.644961881641148</v>
      </c>
      <c r="AQ346" s="215">
        <v>5.4867880465239827</v>
      </c>
      <c r="AR346" s="215">
        <v>3.2796744769152055</v>
      </c>
      <c r="AS346" s="215">
        <v>0.13794648069929624</v>
      </c>
      <c r="AT346" s="215">
        <v>0.58675917381300713</v>
      </c>
      <c r="AU346" s="215">
        <v>0.31374200935422553</v>
      </c>
      <c r="AV346" s="215">
        <v>5.5556142011895675</v>
      </c>
      <c r="AW346" s="215">
        <v>4.9090831860779963E-2</v>
      </c>
      <c r="AX346" s="215">
        <v>0.34734120241839667</v>
      </c>
      <c r="AY346" s="215">
        <v>0.31839710349518685</v>
      </c>
      <c r="AZ346" s="215">
        <v>114.47431411772517</v>
      </c>
      <c r="BA346" s="215">
        <v>7.6185546874515797</v>
      </c>
      <c r="BB346" s="215">
        <v>139.47608749246496</v>
      </c>
      <c r="BC346" s="215">
        <v>29.285866265079967</v>
      </c>
    </row>
    <row r="347" spans="1:55" x14ac:dyDescent="0.25">
      <c r="A347" s="42" t="s">
        <v>8</v>
      </c>
      <c r="B347" s="43" t="s">
        <v>16</v>
      </c>
      <c r="C347" s="209"/>
      <c r="E347" s="201">
        <f t="shared" ref="E347:X347" si="219">IF(E33=1,$AD8,0)</f>
        <v>0</v>
      </c>
      <c r="F347" s="201">
        <f t="shared" si="219"/>
        <v>0</v>
      </c>
      <c r="G347" s="201">
        <f t="shared" si="219"/>
        <v>0</v>
      </c>
      <c r="H347" s="201">
        <f t="shared" si="219"/>
        <v>21.566376669771401</v>
      </c>
      <c r="I347" s="201">
        <f t="shared" si="219"/>
        <v>0</v>
      </c>
      <c r="J347" s="201">
        <f t="shared" si="219"/>
        <v>0</v>
      </c>
      <c r="K347" s="201">
        <f t="shared" si="219"/>
        <v>0</v>
      </c>
      <c r="L347" s="201">
        <f t="shared" si="219"/>
        <v>0</v>
      </c>
      <c r="M347" s="201">
        <f t="shared" si="219"/>
        <v>0</v>
      </c>
      <c r="N347" s="201">
        <f t="shared" si="219"/>
        <v>0</v>
      </c>
      <c r="O347" s="201">
        <f t="shared" si="219"/>
        <v>0</v>
      </c>
      <c r="P347" s="201">
        <f t="shared" si="219"/>
        <v>0</v>
      </c>
      <c r="Q347" s="201">
        <f t="shared" si="219"/>
        <v>0</v>
      </c>
      <c r="R347" s="201">
        <f t="shared" si="219"/>
        <v>0</v>
      </c>
      <c r="S347" s="201">
        <f t="shared" si="219"/>
        <v>0</v>
      </c>
      <c r="T347" s="201">
        <f t="shared" si="219"/>
        <v>0</v>
      </c>
      <c r="U347" s="201">
        <f t="shared" si="219"/>
        <v>0</v>
      </c>
      <c r="V347" s="201">
        <f t="shared" si="219"/>
        <v>0</v>
      </c>
      <c r="W347" s="201">
        <f t="shared" si="219"/>
        <v>0</v>
      </c>
      <c r="X347" s="201">
        <f t="shared" si="219"/>
        <v>0</v>
      </c>
      <c r="AH347" s="42" t="s">
        <v>8</v>
      </c>
      <c r="AI347" s="43" t="s">
        <v>16</v>
      </c>
      <c r="AJ347" s="214">
        <v>1289.8822627692698</v>
      </c>
      <c r="AK347" s="214">
        <v>26.267963138433768</v>
      </c>
      <c r="AL347" s="215">
        <v>418.26075165245601</v>
      </c>
      <c r="AM347" s="215">
        <v>2814.6874590160523</v>
      </c>
      <c r="AN347" s="215">
        <v>498.83453219211623</v>
      </c>
      <c r="AO347" s="215">
        <v>15.02926342033606</v>
      </c>
      <c r="AP347" s="215">
        <v>76.756192488755445</v>
      </c>
      <c r="AQ347" s="215">
        <v>209.16662319193784</v>
      </c>
      <c r="AR347" s="215">
        <v>41.141369653988541</v>
      </c>
      <c r="AS347" s="215">
        <v>2.6385791533397431</v>
      </c>
      <c r="AT347" s="215">
        <v>10.687827710440622</v>
      </c>
      <c r="AU347" s="215">
        <v>8.7828791955095991</v>
      </c>
      <c r="AV347" s="215">
        <v>83.19167899422645</v>
      </c>
      <c r="AW347" s="215">
        <v>0.91862686047241249</v>
      </c>
      <c r="AX347" s="215">
        <v>6.1944295553489788</v>
      </c>
      <c r="AY347" s="215">
        <v>6.7070048245963161</v>
      </c>
      <c r="AZ347" s="215">
        <v>1582.1243374755713</v>
      </c>
      <c r="BA347" s="215">
        <v>170.88485968253215</v>
      </c>
      <c r="BB347" s="215">
        <v>2680.7409199158315</v>
      </c>
      <c r="BC347" s="215">
        <v>867.2132410155366</v>
      </c>
    </row>
    <row r="348" spans="1:55" x14ac:dyDescent="0.25">
      <c r="A348" s="49" t="s">
        <v>9</v>
      </c>
      <c r="B348" s="25" t="s">
        <v>13</v>
      </c>
      <c r="C348" s="209"/>
      <c r="E348" s="201">
        <f t="shared" ref="E348:X348" si="220">IF(E34=1,$AD9,0)</f>
        <v>0</v>
      </c>
      <c r="F348" s="201">
        <f t="shared" si="220"/>
        <v>0</v>
      </c>
      <c r="G348" s="201">
        <f t="shared" si="220"/>
        <v>0</v>
      </c>
      <c r="H348" s="201">
        <f t="shared" si="220"/>
        <v>0</v>
      </c>
      <c r="I348" s="201">
        <f t="shared" si="220"/>
        <v>416.404125299746</v>
      </c>
      <c r="J348" s="201">
        <f t="shared" si="220"/>
        <v>0</v>
      </c>
      <c r="K348" s="201">
        <f t="shared" si="220"/>
        <v>0</v>
      </c>
      <c r="L348" s="201">
        <f t="shared" si="220"/>
        <v>0</v>
      </c>
      <c r="M348" s="201">
        <f t="shared" si="220"/>
        <v>0</v>
      </c>
      <c r="N348" s="201">
        <f t="shared" si="220"/>
        <v>0</v>
      </c>
      <c r="O348" s="201">
        <f t="shared" si="220"/>
        <v>0</v>
      </c>
      <c r="P348" s="201">
        <f t="shared" si="220"/>
        <v>0</v>
      </c>
      <c r="Q348" s="201">
        <f t="shared" si="220"/>
        <v>0</v>
      </c>
      <c r="R348" s="201">
        <f t="shared" si="220"/>
        <v>0</v>
      </c>
      <c r="S348" s="201">
        <f t="shared" si="220"/>
        <v>0</v>
      </c>
      <c r="T348" s="201">
        <f t="shared" si="220"/>
        <v>0</v>
      </c>
      <c r="U348" s="201">
        <f t="shared" si="220"/>
        <v>0</v>
      </c>
      <c r="V348" s="201">
        <f t="shared" si="220"/>
        <v>0</v>
      </c>
      <c r="W348" s="201">
        <f t="shared" si="220"/>
        <v>0</v>
      </c>
      <c r="X348" s="201">
        <f t="shared" si="220"/>
        <v>0</v>
      </c>
      <c r="AH348" s="49" t="s">
        <v>9</v>
      </c>
      <c r="AI348" s="25" t="s">
        <v>13</v>
      </c>
      <c r="AJ348" s="214">
        <v>1654.9411641920838</v>
      </c>
      <c r="AK348" s="214">
        <v>15.595207111978786</v>
      </c>
      <c r="AL348" s="215">
        <v>158.11476697706834</v>
      </c>
      <c r="AM348" s="215">
        <v>120.94490296123229</v>
      </c>
      <c r="AN348" s="215">
        <v>90517.371250020646</v>
      </c>
      <c r="AO348" s="215">
        <v>453.86422727171299</v>
      </c>
      <c r="AP348" s="215">
        <v>2508.9213703435639</v>
      </c>
      <c r="AQ348" s="215">
        <v>2676.9305815124244</v>
      </c>
      <c r="AR348" s="215">
        <v>1326.4837913476085</v>
      </c>
      <c r="AS348" s="215">
        <v>48.677454814311105</v>
      </c>
      <c r="AT348" s="215">
        <v>197.63186463817311</v>
      </c>
      <c r="AU348" s="215">
        <v>97.427486439919576</v>
      </c>
      <c r="AV348" s="215">
        <v>1792.6403328762917</v>
      </c>
      <c r="AW348" s="215">
        <v>15.217943593136125</v>
      </c>
      <c r="AX348" s="215">
        <v>95.18922924582688</v>
      </c>
      <c r="AY348" s="215">
        <v>87.994946644803846</v>
      </c>
      <c r="AZ348" s="215">
        <v>37510.230248473723</v>
      </c>
      <c r="BA348" s="215">
        <v>2169.839190872126</v>
      </c>
      <c r="BB348" s="215">
        <v>40575.004656703313</v>
      </c>
      <c r="BC348" s="215">
        <v>6980.3512766775675</v>
      </c>
    </row>
    <row r="349" spans="1:55" x14ac:dyDescent="0.25">
      <c r="A349" s="50" t="s">
        <v>9</v>
      </c>
      <c r="B349" s="35" t="s">
        <v>14</v>
      </c>
      <c r="C349" s="209"/>
      <c r="E349" s="201">
        <f t="shared" ref="E349:X349" si="221">IF(E35=1,$AD10,0)</f>
        <v>0</v>
      </c>
      <c r="F349" s="201">
        <f t="shared" si="221"/>
        <v>0</v>
      </c>
      <c r="G349" s="201">
        <f t="shared" si="221"/>
        <v>0</v>
      </c>
      <c r="H349" s="201">
        <f t="shared" si="221"/>
        <v>0</v>
      </c>
      <c r="I349" s="201">
        <f t="shared" si="221"/>
        <v>0</v>
      </c>
      <c r="J349" s="201">
        <f t="shared" si="221"/>
        <v>22.351827560541899</v>
      </c>
      <c r="K349" s="201">
        <f t="shared" si="221"/>
        <v>0</v>
      </c>
      <c r="L349" s="201">
        <f t="shared" si="221"/>
        <v>0</v>
      </c>
      <c r="M349" s="201">
        <f t="shared" si="221"/>
        <v>0</v>
      </c>
      <c r="N349" s="201">
        <f t="shared" si="221"/>
        <v>0</v>
      </c>
      <c r="O349" s="201">
        <f t="shared" si="221"/>
        <v>0</v>
      </c>
      <c r="P349" s="201">
        <f t="shared" si="221"/>
        <v>0</v>
      </c>
      <c r="Q349" s="201">
        <f t="shared" si="221"/>
        <v>0</v>
      </c>
      <c r="R349" s="201">
        <f t="shared" si="221"/>
        <v>0</v>
      </c>
      <c r="S349" s="201">
        <f t="shared" si="221"/>
        <v>0</v>
      </c>
      <c r="T349" s="201">
        <f t="shared" si="221"/>
        <v>0</v>
      </c>
      <c r="U349" s="201">
        <f t="shared" si="221"/>
        <v>0</v>
      </c>
      <c r="V349" s="201">
        <f t="shared" si="221"/>
        <v>0</v>
      </c>
      <c r="W349" s="201">
        <f t="shared" si="221"/>
        <v>0</v>
      </c>
      <c r="X349" s="201">
        <f t="shared" si="221"/>
        <v>0</v>
      </c>
      <c r="AH349" s="50" t="s">
        <v>9</v>
      </c>
      <c r="AI349" s="35" t="s">
        <v>14</v>
      </c>
      <c r="AJ349" s="214">
        <v>1158.5206557754964</v>
      </c>
      <c r="AK349" s="214">
        <v>32.279183842728195</v>
      </c>
      <c r="AL349" s="215">
        <v>155.66783509014505</v>
      </c>
      <c r="AM349" s="215">
        <v>193.26502882304345</v>
      </c>
      <c r="AN349" s="215">
        <v>35980.078565483738</v>
      </c>
      <c r="AO349" s="215">
        <v>33067.268538460994</v>
      </c>
      <c r="AP349" s="215">
        <v>6446.0117179970075</v>
      </c>
      <c r="AQ349" s="215">
        <v>9178.0462522755915</v>
      </c>
      <c r="AR349" s="215">
        <v>936.10000126795251</v>
      </c>
      <c r="AS349" s="215">
        <v>160.84963806374972</v>
      </c>
      <c r="AT349" s="215">
        <v>247.72498745692417</v>
      </c>
      <c r="AU349" s="215">
        <v>151.38447202984</v>
      </c>
      <c r="AV349" s="215">
        <v>1781.7516790788297</v>
      </c>
      <c r="AW349" s="215">
        <v>50.893552510609076</v>
      </c>
      <c r="AX349" s="215">
        <v>94.95975561248116</v>
      </c>
      <c r="AY349" s="215">
        <v>101.70340058920634</v>
      </c>
      <c r="AZ349" s="215">
        <v>38943.143878991839</v>
      </c>
      <c r="BA349" s="215">
        <v>8079.4365167612877</v>
      </c>
      <c r="BB349" s="215">
        <v>54416.480676960251</v>
      </c>
      <c r="BC349" s="215">
        <v>17157.369361067995</v>
      </c>
    </row>
    <row r="350" spans="1:55" x14ac:dyDescent="0.25">
      <c r="A350" s="50" t="s">
        <v>9</v>
      </c>
      <c r="B350" s="35" t="s">
        <v>15</v>
      </c>
      <c r="C350" s="209"/>
      <c r="E350" s="201">
        <f t="shared" ref="E350:X350" si="222">IF(E36=1,$AD11,0)</f>
        <v>0</v>
      </c>
      <c r="F350" s="201">
        <f t="shared" si="222"/>
        <v>0</v>
      </c>
      <c r="G350" s="201">
        <f t="shared" si="222"/>
        <v>0</v>
      </c>
      <c r="H350" s="201">
        <f t="shared" si="222"/>
        <v>0</v>
      </c>
      <c r="I350" s="201">
        <f t="shared" si="222"/>
        <v>0</v>
      </c>
      <c r="J350" s="201">
        <f t="shared" si="222"/>
        <v>0</v>
      </c>
      <c r="K350" s="201">
        <f t="shared" si="222"/>
        <v>128.94657372142299</v>
      </c>
      <c r="L350" s="201">
        <f t="shared" si="222"/>
        <v>0</v>
      </c>
      <c r="M350" s="201">
        <f t="shared" si="222"/>
        <v>0</v>
      </c>
      <c r="N350" s="201">
        <f t="shared" si="222"/>
        <v>0</v>
      </c>
      <c r="O350" s="201">
        <f t="shared" si="222"/>
        <v>0</v>
      </c>
      <c r="P350" s="201">
        <f t="shared" si="222"/>
        <v>0</v>
      </c>
      <c r="Q350" s="201">
        <f t="shared" si="222"/>
        <v>0</v>
      </c>
      <c r="R350" s="201">
        <f t="shared" si="222"/>
        <v>0</v>
      </c>
      <c r="S350" s="201">
        <f t="shared" si="222"/>
        <v>0</v>
      </c>
      <c r="T350" s="201">
        <f t="shared" si="222"/>
        <v>0</v>
      </c>
      <c r="U350" s="201">
        <f t="shared" si="222"/>
        <v>0</v>
      </c>
      <c r="V350" s="201">
        <f t="shared" si="222"/>
        <v>0</v>
      </c>
      <c r="W350" s="201">
        <f t="shared" si="222"/>
        <v>0</v>
      </c>
      <c r="X350" s="201">
        <f t="shared" si="222"/>
        <v>0</v>
      </c>
      <c r="AH350" s="50" t="s">
        <v>9</v>
      </c>
      <c r="AI350" s="35" t="s">
        <v>15</v>
      </c>
      <c r="AJ350" s="214">
        <v>54.020511792411831</v>
      </c>
      <c r="AK350" s="214">
        <v>0.68807671370878531</v>
      </c>
      <c r="AL350" s="215">
        <v>7.3413830044617763</v>
      </c>
      <c r="AM350" s="215">
        <v>7.6434348633004037</v>
      </c>
      <c r="AN350" s="215">
        <v>1538.1372583558243</v>
      </c>
      <c r="AO350" s="215">
        <v>60.973517636262407</v>
      </c>
      <c r="AP350" s="215">
        <v>2476.5769582275193</v>
      </c>
      <c r="AQ350" s="215">
        <v>474.91562864322901</v>
      </c>
      <c r="AR350" s="215">
        <v>40.983590997780809</v>
      </c>
      <c r="AS350" s="215">
        <v>2.385989766447719</v>
      </c>
      <c r="AT350" s="215">
        <v>8.1592849230109259</v>
      </c>
      <c r="AU350" s="215">
        <v>5.1208623420090253</v>
      </c>
      <c r="AV350" s="215">
        <v>59.172769739034962</v>
      </c>
      <c r="AW350" s="215">
        <v>0.63177454987457682</v>
      </c>
      <c r="AX350" s="215">
        <v>3.5880643058025119</v>
      </c>
      <c r="AY350" s="215">
        <v>3.405491807524478</v>
      </c>
      <c r="AZ350" s="215">
        <v>1315.1471790257085</v>
      </c>
      <c r="BA350" s="215">
        <v>104.03852849201215</v>
      </c>
      <c r="BB350" s="215">
        <v>1736.567724711816</v>
      </c>
      <c r="BC350" s="215">
        <v>416.45759701194629</v>
      </c>
    </row>
    <row r="351" spans="1:55" x14ac:dyDescent="0.25">
      <c r="A351" s="51" t="s">
        <v>9</v>
      </c>
      <c r="B351" s="43" t="s">
        <v>16</v>
      </c>
      <c r="C351" s="209"/>
      <c r="E351" s="201">
        <f t="shared" ref="E351:X351" si="223">IF(E37=1,$AD12,0)</f>
        <v>0</v>
      </c>
      <c r="F351" s="201">
        <f t="shared" si="223"/>
        <v>0</v>
      </c>
      <c r="G351" s="201">
        <f t="shared" si="223"/>
        <v>0</v>
      </c>
      <c r="H351" s="201">
        <f t="shared" si="223"/>
        <v>0</v>
      </c>
      <c r="I351" s="201">
        <f t="shared" si="223"/>
        <v>0</v>
      </c>
      <c r="J351" s="201">
        <f t="shared" si="223"/>
        <v>0</v>
      </c>
      <c r="K351" s="201">
        <f t="shared" si="223"/>
        <v>0</v>
      </c>
      <c r="L351" s="201">
        <f t="shared" si="223"/>
        <v>174.95724598306498</v>
      </c>
      <c r="M351" s="201">
        <f t="shared" si="223"/>
        <v>0</v>
      </c>
      <c r="N351" s="201">
        <f t="shared" si="223"/>
        <v>0</v>
      </c>
      <c r="O351" s="201">
        <f t="shared" si="223"/>
        <v>0</v>
      </c>
      <c r="P351" s="201">
        <f t="shared" si="223"/>
        <v>0</v>
      </c>
      <c r="Q351" s="201">
        <f t="shared" si="223"/>
        <v>0</v>
      </c>
      <c r="R351" s="201">
        <f t="shared" si="223"/>
        <v>0</v>
      </c>
      <c r="S351" s="201">
        <f t="shared" si="223"/>
        <v>0</v>
      </c>
      <c r="T351" s="201">
        <f t="shared" si="223"/>
        <v>0</v>
      </c>
      <c r="U351" s="201">
        <f t="shared" si="223"/>
        <v>0</v>
      </c>
      <c r="V351" s="201">
        <f t="shared" si="223"/>
        <v>0</v>
      </c>
      <c r="W351" s="201">
        <f t="shared" si="223"/>
        <v>0</v>
      </c>
      <c r="X351" s="201">
        <f t="shared" si="223"/>
        <v>0</v>
      </c>
      <c r="AH351" s="51" t="s">
        <v>9</v>
      </c>
      <c r="AI351" s="43" t="s">
        <v>16</v>
      </c>
      <c r="AJ351" s="214">
        <v>417.93858776773459</v>
      </c>
      <c r="AK351" s="214">
        <v>6.8205507158041447</v>
      </c>
      <c r="AL351" s="215">
        <v>84.96044210267145</v>
      </c>
      <c r="AM351" s="215">
        <v>145.0017614178393</v>
      </c>
      <c r="AN351" s="215">
        <v>10147.705206476847</v>
      </c>
      <c r="AO351" s="215">
        <v>458.49117597564054</v>
      </c>
      <c r="AP351" s="215">
        <v>2529.3786445429009</v>
      </c>
      <c r="AQ351" s="215">
        <v>22337.89559132636</v>
      </c>
      <c r="AR351" s="215">
        <v>337.00771968265411</v>
      </c>
      <c r="AS351" s="215">
        <v>27.126936395684346</v>
      </c>
      <c r="AT351" s="215">
        <v>112.88609827466468</v>
      </c>
      <c r="AU351" s="215">
        <v>105.05500843557583</v>
      </c>
      <c r="AV351" s="215">
        <v>502.14047594436403</v>
      </c>
      <c r="AW351" s="215">
        <v>6.1861496650349332</v>
      </c>
      <c r="AX351" s="215">
        <v>36.278897300429861</v>
      </c>
      <c r="AY351" s="215">
        <v>39.335368417713568</v>
      </c>
      <c r="AZ351" s="215">
        <v>11467.664150035524</v>
      </c>
      <c r="BA351" s="215">
        <v>1339.6368509735826</v>
      </c>
      <c r="BB351" s="215">
        <v>21237.810303527243</v>
      </c>
      <c r="BC351" s="215">
        <v>7776.7778455022417</v>
      </c>
    </row>
    <row r="352" spans="1:55" x14ac:dyDescent="0.25">
      <c r="A352" s="53" t="s">
        <v>10</v>
      </c>
      <c r="B352" s="35" t="s">
        <v>13</v>
      </c>
      <c r="C352" s="209"/>
      <c r="E352" s="201">
        <f t="shared" ref="E352:X352" si="224">IF(E38=1,$AD13,0)</f>
        <v>0</v>
      </c>
      <c r="F352" s="201">
        <f t="shared" si="224"/>
        <v>0</v>
      </c>
      <c r="G352" s="201">
        <f t="shared" si="224"/>
        <v>0</v>
      </c>
      <c r="H352" s="201">
        <f t="shared" si="224"/>
        <v>0</v>
      </c>
      <c r="I352" s="201">
        <f t="shared" si="224"/>
        <v>0</v>
      </c>
      <c r="J352" s="201">
        <f t="shared" si="224"/>
        <v>0</v>
      </c>
      <c r="K352" s="201">
        <f t="shared" si="224"/>
        <v>0</v>
      </c>
      <c r="L352" s="201">
        <f t="shared" si="224"/>
        <v>0</v>
      </c>
      <c r="M352" s="201">
        <f t="shared" si="224"/>
        <v>253.54290234547</v>
      </c>
      <c r="N352" s="201">
        <f t="shared" si="224"/>
        <v>0</v>
      </c>
      <c r="O352" s="201">
        <f t="shared" si="224"/>
        <v>0</v>
      </c>
      <c r="P352" s="201">
        <f t="shared" si="224"/>
        <v>0</v>
      </c>
      <c r="Q352" s="201">
        <f t="shared" si="224"/>
        <v>0</v>
      </c>
      <c r="R352" s="201">
        <f t="shared" si="224"/>
        <v>0</v>
      </c>
      <c r="S352" s="201">
        <f t="shared" si="224"/>
        <v>0</v>
      </c>
      <c r="T352" s="201">
        <f t="shared" si="224"/>
        <v>0</v>
      </c>
      <c r="U352" s="201">
        <f t="shared" si="224"/>
        <v>0</v>
      </c>
      <c r="V352" s="201">
        <f t="shared" si="224"/>
        <v>0</v>
      </c>
      <c r="W352" s="201">
        <f t="shared" si="224"/>
        <v>0</v>
      </c>
      <c r="X352" s="201">
        <f t="shared" si="224"/>
        <v>0</v>
      </c>
      <c r="AH352" s="53" t="s">
        <v>10</v>
      </c>
      <c r="AI352" s="35" t="s">
        <v>13</v>
      </c>
      <c r="AJ352" s="214">
        <v>287.47291939586864</v>
      </c>
      <c r="AK352" s="214">
        <v>2.6631167593829548</v>
      </c>
      <c r="AL352" s="215">
        <v>22.029464473098763</v>
      </c>
      <c r="AM352" s="215">
        <v>18.301857864069525</v>
      </c>
      <c r="AN352" s="215">
        <v>1431.5196428834245</v>
      </c>
      <c r="AO352" s="215">
        <v>32.134147749977636</v>
      </c>
      <c r="AP352" s="215">
        <v>125.69969374635855</v>
      </c>
      <c r="AQ352" s="215">
        <v>175.87805091931753</v>
      </c>
      <c r="AR352" s="215">
        <v>70638.910486998866</v>
      </c>
      <c r="AS352" s="215">
        <v>442.86732066279149</v>
      </c>
      <c r="AT352" s="215">
        <v>2792.5292862345605</v>
      </c>
      <c r="AU352" s="215">
        <v>1242.0465595188052</v>
      </c>
      <c r="AV352" s="215">
        <v>1305.4724425931686</v>
      </c>
      <c r="AW352" s="215">
        <v>10.13179501053577</v>
      </c>
      <c r="AX352" s="215">
        <v>63.475814107403529</v>
      </c>
      <c r="AY352" s="215">
        <v>58.876717055344194</v>
      </c>
      <c r="AZ352" s="215">
        <v>35704.050195532225</v>
      </c>
      <c r="BA352" s="215">
        <v>1723.44310398225</v>
      </c>
      <c r="BB352" s="215">
        <v>30834.524335105729</v>
      </c>
      <c r="BC352" s="215">
        <v>5662.9319491011001</v>
      </c>
    </row>
    <row r="353" spans="1:55" x14ac:dyDescent="0.25">
      <c r="A353" s="53" t="s">
        <v>10</v>
      </c>
      <c r="B353" s="35" t="s">
        <v>14</v>
      </c>
      <c r="C353" s="209"/>
      <c r="E353" s="201">
        <f t="shared" ref="E353:X353" si="225">IF(E39=1,$AD14,0)</f>
        <v>0</v>
      </c>
      <c r="F353" s="201">
        <f t="shared" si="225"/>
        <v>0</v>
      </c>
      <c r="G353" s="201">
        <f t="shared" si="225"/>
        <v>0</v>
      </c>
      <c r="H353" s="201">
        <f t="shared" si="225"/>
        <v>0</v>
      </c>
      <c r="I353" s="201">
        <f t="shared" si="225"/>
        <v>0</v>
      </c>
      <c r="J353" s="201">
        <f t="shared" si="225"/>
        <v>0</v>
      </c>
      <c r="K353" s="201">
        <f t="shared" si="225"/>
        <v>0</v>
      </c>
      <c r="L353" s="201">
        <f t="shared" si="225"/>
        <v>0</v>
      </c>
      <c r="M353" s="201">
        <f t="shared" si="225"/>
        <v>0</v>
      </c>
      <c r="N353" s="201">
        <f t="shared" si="225"/>
        <v>30.590160165114298</v>
      </c>
      <c r="O353" s="201">
        <f t="shared" si="225"/>
        <v>0</v>
      </c>
      <c r="P353" s="201">
        <f t="shared" si="225"/>
        <v>0</v>
      </c>
      <c r="Q353" s="201">
        <f t="shared" si="225"/>
        <v>0</v>
      </c>
      <c r="R353" s="201">
        <f t="shared" si="225"/>
        <v>0</v>
      </c>
      <c r="S353" s="201">
        <f t="shared" si="225"/>
        <v>0</v>
      </c>
      <c r="T353" s="201">
        <f t="shared" si="225"/>
        <v>0</v>
      </c>
      <c r="U353" s="201">
        <f t="shared" si="225"/>
        <v>0</v>
      </c>
      <c r="V353" s="201">
        <f t="shared" si="225"/>
        <v>0</v>
      </c>
      <c r="W353" s="201">
        <f t="shared" si="225"/>
        <v>0</v>
      </c>
      <c r="X353" s="201">
        <f t="shared" si="225"/>
        <v>0</v>
      </c>
      <c r="AH353" s="53" t="s">
        <v>10</v>
      </c>
      <c r="AI353" s="35" t="s">
        <v>14</v>
      </c>
      <c r="AJ353" s="214">
        <v>375.78002591374667</v>
      </c>
      <c r="AK353" s="214">
        <v>44.938993712222697</v>
      </c>
      <c r="AL353" s="215">
        <v>53.568991520152217</v>
      </c>
      <c r="AM353" s="215">
        <v>70.02608192395769</v>
      </c>
      <c r="AN353" s="215">
        <v>2755.2556549938904</v>
      </c>
      <c r="AO353" s="215">
        <v>682.11955178283119</v>
      </c>
      <c r="AP353" s="215">
        <v>352.83096366180052</v>
      </c>
      <c r="AQ353" s="215">
        <v>672.63421676134499</v>
      </c>
      <c r="AR353" s="215">
        <v>22945.98492414425</v>
      </c>
      <c r="AS353" s="215">
        <v>73036.545291773335</v>
      </c>
      <c r="AT353" s="215">
        <v>12593.462471735207</v>
      </c>
      <c r="AU353" s="215">
        <v>5916.3816666677276</v>
      </c>
      <c r="AV353" s="215">
        <v>2978.0323330551282</v>
      </c>
      <c r="AW353" s="215">
        <v>131.65070645739013</v>
      </c>
      <c r="AX353" s="215">
        <v>147.74620292311099</v>
      </c>
      <c r="AY353" s="215">
        <v>177.29686413037311</v>
      </c>
      <c r="AZ353" s="215">
        <v>74549.680965106512</v>
      </c>
      <c r="BA353" s="215">
        <v>29903.496967782168</v>
      </c>
      <c r="BB353" s="215">
        <v>89201.802073329571</v>
      </c>
      <c r="BC353" s="215">
        <v>32938.031274817535</v>
      </c>
    </row>
    <row r="354" spans="1:55" x14ac:dyDescent="0.25">
      <c r="A354" s="53" t="s">
        <v>10</v>
      </c>
      <c r="B354" s="35" t="s">
        <v>15</v>
      </c>
      <c r="C354" s="209"/>
      <c r="E354" s="201">
        <f t="shared" ref="E354:X354" si="226">IF(E40=1,$AD15,0)</f>
        <v>0</v>
      </c>
      <c r="F354" s="201">
        <f t="shared" si="226"/>
        <v>0</v>
      </c>
      <c r="G354" s="201">
        <f t="shared" si="226"/>
        <v>0</v>
      </c>
      <c r="H354" s="201">
        <f t="shared" si="226"/>
        <v>0</v>
      </c>
      <c r="I354" s="201">
        <f t="shared" si="226"/>
        <v>0</v>
      </c>
      <c r="J354" s="201">
        <f t="shared" si="226"/>
        <v>0</v>
      </c>
      <c r="K354" s="201">
        <f t="shared" si="226"/>
        <v>0</v>
      </c>
      <c r="L354" s="201">
        <f t="shared" si="226"/>
        <v>0</v>
      </c>
      <c r="M354" s="201">
        <f t="shared" si="226"/>
        <v>0</v>
      </c>
      <c r="N354" s="201">
        <f t="shared" si="226"/>
        <v>0</v>
      </c>
      <c r="O354" s="201">
        <f t="shared" si="226"/>
        <v>151.17804980271001</v>
      </c>
      <c r="P354" s="201">
        <f t="shared" si="226"/>
        <v>0</v>
      </c>
      <c r="Q354" s="201">
        <f t="shared" si="226"/>
        <v>0</v>
      </c>
      <c r="R354" s="201">
        <f t="shared" si="226"/>
        <v>0</v>
      </c>
      <c r="S354" s="201">
        <f t="shared" si="226"/>
        <v>0</v>
      </c>
      <c r="T354" s="201">
        <f t="shared" si="226"/>
        <v>0</v>
      </c>
      <c r="U354" s="201">
        <f t="shared" si="226"/>
        <v>0</v>
      </c>
      <c r="V354" s="201">
        <f t="shared" si="226"/>
        <v>0</v>
      </c>
      <c r="W354" s="201">
        <f t="shared" si="226"/>
        <v>0</v>
      </c>
      <c r="X354" s="201">
        <f t="shared" si="226"/>
        <v>0</v>
      </c>
      <c r="AH354" s="53" t="s">
        <v>10</v>
      </c>
      <c r="AI354" s="35" t="s">
        <v>15</v>
      </c>
      <c r="AJ354" s="214">
        <v>7.5223224284155172</v>
      </c>
      <c r="AK354" s="214">
        <v>0.12512552925373122</v>
      </c>
      <c r="AL354" s="215">
        <v>0.89261873044091156</v>
      </c>
      <c r="AM354" s="215">
        <v>1.1193812103158616</v>
      </c>
      <c r="AN354" s="215">
        <v>51.114503533567806</v>
      </c>
      <c r="AO354" s="215">
        <v>1.9083821839842916</v>
      </c>
      <c r="AP354" s="215">
        <v>6.4340922317787301</v>
      </c>
      <c r="AQ354" s="215">
        <v>13.735665546286647</v>
      </c>
      <c r="AR354" s="215">
        <v>744.45031566768762</v>
      </c>
      <c r="AS354" s="215">
        <v>47.328270868089291</v>
      </c>
      <c r="AT354" s="215">
        <v>2338.6285478356754</v>
      </c>
      <c r="AU354" s="215">
        <v>222.0572662867159</v>
      </c>
      <c r="AV354" s="215">
        <v>38.139122703091878</v>
      </c>
      <c r="AW354" s="215">
        <v>0.40681585818391319</v>
      </c>
      <c r="AX354" s="215">
        <v>2.03091291020761</v>
      </c>
      <c r="AY354" s="215">
        <v>1.9610420927062913</v>
      </c>
      <c r="AZ354" s="215">
        <v>1077.6156983865649</v>
      </c>
      <c r="BA354" s="215">
        <v>87.885739017162848</v>
      </c>
      <c r="BB354" s="215">
        <v>1166.1961370888396</v>
      </c>
      <c r="BC354" s="215">
        <v>288.28509926364416</v>
      </c>
    </row>
    <row r="355" spans="1:55" x14ac:dyDescent="0.25">
      <c r="A355" s="53" t="s">
        <v>10</v>
      </c>
      <c r="B355" s="35" t="s">
        <v>16</v>
      </c>
      <c r="C355" s="209"/>
      <c r="E355" s="201">
        <f t="shared" ref="E355:X355" si="227">IF(E41=1,$AD16,0)</f>
        <v>0</v>
      </c>
      <c r="F355" s="201">
        <f t="shared" si="227"/>
        <v>0</v>
      </c>
      <c r="G355" s="201">
        <f t="shared" si="227"/>
        <v>0</v>
      </c>
      <c r="H355" s="201">
        <f t="shared" si="227"/>
        <v>0</v>
      </c>
      <c r="I355" s="201">
        <f t="shared" si="227"/>
        <v>0</v>
      </c>
      <c r="J355" s="201">
        <f t="shared" si="227"/>
        <v>0</v>
      </c>
      <c r="K355" s="201">
        <f t="shared" si="227"/>
        <v>0</v>
      </c>
      <c r="L355" s="201">
        <f t="shared" si="227"/>
        <v>0</v>
      </c>
      <c r="M355" s="201">
        <f t="shared" si="227"/>
        <v>0</v>
      </c>
      <c r="N355" s="201">
        <f t="shared" si="227"/>
        <v>0</v>
      </c>
      <c r="O355" s="201">
        <f t="shared" si="227"/>
        <v>0</v>
      </c>
      <c r="P355" s="201">
        <f t="shared" si="227"/>
        <v>112.72635646401399</v>
      </c>
      <c r="Q355" s="201">
        <f t="shared" si="227"/>
        <v>0</v>
      </c>
      <c r="R355" s="201">
        <f t="shared" si="227"/>
        <v>0</v>
      </c>
      <c r="S355" s="201">
        <f t="shared" si="227"/>
        <v>0</v>
      </c>
      <c r="T355" s="201">
        <f t="shared" si="227"/>
        <v>0</v>
      </c>
      <c r="U355" s="201">
        <f t="shared" si="227"/>
        <v>0</v>
      </c>
      <c r="V355" s="201">
        <f t="shared" si="227"/>
        <v>0</v>
      </c>
      <c r="W355" s="201">
        <f t="shared" si="227"/>
        <v>0</v>
      </c>
      <c r="X355" s="201">
        <f t="shared" si="227"/>
        <v>0</v>
      </c>
      <c r="AH355" s="53" t="s">
        <v>10</v>
      </c>
      <c r="AI355" s="35" t="s">
        <v>16</v>
      </c>
      <c r="AJ355" s="214">
        <v>48.265151120797533</v>
      </c>
      <c r="AK355" s="214">
        <v>1.1223080843233633</v>
      </c>
      <c r="AL355" s="215">
        <v>9.0848546337557536</v>
      </c>
      <c r="AM355" s="215">
        <v>18.404058000373659</v>
      </c>
      <c r="AN355" s="215">
        <v>451.2412962775831</v>
      </c>
      <c r="AO355" s="215">
        <v>21.519124257458284</v>
      </c>
      <c r="AP355" s="215">
        <v>77.580187666018958</v>
      </c>
      <c r="AQ355" s="215">
        <v>258.55148844646749</v>
      </c>
      <c r="AR355" s="215">
        <v>3134.1717219545644</v>
      </c>
      <c r="AS355" s="215">
        <v>390.33146459755227</v>
      </c>
      <c r="AT355" s="215">
        <v>2139.224682081202</v>
      </c>
      <c r="AU355" s="215">
        <v>8178.0523125270474</v>
      </c>
      <c r="AV355" s="215">
        <v>191.49595121964947</v>
      </c>
      <c r="AW355" s="215">
        <v>2.9263207043772441</v>
      </c>
      <c r="AX355" s="215">
        <v>13.624526373792584</v>
      </c>
      <c r="AY355" s="215">
        <v>15.742215827331524</v>
      </c>
      <c r="AZ355" s="215">
        <v>5263.5217771208263</v>
      </c>
      <c r="BA355" s="215">
        <v>677.86486483951285</v>
      </c>
      <c r="BB355" s="215">
        <v>8697.6565358047519</v>
      </c>
      <c r="BC355" s="215">
        <v>3202.0539451397353</v>
      </c>
    </row>
    <row r="356" spans="1:55" x14ac:dyDescent="0.25">
      <c r="A356" s="54" t="s">
        <v>11</v>
      </c>
      <c r="B356" s="25" t="s">
        <v>13</v>
      </c>
      <c r="C356" s="209"/>
      <c r="E356" s="201">
        <f t="shared" ref="E356:X356" si="228">IF(E42=1,$AD17,0)</f>
        <v>0</v>
      </c>
      <c r="F356" s="201">
        <f t="shared" si="228"/>
        <v>0</v>
      </c>
      <c r="G356" s="201">
        <f t="shared" si="228"/>
        <v>0</v>
      </c>
      <c r="H356" s="201">
        <f t="shared" si="228"/>
        <v>0</v>
      </c>
      <c r="I356" s="201">
        <f t="shared" si="228"/>
        <v>0</v>
      </c>
      <c r="J356" s="201">
        <f t="shared" si="228"/>
        <v>0</v>
      </c>
      <c r="K356" s="201">
        <f t="shared" si="228"/>
        <v>0</v>
      </c>
      <c r="L356" s="201">
        <f t="shared" si="228"/>
        <v>0</v>
      </c>
      <c r="M356" s="201">
        <f t="shared" si="228"/>
        <v>0</v>
      </c>
      <c r="N356" s="201">
        <f t="shared" si="228"/>
        <v>0</v>
      </c>
      <c r="O356" s="201">
        <f t="shared" si="228"/>
        <v>0</v>
      </c>
      <c r="P356" s="201">
        <f t="shared" si="228"/>
        <v>0</v>
      </c>
      <c r="Q356" s="201">
        <f t="shared" si="228"/>
        <v>477.81096248433499</v>
      </c>
      <c r="R356" s="201">
        <f t="shared" si="228"/>
        <v>0</v>
      </c>
      <c r="S356" s="201">
        <f t="shared" si="228"/>
        <v>0</v>
      </c>
      <c r="T356" s="201">
        <f t="shared" si="228"/>
        <v>0</v>
      </c>
      <c r="U356" s="201">
        <f t="shared" si="228"/>
        <v>0</v>
      </c>
      <c r="V356" s="201">
        <f t="shared" si="228"/>
        <v>0</v>
      </c>
      <c r="W356" s="201">
        <f t="shared" si="228"/>
        <v>0</v>
      </c>
      <c r="X356" s="201">
        <f t="shared" si="228"/>
        <v>0</v>
      </c>
      <c r="AH356" s="54" t="s">
        <v>11</v>
      </c>
      <c r="AI356" s="25" t="s">
        <v>13</v>
      </c>
      <c r="AJ356" s="214">
        <v>1048.3311850702664</v>
      </c>
      <c r="AK356" s="214">
        <v>12.20280577944524</v>
      </c>
      <c r="AL356" s="215">
        <v>120.88671527619012</v>
      </c>
      <c r="AM356" s="215">
        <v>108.54580503224881</v>
      </c>
      <c r="AN356" s="215">
        <v>7301.4176950213696</v>
      </c>
      <c r="AO356" s="215">
        <v>160.97425716676776</v>
      </c>
      <c r="AP356" s="215">
        <v>678.44785182874932</v>
      </c>
      <c r="AQ356" s="215">
        <v>840.22745191379727</v>
      </c>
      <c r="AR356" s="215">
        <v>5368.8528714885351</v>
      </c>
      <c r="AS356" s="215">
        <v>171.56595695252091</v>
      </c>
      <c r="AT356" s="215">
        <v>982.24117291081575</v>
      </c>
      <c r="AU356" s="215">
        <v>529.59488046085494</v>
      </c>
      <c r="AV356" s="215">
        <v>384474.17102365673</v>
      </c>
      <c r="AW356" s="215">
        <v>1220.4777833627463</v>
      </c>
      <c r="AX356" s="215">
        <v>11772.90060488432</v>
      </c>
      <c r="AY356" s="215">
        <v>8600.789125969899</v>
      </c>
      <c r="AZ356" s="215">
        <v>187503.16333577491</v>
      </c>
      <c r="BA356" s="215">
        <v>8804.1255423287439</v>
      </c>
      <c r="BB356" s="215">
        <v>188065.24687443179</v>
      </c>
      <c r="BC356" s="215">
        <v>31275.50718563456</v>
      </c>
    </row>
    <row r="357" spans="1:55" x14ac:dyDescent="0.25">
      <c r="A357" s="55" t="s">
        <v>11</v>
      </c>
      <c r="B357" s="35" t="s">
        <v>14</v>
      </c>
      <c r="C357" s="209"/>
      <c r="E357" s="201">
        <f t="shared" ref="E357:X357" si="229">IF(E43=1,$AD18,0)</f>
        <v>0</v>
      </c>
      <c r="F357" s="201">
        <f t="shared" si="229"/>
        <v>0</v>
      </c>
      <c r="G357" s="201">
        <f t="shared" si="229"/>
        <v>0</v>
      </c>
      <c r="H357" s="201">
        <f t="shared" si="229"/>
        <v>0</v>
      </c>
      <c r="I357" s="201">
        <f t="shared" si="229"/>
        <v>0</v>
      </c>
      <c r="J357" s="201">
        <f t="shared" si="229"/>
        <v>0</v>
      </c>
      <c r="K357" s="201">
        <f t="shared" si="229"/>
        <v>0</v>
      </c>
      <c r="L357" s="201">
        <f t="shared" si="229"/>
        <v>0</v>
      </c>
      <c r="M357" s="201">
        <f t="shared" si="229"/>
        <v>0</v>
      </c>
      <c r="N357" s="201">
        <f t="shared" si="229"/>
        <v>0</v>
      </c>
      <c r="O357" s="201">
        <f t="shared" si="229"/>
        <v>0</v>
      </c>
      <c r="P357" s="201">
        <f t="shared" si="229"/>
        <v>0</v>
      </c>
      <c r="Q357" s="201">
        <f t="shared" si="229"/>
        <v>0</v>
      </c>
      <c r="R357" s="201">
        <f t="shared" si="229"/>
        <v>7.06954567908552</v>
      </c>
      <c r="S357" s="201">
        <f t="shared" si="229"/>
        <v>0</v>
      </c>
      <c r="T357" s="201">
        <f t="shared" si="229"/>
        <v>0</v>
      </c>
      <c r="U357" s="201">
        <f t="shared" si="229"/>
        <v>0</v>
      </c>
      <c r="V357" s="201">
        <f t="shared" si="229"/>
        <v>0</v>
      </c>
      <c r="W357" s="201">
        <f t="shared" si="229"/>
        <v>0</v>
      </c>
      <c r="X357" s="201">
        <f t="shared" si="229"/>
        <v>0</v>
      </c>
      <c r="AH357" s="55" t="s">
        <v>11</v>
      </c>
      <c r="AI357" s="35" t="s">
        <v>14</v>
      </c>
      <c r="AJ357" s="214">
        <v>655.8429214110713</v>
      </c>
      <c r="AK357" s="214">
        <v>9.9293826119763686</v>
      </c>
      <c r="AL357" s="215">
        <v>79.754401896698511</v>
      </c>
      <c r="AM357" s="215">
        <v>78.704222095754389</v>
      </c>
      <c r="AN357" s="215">
        <v>4605.4088751402824</v>
      </c>
      <c r="AO357" s="215">
        <v>135.81600846863961</v>
      </c>
      <c r="AP357" s="215">
        <v>452.99228891982472</v>
      </c>
      <c r="AQ357" s="215">
        <v>641.02155077028851</v>
      </c>
      <c r="AR357" s="215">
        <v>3268.4882829895314</v>
      </c>
      <c r="AS357" s="215">
        <v>132.03270734202923</v>
      </c>
      <c r="AT357" s="215">
        <v>618.84738875894391</v>
      </c>
      <c r="AU357" s="215">
        <v>344.75888636027548</v>
      </c>
      <c r="AV357" s="215">
        <v>219573.58307257315</v>
      </c>
      <c r="AW357" s="215">
        <v>23199.430614505356</v>
      </c>
      <c r="AX357" s="215">
        <v>11451.057778302467</v>
      </c>
      <c r="AY357" s="215">
        <v>15427.550016650768</v>
      </c>
      <c r="AZ357" s="215">
        <v>128614.1199621015</v>
      </c>
      <c r="BA357" s="215">
        <v>10924.508369544437</v>
      </c>
      <c r="BB357" s="215">
        <v>146829.8650507642</v>
      </c>
      <c r="BC357" s="215">
        <v>33687.537180908912</v>
      </c>
    </row>
    <row r="358" spans="1:55" x14ac:dyDescent="0.25">
      <c r="A358" s="55" t="s">
        <v>11</v>
      </c>
      <c r="B358" s="35" t="s">
        <v>15</v>
      </c>
      <c r="C358" s="209"/>
      <c r="E358" s="201">
        <f t="shared" ref="E358:X358" si="230">IF(E44=1,$AD19,0)</f>
        <v>0</v>
      </c>
      <c r="F358" s="201">
        <f t="shared" si="230"/>
        <v>0</v>
      </c>
      <c r="G358" s="201">
        <f t="shared" si="230"/>
        <v>0</v>
      </c>
      <c r="H358" s="201">
        <f t="shared" si="230"/>
        <v>0</v>
      </c>
      <c r="I358" s="201">
        <f t="shared" si="230"/>
        <v>0</v>
      </c>
      <c r="J358" s="201">
        <f t="shared" si="230"/>
        <v>0</v>
      </c>
      <c r="K358" s="201">
        <f t="shared" si="230"/>
        <v>0</v>
      </c>
      <c r="L358" s="201">
        <f t="shared" si="230"/>
        <v>0</v>
      </c>
      <c r="M358" s="201">
        <f t="shared" si="230"/>
        <v>0</v>
      </c>
      <c r="N358" s="201">
        <f t="shared" si="230"/>
        <v>0</v>
      </c>
      <c r="O358" s="201">
        <f t="shared" si="230"/>
        <v>0</v>
      </c>
      <c r="P358" s="201">
        <f t="shared" si="230"/>
        <v>0</v>
      </c>
      <c r="Q358" s="201">
        <f t="shared" si="230"/>
        <v>0</v>
      </c>
      <c r="R358" s="201">
        <f t="shared" si="230"/>
        <v>0</v>
      </c>
      <c r="S358" s="201">
        <f t="shared" si="230"/>
        <v>50.866347533446195</v>
      </c>
      <c r="T358" s="201">
        <f t="shared" si="230"/>
        <v>0</v>
      </c>
      <c r="U358" s="201">
        <f t="shared" si="230"/>
        <v>0</v>
      </c>
      <c r="V358" s="201">
        <f t="shared" si="230"/>
        <v>0</v>
      </c>
      <c r="W358" s="201">
        <f t="shared" si="230"/>
        <v>0</v>
      </c>
      <c r="X358" s="201">
        <f t="shared" si="230"/>
        <v>0</v>
      </c>
      <c r="AH358" s="55" t="s">
        <v>11</v>
      </c>
      <c r="AI358" s="35" t="s">
        <v>15</v>
      </c>
      <c r="AJ358" s="214">
        <v>13.71265909217097</v>
      </c>
      <c r="AK358" s="214">
        <v>0.16692026335999197</v>
      </c>
      <c r="AL358" s="215">
        <v>1.7410660160965745</v>
      </c>
      <c r="AM358" s="215">
        <v>1.6712566692286301</v>
      </c>
      <c r="AN358" s="215">
        <v>95.588788278958901</v>
      </c>
      <c r="AO358" s="215">
        <v>2.2050230941068767</v>
      </c>
      <c r="AP358" s="215">
        <v>9.6072536464275817</v>
      </c>
      <c r="AQ358" s="215">
        <v>13.024751262218668</v>
      </c>
      <c r="AR358" s="215">
        <v>68.016355809020865</v>
      </c>
      <c r="AS358" s="215">
        <v>2.2269028738548577</v>
      </c>
      <c r="AT358" s="215">
        <v>12.933531919697973</v>
      </c>
      <c r="AU358" s="215">
        <v>7.0809626244264017</v>
      </c>
      <c r="AV358" s="215">
        <v>3379.3460895463672</v>
      </c>
      <c r="AW358" s="215">
        <v>30.207705937781725</v>
      </c>
      <c r="AX358" s="215">
        <v>2631.591561153557</v>
      </c>
      <c r="AY358" s="215">
        <v>320.36347025381696</v>
      </c>
      <c r="AZ358" s="215">
        <v>2417.0626530920513</v>
      </c>
      <c r="BA358" s="215">
        <v>122.84627795074637</v>
      </c>
      <c r="BB358" s="215">
        <v>2559.9847740725168</v>
      </c>
      <c r="BC358" s="215">
        <v>483.77398383777165</v>
      </c>
    </row>
    <row r="359" spans="1:55" x14ac:dyDescent="0.25">
      <c r="A359" s="56" t="s">
        <v>11</v>
      </c>
      <c r="B359" s="43" t="s">
        <v>16</v>
      </c>
      <c r="C359" s="209"/>
      <c r="E359" s="201">
        <f t="shared" ref="E359:X359" si="231">IF(E45=1,$AD20,0)</f>
        <v>0</v>
      </c>
      <c r="F359" s="201">
        <f t="shared" si="231"/>
        <v>0</v>
      </c>
      <c r="G359" s="201">
        <f t="shared" si="231"/>
        <v>0</v>
      </c>
      <c r="H359" s="201">
        <f t="shared" si="231"/>
        <v>0</v>
      </c>
      <c r="I359" s="201">
        <f t="shared" si="231"/>
        <v>0</v>
      </c>
      <c r="J359" s="201">
        <f t="shared" si="231"/>
        <v>0</v>
      </c>
      <c r="K359" s="201">
        <f t="shared" si="231"/>
        <v>0</v>
      </c>
      <c r="L359" s="201">
        <f t="shared" si="231"/>
        <v>0</v>
      </c>
      <c r="M359" s="201">
        <f t="shared" si="231"/>
        <v>0</v>
      </c>
      <c r="N359" s="201">
        <f t="shared" si="231"/>
        <v>0</v>
      </c>
      <c r="O359" s="201">
        <f t="shared" si="231"/>
        <v>0</v>
      </c>
      <c r="P359" s="201">
        <f t="shared" si="231"/>
        <v>0</v>
      </c>
      <c r="Q359" s="201">
        <f t="shared" si="231"/>
        <v>0</v>
      </c>
      <c r="R359" s="201">
        <f t="shared" si="231"/>
        <v>0</v>
      </c>
      <c r="S359" s="201">
        <f t="shared" si="231"/>
        <v>0</v>
      </c>
      <c r="T359" s="201">
        <f t="shared" si="231"/>
        <v>53.716581154953396</v>
      </c>
      <c r="U359" s="201">
        <f t="shared" si="231"/>
        <v>0</v>
      </c>
      <c r="V359" s="201">
        <f t="shared" si="231"/>
        <v>0</v>
      </c>
      <c r="W359" s="201">
        <f t="shared" si="231"/>
        <v>0</v>
      </c>
      <c r="X359" s="201">
        <f t="shared" si="231"/>
        <v>0</v>
      </c>
      <c r="AH359" s="56" t="s">
        <v>11</v>
      </c>
      <c r="AI359" s="43" t="s">
        <v>16</v>
      </c>
      <c r="AJ359" s="214">
        <v>46.767790369795037</v>
      </c>
      <c r="AK359" s="214">
        <v>0.70763151284083736</v>
      </c>
      <c r="AL359" s="215">
        <v>7.5502149095477211</v>
      </c>
      <c r="AM359" s="215">
        <v>10.76239636196966</v>
      </c>
      <c r="AN359" s="215">
        <v>336.26949479618821</v>
      </c>
      <c r="AO359" s="215">
        <v>10.001969744183187</v>
      </c>
      <c r="AP359" s="215">
        <v>42.633830844012024</v>
      </c>
      <c r="AQ359" s="215">
        <v>93.818690429880533</v>
      </c>
      <c r="AR359" s="215">
        <v>207.08245248178866</v>
      </c>
      <c r="AS359" s="215">
        <v>8.7648700484862498</v>
      </c>
      <c r="AT359" s="215">
        <v>45.340833275445746</v>
      </c>
      <c r="AU359" s="215">
        <v>30.983672565936956</v>
      </c>
      <c r="AV359" s="215">
        <v>11066.647833460407</v>
      </c>
      <c r="AW359" s="215">
        <v>151.57828889703549</v>
      </c>
      <c r="AX359" s="215">
        <v>1163.514407171004</v>
      </c>
      <c r="AY359" s="215">
        <v>7390.7930507820993</v>
      </c>
      <c r="AZ359" s="215">
        <v>7897.2813320926489</v>
      </c>
      <c r="BA359" s="215">
        <v>538.95820452023531</v>
      </c>
      <c r="BB359" s="215">
        <v>10403.357003653298</v>
      </c>
      <c r="BC359" s="215">
        <v>3012.9840457828564</v>
      </c>
    </row>
    <row r="360" spans="1:55" x14ac:dyDescent="0.25">
      <c r="A360" s="57" t="s">
        <v>12</v>
      </c>
      <c r="B360" s="35" t="s">
        <v>13</v>
      </c>
      <c r="C360" s="209"/>
      <c r="E360" s="201">
        <f t="shared" ref="E360:X360" si="232">IF(E46=1,$AD21,0)</f>
        <v>0</v>
      </c>
      <c r="F360" s="201">
        <f t="shared" si="232"/>
        <v>0</v>
      </c>
      <c r="G360" s="201">
        <f t="shared" si="232"/>
        <v>0</v>
      </c>
      <c r="H360" s="201">
        <f t="shared" si="232"/>
        <v>0</v>
      </c>
      <c r="I360" s="201">
        <f t="shared" si="232"/>
        <v>0</v>
      </c>
      <c r="J360" s="201">
        <f t="shared" si="232"/>
        <v>0</v>
      </c>
      <c r="K360" s="201">
        <f t="shared" si="232"/>
        <v>0</v>
      </c>
      <c r="L360" s="201">
        <f t="shared" si="232"/>
        <v>0</v>
      </c>
      <c r="M360" s="201">
        <f t="shared" si="232"/>
        <v>0</v>
      </c>
      <c r="N360" s="201">
        <f t="shared" si="232"/>
        <v>0</v>
      </c>
      <c r="O360" s="201">
        <f t="shared" si="232"/>
        <v>0</v>
      </c>
      <c r="P360" s="201">
        <f t="shared" si="232"/>
        <v>0</v>
      </c>
      <c r="Q360" s="201">
        <f t="shared" si="232"/>
        <v>0</v>
      </c>
      <c r="R360" s="201">
        <f t="shared" si="232"/>
        <v>0</v>
      </c>
      <c r="S360" s="201">
        <f t="shared" si="232"/>
        <v>0</v>
      </c>
      <c r="T360" s="201">
        <f t="shared" si="232"/>
        <v>0</v>
      </c>
      <c r="U360" s="201">
        <f t="shared" si="232"/>
        <v>5798.48581876969</v>
      </c>
      <c r="V360" s="201">
        <f t="shared" si="232"/>
        <v>0</v>
      </c>
      <c r="W360" s="201">
        <f t="shared" si="232"/>
        <v>0</v>
      </c>
      <c r="X360" s="201">
        <f t="shared" si="232"/>
        <v>0</v>
      </c>
      <c r="AH360" s="57" t="s">
        <v>12</v>
      </c>
      <c r="AI360" s="35" t="s">
        <v>13</v>
      </c>
      <c r="AJ360" s="214">
        <v>2332.5608593636775</v>
      </c>
      <c r="AK360" s="214">
        <v>39.129496439820002</v>
      </c>
      <c r="AL360" s="215">
        <v>236.56721100140905</v>
      </c>
      <c r="AM360" s="215">
        <v>200.91083978693351</v>
      </c>
      <c r="AN360" s="215">
        <v>18205.684470050335</v>
      </c>
      <c r="AO360" s="215">
        <v>540.11687523662852</v>
      </c>
      <c r="AP360" s="215">
        <v>1487.8963222924729</v>
      </c>
      <c r="AQ360" s="215">
        <v>1815.8504861078059</v>
      </c>
      <c r="AR360" s="215">
        <v>15324.682499138626</v>
      </c>
      <c r="AS360" s="215">
        <v>576.14965235773911</v>
      </c>
      <c r="AT360" s="215">
        <v>2064.8528660338447</v>
      </c>
      <c r="AU360" s="215">
        <v>1033.9021494480342</v>
      </c>
      <c r="AV360" s="215">
        <v>29164.028184332739</v>
      </c>
      <c r="AW360" s="215">
        <v>238.56384462903486</v>
      </c>
      <c r="AX360" s="215">
        <v>1311.8160313838102</v>
      </c>
      <c r="AY360" s="215">
        <v>1189.3112874720825</v>
      </c>
      <c r="AZ360" s="215">
        <v>4556330.7674201671</v>
      </c>
      <c r="BA360" s="215">
        <v>57889.355362367816</v>
      </c>
      <c r="BB360" s="215">
        <v>1441084.5762661519</v>
      </c>
      <c r="BC360" s="215">
        <v>198668.91010291749</v>
      </c>
    </row>
    <row r="361" spans="1:55" x14ac:dyDescent="0.25">
      <c r="A361" s="57" t="s">
        <v>12</v>
      </c>
      <c r="B361" s="35" t="s">
        <v>14</v>
      </c>
      <c r="C361" s="209"/>
      <c r="E361" s="201">
        <f t="shared" ref="E361:X361" si="233">IF(E47=1,$AD22,0)</f>
        <v>0</v>
      </c>
      <c r="F361" s="201">
        <f t="shared" si="233"/>
        <v>0</v>
      </c>
      <c r="G361" s="201">
        <f t="shared" si="233"/>
        <v>0</v>
      </c>
      <c r="H361" s="201">
        <f t="shared" si="233"/>
        <v>0</v>
      </c>
      <c r="I361" s="201">
        <f t="shared" si="233"/>
        <v>0</v>
      </c>
      <c r="J361" s="201">
        <f t="shared" si="233"/>
        <v>0</v>
      </c>
      <c r="K361" s="201">
        <f t="shared" si="233"/>
        <v>0</v>
      </c>
      <c r="L361" s="201">
        <f t="shared" si="233"/>
        <v>0</v>
      </c>
      <c r="M361" s="201">
        <f t="shared" si="233"/>
        <v>0</v>
      </c>
      <c r="N361" s="201">
        <f t="shared" si="233"/>
        <v>0</v>
      </c>
      <c r="O361" s="201">
        <f t="shared" si="233"/>
        <v>0</v>
      </c>
      <c r="P361" s="201">
        <f t="shared" si="233"/>
        <v>0</v>
      </c>
      <c r="Q361" s="201">
        <f t="shared" si="233"/>
        <v>0</v>
      </c>
      <c r="R361" s="201">
        <f t="shared" si="233"/>
        <v>0</v>
      </c>
      <c r="S361" s="201">
        <f t="shared" si="233"/>
        <v>0</v>
      </c>
      <c r="T361" s="201">
        <f t="shared" si="233"/>
        <v>0</v>
      </c>
      <c r="U361" s="201">
        <f t="shared" si="233"/>
        <v>0</v>
      </c>
      <c r="V361" s="201">
        <f t="shared" si="233"/>
        <v>971.44560971718897</v>
      </c>
      <c r="W361" s="201">
        <f t="shared" si="233"/>
        <v>0</v>
      </c>
      <c r="X361" s="201">
        <f t="shared" si="233"/>
        <v>0</v>
      </c>
      <c r="AH361" s="57" t="s">
        <v>12</v>
      </c>
      <c r="AI361" s="35" t="s">
        <v>14</v>
      </c>
      <c r="AJ361" s="214">
        <v>4516.0017684507502</v>
      </c>
      <c r="AK361" s="214">
        <v>966.08572257606829</v>
      </c>
      <c r="AL361" s="215">
        <v>632.95863779575552</v>
      </c>
      <c r="AM361" s="215">
        <v>775.00347954626386</v>
      </c>
      <c r="AN361" s="215">
        <v>39416.345985389627</v>
      </c>
      <c r="AO361" s="215">
        <v>13394.997058426368</v>
      </c>
      <c r="AP361" s="215">
        <v>5180.5543143447812</v>
      </c>
      <c r="AQ361" s="215">
        <v>8113.033095410472</v>
      </c>
      <c r="AR361" s="215">
        <v>13942.93584261403</v>
      </c>
      <c r="AS361" s="215">
        <v>11288.926032304291</v>
      </c>
      <c r="AT361" s="215">
        <v>4281.0103473393438</v>
      </c>
      <c r="AU361" s="215">
        <v>2129.6179364411778</v>
      </c>
      <c r="AV361" s="215">
        <v>70956.546646236282</v>
      </c>
      <c r="AW361" s="215">
        <v>3531.5009782716129</v>
      </c>
      <c r="AX361" s="215">
        <v>3305.6158345965346</v>
      </c>
      <c r="AY361" s="215">
        <v>3888.9319983416826</v>
      </c>
      <c r="AZ361" s="215">
        <v>1954812.2513962635</v>
      </c>
      <c r="BA361" s="215">
        <v>3004951.4613895533</v>
      </c>
      <c r="BB361" s="215">
        <v>2591326.5924998056</v>
      </c>
      <c r="BC361" s="215">
        <v>724447.50746144028</v>
      </c>
    </row>
    <row r="362" spans="1:55" x14ac:dyDescent="0.25">
      <c r="A362" s="57" t="s">
        <v>12</v>
      </c>
      <c r="B362" s="35" t="s">
        <v>15</v>
      </c>
      <c r="C362" s="209"/>
      <c r="E362" s="201">
        <f t="shared" ref="E362:X362" si="234">IF(E48=1,$AD23,0)</f>
        <v>0</v>
      </c>
      <c r="F362" s="201">
        <f t="shared" si="234"/>
        <v>0</v>
      </c>
      <c r="G362" s="201">
        <f t="shared" si="234"/>
        <v>0</v>
      </c>
      <c r="H362" s="201">
        <f t="shared" si="234"/>
        <v>0</v>
      </c>
      <c r="I362" s="201">
        <f t="shared" si="234"/>
        <v>0</v>
      </c>
      <c r="J362" s="201">
        <f t="shared" si="234"/>
        <v>0</v>
      </c>
      <c r="K362" s="201">
        <f t="shared" si="234"/>
        <v>0</v>
      </c>
      <c r="L362" s="201">
        <f t="shared" si="234"/>
        <v>0</v>
      </c>
      <c r="M362" s="201">
        <f t="shared" si="234"/>
        <v>0</v>
      </c>
      <c r="N362" s="201">
        <f t="shared" si="234"/>
        <v>0</v>
      </c>
      <c r="O362" s="201">
        <f t="shared" si="234"/>
        <v>0</v>
      </c>
      <c r="P362" s="201">
        <f t="shared" si="234"/>
        <v>0</v>
      </c>
      <c r="Q362" s="201">
        <f t="shared" si="234"/>
        <v>0</v>
      </c>
      <c r="R362" s="201">
        <f t="shared" si="234"/>
        <v>0</v>
      </c>
      <c r="S362" s="201">
        <f t="shared" si="234"/>
        <v>0</v>
      </c>
      <c r="T362" s="201">
        <f t="shared" si="234"/>
        <v>0</v>
      </c>
      <c r="U362" s="201">
        <f t="shared" si="234"/>
        <v>0</v>
      </c>
      <c r="V362" s="201">
        <f t="shared" si="234"/>
        <v>0</v>
      </c>
      <c r="W362" s="201">
        <f t="shared" si="234"/>
        <v>14485.875387963601</v>
      </c>
      <c r="X362" s="201">
        <f t="shared" si="234"/>
        <v>0</v>
      </c>
      <c r="AH362" s="57" t="s">
        <v>12</v>
      </c>
      <c r="AI362" s="35" t="s">
        <v>15</v>
      </c>
      <c r="AJ362" s="214">
        <v>48.705833251041078</v>
      </c>
      <c r="AK362" s="214">
        <v>2.4405244360085838</v>
      </c>
      <c r="AL362" s="215">
        <v>7.5525100313251086</v>
      </c>
      <c r="AM362" s="215">
        <v>8.0019458043002967</v>
      </c>
      <c r="AN362" s="215">
        <v>385.5103091127105</v>
      </c>
      <c r="AO362" s="215">
        <v>34.787947283994576</v>
      </c>
      <c r="AP362" s="215">
        <v>46.201641238990931</v>
      </c>
      <c r="AQ362" s="215">
        <v>74.016582927786175</v>
      </c>
      <c r="AR362" s="215">
        <v>227.8881481760919</v>
      </c>
      <c r="AS362" s="215">
        <v>23.651994020427139</v>
      </c>
      <c r="AT362" s="215">
        <v>39.506590564570551</v>
      </c>
      <c r="AU362" s="215">
        <v>21.795773138165494</v>
      </c>
      <c r="AV362" s="215">
        <v>501.41911906385741</v>
      </c>
      <c r="AW362" s="215">
        <v>8.8874850046615492</v>
      </c>
      <c r="AX362" s="215">
        <v>24.580933441215535</v>
      </c>
      <c r="AY362" s="215">
        <v>24.374159459147688</v>
      </c>
      <c r="AZ362" s="215">
        <v>36033.842834566269</v>
      </c>
      <c r="BA362" s="215">
        <v>3826.9270472871322</v>
      </c>
      <c r="BB362" s="215">
        <v>578037.89635799383</v>
      </c>
      <c r="BC362" s="215">
        <v>15622.76093027372</v>
      </c>
    </row>
    <row r="363" spans="1:55" x14ac:dyDescent="0.25">
      <c r="A363" s="58" t="s">
        <v>12</v>
      </c>
      <c r="B363" s="43" t="s">
        <v>16</v>
      </c>
      <c r="C363" s="209"/>
      <c r="E363" s="201">
        <f t="shared" ref="E363:X363" si="235">IF(E49=1,$AD24,0)</f>
        <v>0</v>
      </c>
      <c r="F363" s="201">
        <f t="shared" si="235"/>
        <v>0</v>
      </c>
      <c r="G363" s="201">
        <f t="shared" si="235"/>
        <v>0</v>
      </c>
      <c r="H363" s="201">
        <f t="shared" si="235"/>
        <v>0</v>
      </c>
      <c r="I363" s="201">
        <f t="shared" si="235"/>
        <v>0</v>
      </c>
      <c r="J363" s="201">
        <f t="shared" si="235"/>
        <v>0</v>
      </c>
      <c r="K363" s="201">
        <f t="shared" si="235"/>
        <v>0</v>
      </c>
      <c r="L363" s="201">
        <f t="shared" si="235"/>
        <v>0</v>
      </c>
      <c r="M363" s="201">
        <f t="shared" si="235"/>
        <v>0</v>
      </c>
      <c r="N363" s="201">
        <f t="shared" si="235"/>
        <v>0</v>
      </c>
      <c r="O363" s="201">
        <f t="shared" si="235"/>
        <v>0</v>
      </c>
      <c r="P363" s="201">
        <f t="shared" si="235"/>
        <v>0</v>
      </c>
      <c r="Q363" s="201">
        <f t="shared" si="235"/>
        <v>0</v>
      </c>
      <c r="R363" s="201">
        <f t="shared" si="235"/>
        <v>0</v>
      </c>
      <c r="S363" s="201">
        <f t="shared" si="235"/>
        <v>0</v>
      </c>
      <c r="T363" s="201">
        <f t="shared" si="235"/>
        <v>0</v>
      </c>
      <c r="U363" s="201">
        <f t="shared" si="235"/>
        <v>0</v>
      </c>
      <c r="V363" s="201">
        <f t="shared" si="235"/>
        <v>0</v>
      </c>
      <c r="W363" s="201">
        <f t="shared" si="235"/>
        <v>0</v>
      </c>
      <c r="X363" s="201">
        <f t="shared" si="235"/>
        <v>3271.2887062176096</v>
      </c>
      <c r="AH363" s="58" t="s">
        <v>12</v>
      </c>
      <c r="AI363" s="43" t="s">
        <v>16</v>
      </c>
      <c r="AJ363" s="214">
        <v>234.15804418102715</v>
      </c>
      <c r="AK363" s="214">
        <v>11.238405885402871</v>
      </c>
      <c r="AL363" s="215">
        <v>47.845794346624658</v>
      </c>
      <c r="AM363" s="215">
        <v>85.708694879467771</v>
      </c>
      <c r="AN363" s="215">
        <v>2041.0424744170086</v>
      </c>
      <c r="AO363" s="215">
        <v>172.71902825505643</v>
      </c>
      <c r="AP363" s="215">
        <v>346.89532331083007</v>
      </c>
      <c r="AQ363" s="215">
        <v>1019.3055337730599</v>
      </c>
      <c r="AR363" s="215">
        <v>918.4792170986932</v>
      </c>
      <c r="AS363" s="215">
        <v>156.26709459871631</v>
      </c>
      <c r="AT363" s="215">
        <v>255.84173144293356</v>
      </c>
      <c r="AU363" s="215">
        <v>220.72831296916576</v>
      </c>
      <c r="AV363" s="215">
        <v>2152.7556470962822</v>
      </c>
      <c r="AW363" s="215">
        <v>42.195859404225466</v>
      </c>
      <c r="AX363" s="215">
        <v>131.41012153679131</v>
      </c>
      <c r="AY363" s="215">
        <v>154.40268454667532</v>
      </c>
      <c r="AZ363" s="215">
        <v>141796.78601667099</v>
      </c>
      <c r="BA363" s="215">
        <v>21552.584245619535</v>
      </c>
      <c r="BB363" s="215">
        <v>352821.57079550443</v>
      </c>
      <c r="BC363" s="215">
        <v>606921.71265987516</v>
      </c>
    </row>
    <row r="364" spans="1:55" x14ac:dyDescent="0.25">
      <c r="AJ364" s="216">
        <f t="shared" ref="AJ364:BC364" si="236">SUM(AJ344:AJ363)</f>
        <v>27546.677570669013</v>
      </c>
      <c r="AK364" s="216">
        <f t="shared" si="236"/>
        <v>2013.7902556232425</v>
      </c>
      <c r="AL364" s="216">
        <f t="shared" si="236"/>
        <v>2775.0630827325713</v>
      </c>
      <c r="AM364" s="216">
        <f t="shared" si="236"/>
        <v>5102.7940561697451</v>
      </c>
      <c r="AN364" s="216">
        <f t="shared" si="236"/>
        <v>217770.61448287027</v>
      </c>
      <c r="AO364" s="216">
        <f t="shared" si="236"/>
        <v>49288.225619181256</v>
      </c>
      <c r="AP364" s="216">
        <f t="shared" si="236"/>
        <v>23009.399463424867</v>
      </c>
      <c r="AQ364" s="216">
        <f t="shared" si="236"/>
        <v>48821.097628561663</v>
      </c>
      <c r="AR364" s="216">
        <f t="shared" si="236"/>
        <v>139678.73916724249</v>
      </c>
      <c r="AS364" s="216">
        <f t="shared" si="236"/>
        <v>86527.346516238293</v>
      </c>
      <c r="AT364" s="216">
        <f t="shared" si="236"/>
        <v>28775.883131342431</v>
      </c>
      <c r="AU364" s="216">
        <f t="shared" si="236"/>
        <v>20261.312142938936</v>
      </c>
      <c r="AV364" s="216">
        <f t="shared" si="236"/>
        <v>730316.9996006951</v>
      </c>
      <c r="AW364" s="216">
        <f t="shared" si="236"/>
        <v>28644.746004454668</v>
      </c>
      <c r="AX364" s="216">
        <f t="shared" si="236"/>
        <v>32273.678449384417</v>
      </c>
      <c r="AY364" s="216">
        <f t="shared" si="236"/>
        <v>37506.780217777552</v>
      </c>
      <c r="AZ364" s="216">
        <f t="shared" si="236"/>
        <v>7229523.4569446044</v>
      </c>
      <c r="BA364" s="216">
        <f t="shared" si="236"/>
        <v>3153365.9485819181</v>
      </c>
      <c r="BB364" s="216">
        <f t="shared" si="236"/>
        <v>5568951.3153510438</v>
      </c>
      <c r="BC364" s="216">
        <f t="shared" si="236"/>
        <v>1690899.4979502403</v>
      </c>
    </row>
    <row r="366" spans="1:55" ht="17.25" x14ac:dyDescent="0.3">
      <c r="A366" s="17"/>
      <c r="B366" s="17"/>
      <c r="C366" s="197" t="s">
        <v>90</v>
      </c>
      <c r="AJ366" s="18" t="s">
        <v>13</v>
      </c>
      <c r="AK366" s="18" t="s">
        <v>14</v>
      </c>
      <c r="AL366" s="18" t="s">
        <v>15</v>
      </c>
      <c r="AM366" s="18" t="s">
        <v>16</v>
      </c>
      <c r="AN366" s="18" t="s">
        <v>13</v>
      </c>
      <c r="AO366" s="18" t="s">
        <v>14</v>
      </c>
      <c r="AP366" s="18" t="s">
        <v>15</v>
      </c>
      <c r="AQ366" s="18" t="s">
        <v>16</v>
      </c>
      <c r="AR366" s="18" t="s">
        <v>13</v>
      </c>
      <c r="AS366" s="18" t="s">
        <v>14</v>
      </c>
      <c r="AT366" s="18" t="s">
        <v>15</v>
      </c>
      <c r="AU366" s="18" t="s">
        <v>16</v>
      </c>
      <c r="AV366" s="18" t="s">
        <v>13</v>
      </c>
      <c r="AW366" s="18" t="s">
        <v>14</v>
      </c>
      <c r="AX366" s="18" t="s">
        <v>15</v>
      </c>
      <c r="AY366" s="18" t="s">
        <v>16</v>
      </c>
      <c r="AZ366" s="18" t="s">
        <v>13</v>
      </c>
      <c r="BA366" s="18" t="s">
        <v>14</v>
      </c>
      <c r="BB366" s="18" t="s">
        <v>15</v>
      </c>
      <c r="BC366" s="18" t="s">
        <v>16</v>
      </c>
    </row>
    <row r="367" spans="1:55" x14ac:dyDescent="0.25">
      <c r="A367" s="24" t="s">
        <v>8</v>
      </c>
      <c r="B367" s="25" t="s">
        <v>13</v>
      </c>
      <c r="C367" s="209"/>
      <c r="E367" s="201">
        <f t="shared" ref="E367:X367" si="237">IF(E30=1,$AF5,0)</f>
        <v>377.62279382049081</v>
      </c>
      <c r="F367" s="201">
        <f t="shared" si="237"/>
        <v>0</v>
      </c>
      <c r="G367" s="201">
        <f t="shared" si="237"/>
        <v>0</v>
      </c>
      <c r="H367" s="201">
        <f t="shared" si="237"/>
        <v>0</v>
      </c>
      <c r="I367" s="201">
        <f t="shared" si="237"/>
        <v>0</v>
      </c>
      <c r="J367" s="201">
        <f t="shared" si="237"/>
        <v>0</v>
      </c>
      <c r="K367" s="201">
        <f t="shared" si="237"/>
        <v>0</v>
      </c>
      <c r="L367" s="201">
        <f t="shared" si="237"/>
        <v>0</v>
      </c>
      <c r="M367" s="201">
        <f t="shared" si="237"/>
        <v>0</v>
      </c>
      <c r="N367" s="201">
        <f t="shared" si="237"/>
        <v>0</v>
      </c>
      <c r="O367" s="201">
        <f t="shared" si="237"/>
        <v>0</v>
      </c>
      <c r="P367" s="201">
        <f t="shared" si="237"/>
        <v>0</v>
      </c>
      <c r="Q367" s="201">
        <f t="shared" si="237"/>
        <v>0</v>
      </c>
      <c r="R367" s="201">
        <f t="shared" si="237"/>
        <v>0</v>
      </c>
      <c r="S367" s="201">
        <f t="shared" si="237"/>
        <v>0</v>
      </c>
      <c r="T367" s="201">
        <f t="shared" si="237"/>
        <v>0</v>
      </c>
      <c r="U367" s="201">
        <f t="shared" si="237"/>
        <v>0</v>
      </c>
      <c r="V367" s="201">
        <f t="shared" si="237"/>
        <v>0</v>
      </c>
      <c r="W367" s="201">
        <f t="shared" si="237"/>
        <v>0</v>
      </c>
      <c r="X367" s="201">
        <f t="shared" si="237"/>
        <v>0</v>
      </c>
      <c r="AH367" s="24" t="s">
        <v>8</v>
      </c>
      <c r="AI367" s="25" t="s">
        <v>13</v>
      </c>
      <c r="AJ367" s="214">
        <f t="array" ref="AJ367:BC386">MMULT(MMULT(E96:X115,E140:X159),E367:X386)</f>
        <v>79473.294578099536</v>
      </c>
      <c r="AK367" s="214">
        <v>652.43288634767725</v>
      </c>
      <c r="AL367" s="215">
        <v>15356.22717173648</v>
      </c>
      <c r="AM367" s="215">
        <v>2666.8484283005982</v>
      </c>
      <c r="AN367" s="215">
        <v>11447.052825807443</v>
      </c>
      <c r="AO367" s="215">
        <v>497.87064564330927</v>
      </c>
      <c r="AP367" s="215">
        <v>7079.4437718121171</v>
      </c>
      <c r="AQ367" s="215">
        <v>1584.579951547463</v>
      </c>
      <c r="AR367" s="215">
        <v>1590.8925559715394</v>
      </c>
      <c r="AS367" s="215">
        <v>102.75908118812009</v>
      </c>
      <c r="AT367" s="215">
        <v>1995.9361481689796</v>
      </c>
      <c r="AU367" s="215">
        <v>301.44243695094588</v>
      </c>
      <c r="AV367" s="215">
        <v>2170.8830227488952</v>
      </c>
      <c r="AW367" s="215">
        <v>103.7019957284619</v>
      </c>
      <c r="AX367" s="215">
        <v>1816.4723759865574</v>
      </c>
      <c r="AY367" s="215">
        <v>319.52944899914792</v>
      </c>
      <c r="AZ367" s="215">
        <v>6241.0263283392324</v>
      </c>
      <c r="BA367" s="215">
        <v>316.47838612037464</v>
      </c>
      <c r="BB367" s="215">
        <v>5664.6762743605423</v>
      </c>
      <c r="BC367" s="215">
        <v>1098.8884557174767</v>
      </c>
    </row>
    <row r="368" spans="1:55" x14ac:dyDescent="0.25">
      <c r="A368" s="34" t="s">
        <v>8</v>
      </c>
      <c r="B368" s="35" t="s">
        <v>14</v>
      </c>
      <c r="C368" s="209"/>
      <c r="E368" s="201">
        <f t="shared" ref="E368:X368" si="238">IF(E31=1,$AF6,0)</f>
        <v>0</v>
      </c>
      <c r="F368" s="201">
        <f t="shared" si="238"/>
        <v>70.456987673158309</v>
      </c>
      <c r="G368" s="201">
        <f t="shared" si="238"/>
        <v>0</v>
      </c>
      <c r="H368" s="201">
        <f t="shared" si="238"/>
        <v>0</v>
      </c>
      <c r="I368" s="201">
        <f t="shared" si="238"/>
        <v>0</v>
      </c>
      <c r="J368" s="201">
        <f t="shared" si="238"/>
        <v>0</v>
      </c>
      <c r="K368" s="201">
        <f t="shared" si="238"/>
        <v>0</v>
      </c>
      <c r="L368" s="201">
        <f t="shared" si="238"/>
        <v>0</v>
      </c>
      <c r="M368" s="201">
        <f t="shared" si="238"/>
        <v>0</v>
      </c>
      <c r="N368" s="201">
        <f t="shared" si="238"/>
        <v>0</v>
      </c>
      <c r="O368" s="201">
        <f t="shared" si="238"/>
        <v>0</v>
      </c>
      <c r="P368" s="201">
        <f t="shared" si="238"/>
        <v>0</v>
      </c>
      <c r="Q368" s="201">
        <f t="shared" si="238"/>
        <v>0</v>
      </c>
      <c r="R368" s="201">
        <f t="shared" si="238"/>
        <v>0</v>
      </c>
      <c r="S368" s="201">
        <f t="shared" si="238"/>
        <v>0</v>
      </c>
      <c r="T368" s="201">
        <f t="shared" si="238"/>
        <v>0</v>
      </c>
      <c r="U368" s="201">
        <f t="shared" si="238"/>
        <v>0</v>
      </c>
      <c r="V368" s="201">
        <f t="shared" si="238"/>
        <v>0</v>
      </c>
      <c r="W368" s="201">
        <f t="shared" si="238"/>
        <v>0</v>
      </c>
      <c r="X368" s="201">
        <f t="shared" si="238"/>
        <v>0</v>
      </c>
      <c r="AH368" s="34" t="s">
        <v>8</v>
      </c>
      <c r="AI368" s="35" t="s">
        <v>14</v>
      </c>
      <c r="AJ368" s="214">
        <v>8756.3665209310384</v>
      </c>
      <c r="AK368" s="214">
        <v>37203.242709869679</v>
      </c>
      <c r="AL368" s="215">
        <v>14978.962254777534</v>
      </c>
      <c r="AM368" s="215">
        <v>4935.5805081023345</v>
      </c>
      <c r="AN368" s="215">
        <v>2197.335191592922</v>
      </c>
      <c r="AO368" s="215">
        <v>387.59362922391824</v>
      </c>
      <c r="AP368" s="215">
        <v>2134.0291393083071</v>
      </c>
      <c r="AQ368" s="215">
        <v>815.2173522035032</v>
      </c>
      <c r="AR368" s="215">
        <v>275.81153273500809</v>
      </c>
      <c r="AS368" s="215">
        <v>53.977095095635192</v>
      </c>
      <c r="AT368" s="215">
        <v>571.19205597410723</v>
      </c>
      <c r="AU368" s="215">
        <v>109.92481238164656</v>
      </c>
      <c r="AV368" s="215">
        <v>415.41191399938458</v>
      </c>
      <c r="AW368" s="215">
        <v>36.848462269242461</v>
      </c>
      <c r="AX368" s="215">
        <v>361.20842645263087</v>
      </c>
      <c r="AY368" s="215">
        <v>74.207895502188975</v>
      </c>
      <c r="AZ368" s="215">
        <v>1375.4868383255562</v>
      </c>
      <c r="BA368" s="215">
        <v>214.206314066944</v>
      </c>
      <c r="BB368" s="215">
        <v>1643.8461195407172</v>
      </c>
      <c r="BC368" s="215">
        <v>498.27959268525444</v>
      </c>
    </row>
    <row r="369" spans="1:55" x14ac:dyDescent="0.25">
      <c r="A369" s="34" t="s">
        <v>8</v>
      </c>
      <c r="B369" s="35" t="s">
        <v>15</v>
      </c>
      <c r="C369" s="209"/>
      <c r="E369" s="201">
        <f t="shared" ref="E369:X369" si="239">IF(E32=1,$AF7,0)</f>
        <v>0</v>
      </c>
      <c r="F369" s="201">
        <f t="shared" si="239"/>
        <v>0</v>
      </c>
      <c r="G369" s="201">
        <f t="shared" si="239"/>
        <v>1418.0446851710428</v>
      </c>
      <c r="H369" s="201">
        <f t="shared" si="239"/>
        <v>0</v>
      </c>
      <c r="I369" s="201">
        <f t="shared" si="239"/>
        <v>0</v>
      </c>
      <c r="J369" s="201">
        <f t="shared" si="239"/>
        <v>0</v>
      </c>
      <c r="K369" s="201">
        <f t="shared" si="239"/>
        <v>0</v>
      </c>
      <c r="L369" s="201">
        <f t="shared" si="239"/>
        <v>0</v>
      </c>
      <c r="M369" s="201">
        <f t="shared" si="239"/>
        <v>0</v>
      </c>
      <c r="N369" s="201">
        <f t="shared" si="239"/>
        <v>0</v>
      </c>
      <c r="O369" s="201">
        <f t="shared" si="239"/>
        <v>0</v>
      </c>
      <c r="P369" s="201">
        <f t="shared" si="239"/>
        <v>0</v>
      </c>
      <c r="Q369" s="201">
        <f t="shared" si="239"/>
        <v>0</v>
      </c>
      <c r="R369" s="201">
        <f t="shared" si="239"/>
        <v>0</v>
      </c>
      <c r="S369" s="201">
        <f t="shared" si="239"/>
        <v>0</v>
      </c>
      <c r="T369" s="201">
        <f t="shared" si="239"/>
        <v>0</v>
      </c>
      <c r="U369" s="201">
        <f t="shared" si="239"/>
        <v>0</v>
      </c>
      <c r="V369" s="201">
        <f t="shared" si="239"/>
        <v>0</v>
      </c>
      <c r="W369" s="201">
        <f t="shared" si="239"/>
        <v>0</v>
      </c>
      <c r="X369" s="201">
        <f t="shared" si="239"/>
        <v>0</v>
      </c>
      <c r="AH369" s="34" t="s">
        <v>8</v>
      </c>
      <c r="AI369" s="35" t="s">
        <v>15</v>
      </c>
      <c r="AJ369" s="214">
        <v>702.95214347328124</v>
      </c>
      <c r="AK369" s="214">
        <v>92.463292685100342</v>
      </c>
      <c r="AL369" s="215">
        <v>16006.051133790192</v>
      </c>
      <c r="AM369" s="215">
        <v>574.9881143684529</v>
      </c>
      <c r="AN369" s="215">
        <v>244.1985073499032</v>
      </c>
      <c r="AO369" s="215">
        <v>13.987161901363431</v>
      </c>
      <c r="AP369" s="215">
        <v>209.45257518184775</v>
      </c>
      <c r="AQ369" s="215">
        <v>63.438369717787367</v>
      </c>
      <c r="AR369" s="215">
        <v>30.040160559541722</v>
      </c>
      <c r="AS369" s="215">
        <v>2.4369022853644653</v>
      </c>
      <c r="AT369" s="215">
        <v>44.582008130935691</v>
      </c>
      <c r="AU369" s="215">
        <v>7.9534537593015884</v>
      </c>
      <c r="AV369" s="215">
        <v>46.21426164875254</v>
      </c>
      <c r="AW369" s="215">
        <v>2.3869008633988216</v>
      </c>
      <c r="AX369" s="215">
        <v>42.599578987714551</v>
      </c>
      <c r="AY369" s="215">
        <v>7.4079660366634803</v>
      </c>
      <c r="AZ369" s="215">
        <v>132.29515987266362</v>
      </c>
      <c r="BA369" s="215">
        <v>8.2336986682222548</v>
      </c>
      <c r="BB369" s="215">
        <v>142.84878447244716</v>
      </c>
      <c r="BC369" s="215">
        <v>32.03626436121143</v>
      </c>
    </row>
    <row r="370" spans="1:55" x14ac:dyDescent="0.25">
      <c r="A370" s="42" t="s">
        <v>8</v>
      </c>
      <c r="B370" s="43" t="s">
        <v>16</v>
      </c>
      <c r="C370" s="209"/>
      <c r="E370" s="201">
        <f t="shared" ref="E370:X370" si="240">IF(E33=1,$AF8,0)</f>
        <v>0</v>
      </c>
      <c r="F370" s="201">
        <f t="shared" si="240"/>
        <v>0</v>
      </c>
      <c r="G370" s="201">
        <f t="shared" si="240"/>
        <v>0</v>
      </c>
      <c r="H370" s="201">
        <f t="shared" si="240"/>
        <v>397.11923374597785</v>
      </c>
      <c r="I370" s="201">
        <f t="shared" si="240"/>
        <v>0</v>
      </c>
      <c r="J370" s="201">
        <f t="shared" si="240"/>
        <v>0</v>
      </c>
      <c r="K370" s="201">
        <f t="shared" si="240"/>
        <v>0</v>
      </c>
      <c r="L370" s="201">
        <f t="shared" si="240"/>
        <v>0</v>
      </c>
      <c r="M370" s="201">
        <f t="shared" si="240"/>
        <v>0</v>
      </c>
      <c r="N370" s="201">
        <f t="shared" si="240"/>
        <v>0</v>
      </c>
      <c r="O370" s="201">
        <f t="shared" si="240"/>
        <v>0</v>
      </c>
      <c r="P370" s="201">
        <f t="shared" si="240"/>
        <v>0</v>
      </c>
      <c r="Q370" s="201">
        <f t="shared" si="240"/>
        <v>0</v>
      </c>
      <c r="R370" s="201">
        <f t="shared" si="240"/>
        <v>0</v>
      </c>
      <c r="S370" s="201">
        <f t="shared" si="240"/>
        <v>0</v>
      </c>
      <c r="T370" s="201">
        <f t="shared" si="240"/>
        <v>0</v>
      </c>
      <c r="U370" s="201">
        <f t="shared" si="240"/>
        <v>0</v>
      </c>
      <c r="V370" s="201">
        <f t="shared" si="240"/>
        <v>0</v>
      </c>
      <c r="W370" s="201">
        <f t="shared" si="240"/>
        <v>0</v>
      </c>
      <c r="X370" s="201">
        <f t="shared" si="240"/>
        <v>0</v>
      </c>
      <c r="AH370" s="42" t="s">
        <v>8</v>
      </c>
      <c r="AI370" s="43" t="s">
        <v>16</v>
      </c>
      <c r="AJ370" s="214">
        <v>8588.6813607533841</v>
      </c>
      <c r="AK370" s="214">
        <v>1184.7320353108896</v>
      </c>
      <c r="AL370" s="215">
        <v>26541.29671977571</v>
      </c>
      <c r="AM370" s="215">
        <v>51829.129393144198</v>
      </c>
      <c r="AN370" s="215">
        <v>3443.2415021567631</v>
      </c>
      <c r="AO370" s="215">
        <v>312.19957434520541</v>
      </c>
      <c r="AP370" s="215">
        <v>4410.6859550160343</v>
      </c>
      <c r="AQ370" s="215">
        <v>2418.3893130476645</v>
      </c>
      <c r="AR370" s="215">
        <v>376.83415190879833</v>
      </c>
      <c r="AS370" s="215">
        <v>46.611987027817378</v>
      </c>
      <c r="AT370" s="215">
        <v>812.06198923572924</v>
      </c>
      <c r="AU370" s="215">
        <v>222.64861405968017</v>
      </c>
      <c r="AV370" s="215">
        <v>692.02825840840387</v>
      </c>
      <c r="AW370" s="215">
        <v>44.665595657887728</v>
      </c>
      <c r="AX370" s="215">
        <v>759.71433647845902</v>
      </c>
      <c r="AY370" s="215">
        <v>156.04810283426053</v>
      </c>
      <c r="AZ370" s="215">
        <v>1828.4223301789027</v>
      </c>
      <c r="BA370" s="215">
        <v>184.68259391835656</v>
      </c>
      <c r="BB370" s="215">
        <v>2745.5644102162978</v>
      </c>
      <c r="BC370" s="215">
        <v>948.65804532624884</v>
      </c>
    </row>
    <row r="371" spans="1:55" x14ac:dyDescent="0.25">
      <c r="A371" s="49" t="s">
        <v>9</v>
      </c>
      <c r="B371" s="25" t="s">
        <v>13</v>
      </c>
      <c r="C371" s="209"/>
      <c r="E371" s="201">
        <f t="shared" ref="E371:X371" si="241">IF(E34=1,$AF9,0)</f>
        <v>0</v>
      </c>
      <c r="F371" s="201">
        <f t="shared" si="241"/>
        <v>0</v>
      </c>
      <c r="G371" s="201">
        <f t="shared" si="241"/>
        <v>0</v>
      </c>
      <c r="H371" s="201">
        <f t="shared" si="241"/>
        <v>0</v>
      </c>
      <c r="I371" s="201">
        <f t="shared" si="241"/>
        <v>2874.2596459805204</v>
      </c>
      <c r="J371" s="201">
        <f t="shared" si="241"/>
        <v>0</v>
      </c>
      <c r="K371" s="201">
        <f t="shared" si="241"/>
        <v>0</v>
      </c>
      <c r="L371" s="201">
        <f t="shared" si="241"/>
        <v>0</v>
      </c>
      <c r="M371" s="201">
        <f t="shared" si="241"/>
        <v>0</v>
      </c>
      <c r="N371" s="201">
        <f t="shared" si="241"/>
        <v>0</v>
      </c>
      <c r="O371" s="201">
        <f t="shared" si="241"/>
        <v>0</v>
      </c>
      <c r="P371" s="201">
        <f t="shared" si="241"/>
        <v>0</v>
      </c>
      <c r="Q371" s="201">
        <f t="shared" si="241"/>
        <v>0</v>
      </c>
      <c r="R371" s="201">
        <f t="shared" si="241"/>
        <v>0</v>
      </c>
      <c r="S371" s="201">
        <f t="shared" si="241"/>
        <v>0</v>
      </c>
      <c r="T371" s="201">
        <f t="shared" si="241"/>
        <v>0</v>
      </c>
      <c r="U371" s="201">
        <f t="shared" si="241"/>
        <v>0</v>
      </c>
      <c r="V371" s="201">
        <f t="shared" si="241"/>
        <v>0</v>
      </c>
      <c r="W371" s="201">
        <f t="shared" si="241"/>
        <v>0</v>
      </c>
      <c r="X371" s="201">
        <f t="shared" si="241"/>
        <v>0</v>
      </c>
      <c r="AH371" s="49" t="s">
        <v>9</v>
      </c>
      <c r="AI371" s="25" t="s">
        <v>13</v>
      </c>
      <c r="AJ371" s="214">
        <v>11019.42614477409</v>
      </c>
      <c r="AK371" s="214">
        <v>703.37168380734727</v>
      </c>
      <c r="AL371" s="215">
        <v>10033.384508436038</v>
      </c>
      <c r="AM371" s="215">
        <v>2227.0568637877418</v>
      </c>
      <c r="AN371" s="215">
        <v>624802.7136063783</v>
      </c>
      <c r="AO371" s="215">
        <v>9428.0214939220223</v>
      </c>
      <c r="AP371" s="215">
        <v>144171.61523528001</v>
      </c>
      <c r="AQ371" s="215">
        <v>30950.733015178525</v>
      </c>
      <c r="AR371" s="215">
        <v>12149.921082775205</v>
      </c>
      <c r="AS371" s="215">
        <v>859.91465879655027</v>
      </c>
      <c r="AT371" s="215">
        <v>15016.08460413934</v>
      </c>
      <c r="AU371" s="215">
        <v>2469.8159162039756</v>
      </c>
      <c r="AV371" s="215">
        <v>14912.041474714517</v>
      </c>
      <c r="AW371" s="215">
        <v>739.92884872320155</v>
      </c>
      <c r="AX371" s="215">
        <v>11674.460334114681</v>
      </c>
      <c r="AY371" s="215">
        <v>2047.328851258146</v>
      </c>
      <c r="AZ371" s="215">
        <v>43349.653988569946</v>
      </c>
      <c r="BA371" s="215">
        <v>2345.0382374450633</v>
      </c>
      <c r="BB371" s="215">
        <v>41556.156323119394</v>
      </c>
      <c r="BC371" s="215">
        <v>7635.9147723217147</v>
      </c>
    </row>
    <row r="372" spans="1:55" x14ac:dyDescent="0.25">
      <c r="A372" s="50" t="s">
        <v>9</v>
      </c>
      <c r="B372" s="35" t="s">
        <v>14</v>
      </c>
      <c r="C372" s="209"/>
      <c r="E372" s="201">
        <f t="shared" ref="E372:X372" si="242">IF(E35=1,$AF10,0)</f>
        <v>0</v>
      </c>
      <c r="F372" s="201">
        <f t="shared" si="242"/>
        <v>0</v>
      </c>
      <c r="G372" s="201">
        <f t="shared" si="242"/>
        <v>0</v>
      </c>
      <c r="H372" s="201">
        <f t="shared" si="242"/>
        <v>0</v>
      </c>
      <c r="I372" s="201">
        <f t="shared" si="242"/>
        <v>0</v>
      </c>
      <c r="J372" s="201">
        <f t="shared" si="242"/>
        <v>464.30958424724827</v>
      </c>
      <c r="K372" s="201">
        <f t="shared" si="242"/>
        <v>0</v>
      </c>
      <c r="L372" s="201">
        <f t="shared" si="242"/>
        <v>0</v>
      </c>
      <c r="M372" s="201">
        <f t="shared" si="242"/>
        <v>0</v>
      </c>
      <c r="N372" s="201">
        <f t="shared" si="242"/>
        <v>0</v>
      </c>
      <c r="O372" s="201">
        <f t="shared" si="242"/>
        <v>0</v>
      </c>
      <c r="P372" s="201">
        <f t="shared" si="242"/>
        <v>0</v>
      </c>
      <c r="Q372" s="201">
        <f t="shared" si="242"/>
        <v>0</v>
      </c>
      <c r="R372" s="201">
        <f t="shared" si="242"/>
        <v>0</v>
      </c>
      <c r="S372" s="201">
        <f t="shared" si="242"/>
        <v>0</v>
      </c>
      <c r="T372" s="201">
        <f t="shared" si="242"/>
        <v>0</v>
      </c>
      <c r="U372" s="201">
        <f t="shared" si="242"/>
        <v>0</v>
      </c>
      <c r="V372" s="201">
        <f t="shared" si="242"/>
        <v>0</v>
      </c>
      <c r="W372" s="201">
        <f t="shared" si="242"/>
        <v>0</v>
      </c>
      <c r="X372" s="201">
        <f t="shared" si="242"/>
        <v>0</v>
      </c>
      <c r="AH372" s="50" t="s">
        <v>9</v>
      </c>
      <c r="AI372" s="35" t="s">
        <v>14</v>
      </c>
      <c r="AJ372" s="214">
        <v>7714.0100685969728</v>
      </c>
      <c r="AK372" s="214">
        <v>1455.8488212668458</v>
      </c>
      <c r="AL372" s="215">
        <v>9878.1111651750944</v>
      </c>
      <c r="AM372" s="215">
        <v>3558.7461598812401</v>
      </c>
      <c r="AN372" s="215">
        <v>248355.09928134151</v>
      </c>
      <c r="AO372" s="215">
        <v>686899.07640432368</v>
      </c>
      <c r="AP372" s="215">
        <v>370410.93921644543</v>
      </c>
      <c r="AQ372" s="215">
        <v>106116.78207757187</v>
      </c>
      <c r="AR372" s="215">
        <v>8574.2028776972274</v>
      </c>
      <c r="AS372" s="215">
        <v>2841.4994613168014</v>
      </c>
      <c r="AT372" s="215">
        <v>18822.164011976991</v>
      </c>
      <c r="AU372" s="215">
        <v>3837.6416363363896</v>
      </c>
      <c r="AV372" s="215">
        <v>14821.464433657413</v>
      </c>
      <c r="AW372" s="215">
        <v>2474.552983202921</v>
      </c>
      <c r="AX372" s="215">
        <v>11646.316595044147</v>
      </c>
      <c r="AY372" s="215">
        <v>2366.2757264668721</v>
      </c>
      <c r="AZ372" s="215">
        <v>45005.637160813829</v>
      </c>
      <c r="BA372" s="215">
        <v>8731.7934197694849</v>
      </c>
      <c r="BB372" s="215">
        <v>55732.335626292406</v>
      </c>
      <c r="BC372" s="215">
        <v>18768.713058337209</v>
      </c>
    </row>
    <row r="373" spans="1:55" x14ac:dyDescent="0.25">
      <c r="A373" s="50" t="s">
        <v>9</v>
      </c>
      <c r="B373" s="35" t="s">
        <v>15</v>
      </c>
      <c r="C373" s="209"/>
      <c r="E373" s="201">
        <f t="shared" ref="E373:X373" si="243">IF(E36=1,$AF11,0)</f>
        <v>0</v>
      </c>
      <c r="F373" s="201">
        <f t="shared" si="243"/>
        <v>0</v>
      </c>
      <c r="G373" s="201">
        <f t="shared" si="243"/>
        <v>0</v>
      </c>
      <c r="H373" s="201">
        <f t="shared" si="243"/>
        <v>0</v>
      </c>
      <c r="I373" s="201">
        <f t="shared" si="243"/>
        <v>0</v>
      </c>
      <c r="J373" s="201">
        <f t="shared" si="243"/>
        <v>0</v>
      </c>
      <c r="K373" s="201">
        <f t="shared" si="243"/>
        <v>7409.732338453854</v>
      </c>
      <c r="L373" s="201">
        <f t="shared" si="243"/>
        <v>0</v>
      </c>
      <c r="M373" s="201">
        <f t="shared" si="243"/>
        <v>0</v>
      </c>
      <c r="N373" s="201">
        <f t="shared" si="243"/>
        <v>0</v>
      </c>
      <c r="O373" s="201">
        <f t="shared" si="243"/>
        <v>0</v>
      </c>
      <c r="P373" s="201">
        <f t="shared" si="243"/>
        <v>0</v>
      </c>
      <c r="Q373" s="201">
        <f t="shared" si="243"/>
        <v>0</v>
      </c>
      <c r="R373" s="201">
        <f t="shared" si="243"/>
        <v>0</v>
      </c>
      <c r="S373" s="201">
        <f t="shared" si="243"/>
        <v>0</v>
      </c>
      <c r="T373" s="201">
        <f t="shared" si="243"/>
        <v>0</v>
      </c>
      <c r="U373" s="201">
        <f t="shared" si="243"/>
        <v>0</v>
      </c>
      <c r="V373" s="201">
        <f t="shared" si="243"/>
        <v>0</v>
      </c>
      <c r="W373" s="201">
        <f t="shared" si="243"/>
        <v>0</v>
      </c>
      <c r="X373" s="201">
        <f t="shared" si="243"/>
        <v>0</v>
      </c>
      <c r="AH373" s="50" t="s">
        <v>9</v>
      </c>
      <c r="AI373" s="35" t="s">
        <v>15</v>
      </c>
      <c r="AJ373" s="214">
        <v>359.69559092451721</v>
      </c>
      <c r="AK373" s="214">
        <v>31.033488252825499</v>
      </c>
      <c r="AL373" s="215">
        <v>465.85730046419559</v>
      </c>
      <c r="AM373" s="215">
        <v>140.74478261133532</v>
      </c>
      <c r="AN373" s="215">
        <v>10617.103873523889</v>
      </c>
      <c r="AO373" s="215">
        <v>1266.5894342242721</v>
      </c>
      <c r="AP373" s="215">
        <v>142312.98937568715</v>
      </c>
      <c r="AQ373" s="215">
        <v>5490.9854324902035</v>
      </c>
      <c r="AR373" s="215">
        <v>375.38897916415232</v>
      </c>
      <c r="AS373" s="215">
        <v>42.149853227407029</v>
      </c>
      <c r="AT373" s="215">
        <v>619.94310956647951</v>
      </c>
      <c r="AU373" s="215">
        <v>129.81539172503255</v>
      </c>
      <c r="AV373" s="215">
        <v>492.22745931774932</v>
      </c>
      <c r="AW373" s="215">
        <v>30.718225000660443</v>
      </c>
      <c r="AX373" s="215">
        <v>440.0572916308235</v>
      </c>
      <c r="AY373" s="215">
        <v>79.23365938741469</v>
      </c>
      <c r="AZ373" s="215">
        <v>1519.8833698742249</v>
      </c>
      <c r="BA373" s="215">
        <v>112.43889801032918</v>
      </c>
      <c r="BB373" s="215">
        <v>1778.5599889484115</v>
      </c>
      <c r="BC373" s="215">
        <v>455.56943927651776</v>
      </c>
    </row>
    <row r="374" spans="1:55" x14ac:dyDescent="0.25">
      <c r="A374" s="51" t="s">
        <v>9</v>
      </c>
      <c r="B374" s="43" t="s">
        <v>16</v>
      </c>
      <c r="C374" s="209"/>
      <c r="E374" s="201">
        <f t="shared" ref="E374:X374" si="244">IF(E37=1,$AF12,0)</f>
        <v>0</v>
      </c>
      <c r="F374" s="201">
        <f t="shared" si="244"/>
        <v>0</v>
      </c>
      <c r="G374" s="201">
        <f t="shared" si="244"/>
        <v>0</v>
      </c>
      <c r="H374" s="201">
        <f t="shared" si="244"/>
        <v>0</v>
      </c>
      <c r="I374" s="201">
        <f t="shared" si="244"/>
        <v>0</v>
      </c>
      <c r="J374" s="201">
        <f t="shared" si="244"/>
        <v>0</v>
      </c>
      <c r="K374" s="201">
        <f t="shared" si="244"/>
        <v>0</v>
      </c>
      <c r="L374" s="201">
        <f t="shared" si="244"/>
        <v>2022.8597061464841</v>
      </c>
      <c r="M374" s="201">
        <f t="shared" si="244"/>
        <v>0</v>
      </c>
      <c r="N374" s="201">
        <f t="shared" si="244"/>
        <v>0</v>
      </c>
      <c r="O374" s="201">
        <f t="shared" si="244"/>
        <v>0</v>
      </c>
      <c r="P374" s="201">
        <f t="shared" si="244"/>
        <v>0</v>
      </c>
      <c r="Q374" s="201">
        <f t="shared" si="244"/>
        <v>0</v>
      </c>
      <c r="R374" s="201">
        <f t="shared" si="244"/>
        <v>0</v>
      </c>
      <c r="S374" s="201">
        <f t="shared" si="244"/>
        <v>0</v>
      </c>
      <c r="T374" s="201">
        <f t="shared" si="244"/>
        <v>0</v>
      </c>
      <c r="U374" s="201">
        <f t="shared" si="244"/>
        <v>0</v>
      </c>
      <c r="V374" s="201">
        <f t="shared" si="244"/>
        <v>0</v>
      </c>
      <c r="W374" s="201">
        <f t="shared" si="244"/>
        <v>0</v>
      </c>
      <c r="X374" s="201">
        <f t="shared" si="244"/>
        <v>0</v>
      </c>
      <c r="AH374" s="51" t="s">
        <v>9</v>
      </c>
      <c r="AI374" s="43" t="s">
        <v>16</v>
      </c>
      <c r="AJ374" s="214">
        <v>2782.844188425297</v>
      </c>
      <c r="AK374" s="214">
        <v>307.61901442037703</v>
      </c>
      <c r="AL374" s="215">
        <v>5391.2787522651288</v>
      </c>
      <c r="AM374" s="215">
        <v>2670.0353642056557</v>
      </c>
      <c r="AN374" s="215">
        <v>70045.270452801196</v>
      </c>
      <c r="AO374" s="215">
        <v>9524.1360788809016</v>
      </c>
      <c r="AP374" s="215">
        <v>145347.16354041704</v>
      </c>
      <c r="AQ374" s="215">
        <v>258271.26311861994</v>
      </c>
      <c r="AR374" s="215">
        <v>3086.820378159653</v>
      </c>
      <c r="AS374" s="215">
        <v>479.21261174963001</v>
      </c>
      <c r="AT374" s="215">
        <v>8577.0946169382969</v>
      </c>
      <c r="AU374" s="215">
        <v>2663.1758797465523</v>
      </c>
      <c r="AV374" s="215">
        <v>4177.0451473669809</v>
      </c>
      <c r="AW374" s="215">
        <v>300.78378012540799</v>
      </c>
      <c r="AX374" s="215">
        <v>4449.4167129508151</v>
      </c>
      <c r="AY374" s="215">
        <v>915.19385722826576</v>
      </c>
      <c r="AZ374" s="215">
        <v>13252.898467116063</v>
      </c>
      <c r="BA374" s="215">
        <v>1447.8029768468134</v>
      </c>
      <c r="BB374" s="215">
        <v>21751.365709044414</v>
      </c>
      <c r="BC374" s="215">
        <v>8507.1381765473561</v>
      </c>
    </row>
    <row r="375" spans="1:55" x14ac:dyDescent="0.25">
      <c r="A375" s="53" t="s">
        <v>10</v>
      </c>
      <c r="B375" s="35" t="s">
        <v>13</v>
      </c>
      <c r="C375" s="209"/>
      <c r="E375" s="201">
        <f t="shared" ref="E375:X375" si="245">IF(E38=1,$AF13,0)</f>
        <v>0</v>
      </c>
      <c r="F375" s="201">
        <f t="shared" si="245"/>
        <v>0</v>
      </c>
      <c r="G375" s="201">
        <f t="shared" si="245"/>
        <v>0</v>
      </c>
      <c r="H375" s="201">
        <f t="shared" si="245"/>
        <v>0</v>
      </c>
      <c r="I375" s="201">
        <f t="shared" si="245"/>
        <v>0</v>
      </c>
      <c r="J375" s="201">
        <f t="shared" si="245"/>
        <v>0</v>
      </c>
      <c r="K375" s="201">
        <f t="shared" si="245"/>
        <v>0</v>
      </c>
      <c r="L375" s="201">
        <f t="shared" si="245"/>
        <v>0</v>
      </c>
      <c r="M375" s="201">
        <f t="shared" si="245"/>
        <v>2322.324837053347</v>
      </c>
      <c r="N375" s="201">
        <f t="shared" si="245"/>
        <v>0</v>
      </c>
      <c r="O375" s="201">
        <f t="shared" si="245"/>
        <v>0</v>
      </c>
      <c r="P375" s="201">
        <f t="shared" si="245"/>
        <v>0</v>
      </c>
      <c r="Q375" s="201">
        <f t="shared" si="245"/>
        <v>0</v>
      </c>
      <c r="R375" s="201">
        <f t="shared" si="245"/>
        <v>0</v>
      </c>
      <c r="S375" s="201">
        <f t="shared" si="245"/>
        <v>0</v>
      </c>
      <c r="T375" s="201">
        <f t="shared" si="245"/>
        <v>0</v>
      </c>
      <c r="U375" s="201">
        <f t="shared" si="245"/>
        <v>0</v>
      </c>
      <c r="V375" s="201">
        <f t="shared" si="245"/>
        <v>0</v>
      </c>
      <c r="W375" s="201">
        <f t="shared" si="245"/>
        <v>0</v>
      </c>
      <c r="X375" s="201">
        <f t="shared" si="245"/>
        <v>0</v>
      </c>
      <c r="AH375" s="53" t="s">
        <v>10</v>
      </c>
      <c r="AI375" s="35" t="s">
        <v>13</v>
      </c>
      <c r="AJ375" s="214">
        <v>1914.1385038010299</v>
      </c>
      <c r="AK375" s="214">
        <v>120.11132046999023</v>
      </c>
      <c r="AL375" s="215">
        <v>1397.9092010146501</v>
      </c>
      <c r="AM375" s="215">
        <v>337.00699391448256</v>
      </c>
      <c r="AN375" s="215">
        <v>9881.1680576085364</v>
      </c>
      <c r="AO375" s="215">
        <v>667.51556406379314</v>
      </c>
      <c r="AP375" s="215">
        <v>7223.154976559078</v>
      </c>
      <c r="AQ375" s="215">
        <v>2033.5060740193894</v>
      </c>
      <c r="AR375" s="215">
        <v>647016.71696895198</v>
      </c>
      <c r="AS375" s="215">
        <v>7823.5006820431345</v>
      </c>
      <c r="AT375" s="215">
        <v>212176.59459119206</v>
      </c>
      <c r="AU375" s="215">
        <v>31486.251708419484</v>
      </c>
      <c r="AV375" s="215">
        <v>10859.545471015357</v>
      </c>
      <c r="AW375" s="215">
        <v>492.62946545724861</v>
      </c>
      <c r="AX375" s="215">
        <v>7784.9760928178457</v>
      </c>
      <c r="AY375" s="215">
        <v>1369.8514072783598</v>
      </c>
      <c r="AZ375" s="215">
        <v>41262.29595804288</v>
      </c>
      <c r="BA375" s="215">
        <v>1862.5988487538395</v>
      </c>
      <c r="BB375" s="215">
        <v>31580.139651493329</v>
      </c>
      <c r="BC375" s="215">
        <v>6194.769290375225</v>
      </c>
    </row>
    <row r="376" spans="1:55" x14ac:dyDescent="0.25">
      <c r="A376" s="53" t="s">
        <v>10</v>
      </c>
      <c r="B376" s="35" t="s">
        <v>14</v>
      </c>
      <c r="C376" s="209"/>
      <c r="E376" s="201">
        <f t="shared" ref="E376:X376" si="246">IF(E39=1,$AF14,0)</f>
        <v>0</v>
      </c>
      <c r="F376" s="201">
        <f t="shared" si="246"/>
        <v>0</v>
      </c>
      <c r="G376" s="201">
        <f t="shared" si="246"/>
        <v>0</v>
      </c>
      <c r="H376" s="201">
        <f t="shared" si="246"/>
        <v>0</v>
      </c>
      <c r="I376" s="201">
        <f t="shared" si="246"/>
        <v>0</v>
      </c>
      <c r="J376" s="201">
        <f t="shared" si="246"/>
        <v>0</v>
      </c>
      <c r="K376" s="201">
        <f t="shared" si="246"/>
        <v>0</v>
      </c>
      <c r="L376" s="201">
        <f t="shared" si="246"/>
        <v>0</v>
      </c>
      <c r="M376" s="201">
        <f t="shared" si="246"/>
        <v>0</v>
      </c>
      <c r="N376" s="201">
        <f t="shared" si="246"/>
        <v>540.39241043437778</v>
      </c>
      <c r="O376" s="201">
        <f t="shared" si="246"/>
        <v>0</v>
      </c>
      <c r="P376" s="201">
        <f t="shared" si="246"/>
        <v>0</v>
      </c>
      <c r="Q376" s="201">
        <f t="shared" si="246"/>
        <v>0</v>
      </c>
      <c r="R376" s="201">
        <f t="shared" si="246"/>
        <v>0</v>
      </c>
      <c r="S376" s="201">
        <f t="shared" si="246"/>
        <v>0</v>
      </c>
      <c r="T376" s="201">
        <f t="shared" si="246"/>
        <v>0</v>
      </c>
      <c r="U376" s="201">
        <f t="shared" si="246"/>
        <v>0</v>
      </c>
      <c r="V376" s="201">
        <f t="shared" si="246"/>
        <v>0</v>
      </c>
      <c r="W376" s="201">
        <f t="shared" si="246"/>
        <v>0</v>
      </c>
      <c r="X376" s="201">
        <f t="shared" si="246"/>
        <v>0</v>
      </c>
      <c r="AH376" s="53" t="s">
        <v>10</v>
      </c>
      <c r="AI376" s="35" t="s">
        <v>14</v>
      </c>
      <c r="AJ376" s="214">
        <v>2502.1313940543246</v>
      </c>
      <c r="AK376" s="214">
        <v>2026.8288486976819</v>
      </c>
      <c r="AL376" s="215">
        <v>3399.2921719246378</v>
      </c>
      <c r="AM376" s="215">
        <v>1289.4471992995157</v>
      </c>
      <c r="AN376" s="215">
        <v>19018.351794204467</v>
      </c>
      <c r="AO376" s="215">
        <v>14169.519008562325</v>
      </c>
      <c r="AP376" s="215">
        <v>20274.93190397451</v>
      </c>
      <c r="AQ376" s="215">
        <v>7777.0123004429815</v>
      </c>
      <c r="AR376" s="215">
        <v>210173.62429409745</v>
      </c>
      <c r="AS376" s="215">
        <v>1290231.7133020975</v>
      </c>
      <c r="AT376" s="215">
        <v>956852.26813421247</v>
      </c>
      <c r="AU376" s="215">
        <v>149982.04449916034</v>
      </c>
      <c r="AV376" s="215">
        <v>24772.700272957376</v>
      </c>
      <c r="AW376" s="215">
        <v>6401.13791107423</v>
      </c>
      <c r="AX376" s="215">
        <v>18120.297844701123</v>
      </c>
      <c r="AY376" s="215">
        <v>4125.0662567808131</v>
      </c>
      <c r="AZ376" s="215">
        <v>86155.239607657262</v>
      </c>
      <c r="BA376" s="215">
        <v>32317.991175459567</v>
      </c>
      <c r="BB376" s="215">
        <v>91358.807291001329</v>
      </c>
      <c r="BC376" s="215">
        <v>36031.424438898131</v>
      </c>
    </row>
    <row r="377" spans="1:55" x14ac:dyDescent="0.25">
      <c r="A377" s="53" t="s">
        <v>10</v>
      </c>
      <c r="B377" s="35" t="s">
        <v>15</v>
      </c>
      <c r="C377" s="209"/>
      <c r="E377" s="201">
        <f t="shared" ref="E377:X377" si="247">IF(E40=1,$AF15,0)</f>
        <v>0</v>
      </c>
      <c r="F377" s="201">
        <f t="shared" si="247"/>
        <v>0</v>
      </c>
      <c r="G377" s="201">
        <f t="shared" si="247"/>
        <v>0</v>
      </c>
      <c r="H377" s="201">
        <f t="shared" si="247"/>
        <v>0</v>
      </c>
      <c r="I377" s="201">
        <f t="shared" si="247"/>
        <v>0</v>
      </c>
      <c r="J377" s="201">
        <f t="shared" si="247"/>
        <v>0</v>
      </c>
      <c r="K377" s="201">
        <f t="shared" si="247"/>
        <v>0</v>
      </c>
      <c r="L377" s="201">
        <f t="shared" si="247"/>
        <v>0</v>
      </c>
      <c r="M377" s="201">
        <f t="shared" si="247"/>
        <v>0</v>
      </c>
      <c r="N377" s="201">
        <f t="shared" si="247"/>
        <v>0</v>
      </c>
      <c r="O377" s="201">
        <f t="shared" si="247"/>
        <v>11486.520102830664</v>
      </c>
      <c r="P377" s="201">
        <f t="shared" si="247"/>
        <v>0</v>
      </c>
      <c r="Q377" s="201">
        <f t="shared" si="247"/>
        <v>0</v>
      </c>
      <c r="R377" s="201">
        <f t="shared" si="247"/>
        <v>0</v>
      </c>
      <c r="S377" s="201">
        <f t="shared" si="247"/>
        <v>0</v>
      </c>
      <c r="T377" s="201">
        <f t="shared" si="247"/>
        <v>0</v>
      </c>
      <c r="U377" s="201">
        <f t="shared" si="247"/>
        <v>0</v>
      </c>
      <c r="V377" s="201">
        <f t="shared" si="247"/>
        <v>0</v>
      </c>
      <c r="W377" s="201">
        <f t="shared" si="247"/>
        <v>0</v>
      </c>
      <c r="X377" s="201">
        <f t="shared" si="247"/>
        <v>0</v>
      </c>
      <c r="AH377" s="53" t="s">
        <v>10</v>
      </c>
      <c r="AI377" s="35" t="s">
        <v>15</v>
      </c>
      <c r="AJ377" s="214">
        <v>50.087385721394448</v>
      </c>
      <c r="AK377" s="214">
        <v>5.643384763443219</v>
      </c>
      <c r="AL377" s="215">
        <v>56.642318191852297</v>
      </c>
      <c r="AM377" s="215">
        <v>20.612076628215181</v>
      </c>
      <c r="AN377" s="215">
        <v>352.82156420786134</v>
      </c>
      <c r="AO377" s="215">
        <v>39.642402216578297</v>
      </c>
      <c r="AP377" s="215">
        <v>369.72600281262805</v>
      </c>
      <c r="AQ377" s="215">
        <v>158.8120812862891</v>
      </c>
      <c r="AR377" s="215">
        <v>6818.7886232823366</v>
      </c>
      <c r="AS377" s="215">
        <v>836.08056440532039</v>
      </c>
      <c r="AT377" s="215">
        <v>177689.18082237776</v>
      </c>
      <c r="AU377" s="215">
        <v>5629.2181049121209</v>
      </c>
      <c r="AV377" s="215">
        <v>317.25950215858489</v>
      </c>
      <c r="AW377" s="215">
        <v>19.780253997270258</v>
      </c>
      <c r="AX377" s="215">
        <v>249.08082983873513</v>
      </c>
      <c r="AY377" s="215">
        <v>45.626461609614758</v>
      </c>
      <c r="AZ377" s="215">
        <v>1245.3740579107621</v>
      </c>
      <c r="BA377" s="215">
        <v>94.981885933458614</v>
      </c>
      <c r="BB377" s="215">
        <v>1194.3961408338466</v>
      </c>
      <c r="BC377" s="215">
        <v>315.35955152607352</v>
      </c>
    </row>
    <row r="378" spans="1:55" x14ac:dyDescent="0.25">
      <c r="A378" s="53" t="s">
        <v>10</v>
      </c>
      <c r="B378" s="35" t="s">
        <v>16</v>
      </c>
      <c r="C378" s="209"/>
      <c r="E378" s="201">
        <f t="shared" ref="E378:X378" si="248">IF(E41=1,$AF16,0)</f>
        <v>0</v>
      </c>
      <c r="F378" s="201">
        <f t="shared" si="248"/>
        <v>0</v>
      </c>
      <c r="G378" s="201">
        <f t="shared" si="248"/>
        <v>0</v>
      </c>
      <c r="H378" s="201">
        <f t="shared" si="248"/>
        <v>0</v>
      </c>
      <c r="I378" s="201">
        <f t="shared" si="248"/>
        <v>0</v>
      </c>
      <c r="J378" s="201">
        <f t="shared" si="248"/>
        <v>0</v>
      </c>
      <c r="K378" s="201">
        <f t="shared" si="248"/>
        <v>0</v>
      </c>
      <c r="L378" s="201">
        <f t="shared" si="248"/>
        <v>0</v>
      </c>
      <c r="M378" s="201">
        <f t="shared" si="248"/>
        <v>0</v>
      </c>
      <c r="N378" s="201">
        <f t="shared" si="248"/>
        <v>0</v>
      </c>
      <c r="O378" s="201">
        <f t="shared" si="248"/>
        <v>0</v>
      </c>
      <c r="P378" s="201">
        <f t="shared" si="248"/>
        <v>2857.6468463259935</v>
      </c>
      <c r="Q378" s="201">
        <f t="shared" si="248"/>
        <v>0</v>
      </c>
      <c r="R378" s="201">
        <f t="shared" si="248"/>
        <v>0</v>
      </c>
      <c r="S378" s="201">
        <f t="shared" si="248"/>
        <v>0</v>
      </c>
      <c r="T378" s="201">
        <f t="shared" si="248"/>
        <v>0</v>
      </c>
      <c r="U378" s="201">
        <f t="shared" si="248"/>
        <v>0</v>
      </c>
      <c r="V378" s="201">
        <f t="shared" si="248"/>
        <v>0</v>
      </c>
      <c r="W378" s="201">
        <f t="shared" si="248"/>
        <v>0</v>
      </c>
      <c r="X378" s="201">
        <f t="shared" si="248"/>
        <v>0</v>
      </c>
      <c r="AH378" s="53" t="s">
        <v>10</v>
      </c>
      <c r="AI378" s="35" t="s">
        <v>16</v>
      </c>
      <c r="AJ378" s="214">
        <v>321.37352049106335</v>
      </c>
      <c r="AK378" s="214">
        <v>50.618098326810859</v>
      </c>
      <c r="AL378" s="215">
        <v>576.49163001288957</v>
      </c>
      <c r="AM378" s="215">
        <v>338.8888881445281</v>
      </c>
      <c r="AN378" s="215">
        <v>3114.7257428272851</v>
      </c>
      <c r="AO378" s="215">
        <v>447.01202218397464</v>
      </c>
      <c r="AP378" s="215">
        <v>4458.0356715342105</v>
      </c>
      <c r="AQ378" s="215">
        <v>2989.3782621222927</v>
      </c>
      <c r="AR378" s="215">
        <v>28707.428865698581</v>
      </c>
      <c r="AS378" s="215">
        <v>6895.4251917518241</v>
      </c>
      <c r="AT378" s="215">
        <v>162538.45943418687</v>
      </c>
      <c r="AU378" s="215">
        <v>207316.07170717343</v>
      </c>
      <c r="AV378" s="215">
        <v>1592.9551034063356</v>
      </c>
      <c r="AW378" s="215">
        <v>142.28394897989645</v>
      </c>
      <c r="AX378" s="215">
        <v>1670.9767899388053</v>
      </c>
      <c r="AY378" s="215">
        <v>366.26526721045093</v>
      </c>
      <c r="AZ378" s="215">
        <v>6082.9231462468779</v>
      </c>
      <c r="BA378" s="215">
        <v>732.59762039336658</v>
      </c>
      <c r="BB378" s="215">
        <v>8907.976171654991</v>
      </c>
      <c r="BC378" s="215">
        <v>3502.7765870690205</v>
      </c>
    </row>
    <row r="379" spans="1:55" x14ac:dyDescent="0.25">
      <c r="A379" s="54" t="s">
        <v>11</v>
      </c>
      <c r="B379" s="25" t="s">
        <v>13</v>
      </c>
      <c r="C379" s="209"/>
      <c r="E379" s="201">
        <f t="shared" ref="E379:X379" si="249">IF(E42=1,$AF17,0)</f>
        <v>0</v>
      </c>
      <c r="F379" s="201">
        <f t="shared" si="249"/>
        <v>0</v>
      </c>
      <c r="G379" s="201">
        <f t="shared" si="249"/>
        <v>0</v>
      </c>
      <c r="H379" s="201">
        <f t="shared" si="249"/>
        <v>0</v>
      </c>
      <c r="I379" s="201">
        <f t="shared" si="249"/>
        <v>0</v>
      </c>
      <c r="J379" s="201">
        <f t="shared" si="249"/>
        <v>0</v>
      </c>
      <c r="K379" s="201">
        <f t="shared" si="249"/>
        <v>0</v>
      </c>
      <c r="L379" s="201">
        <f t="shared" si="249"/>
        <v>0</v>
      </c>
      <c r="M379" s="201">
        <f t="shared" si="249"/>
        <v>0</v>
      </c>
      <c r="N379" s="201">
        <f t="shared" si="249"/>
        <v>0</v>
      </c>
      <c r="O379" s="201">
        <f t="shared" si="249"/>
        <v>0</v>
      </c>
      <c r="P379" s="201">
        <f t="shared" si="249"/>
        <v>0</v>
      </c>
      <c r="Q379" s="201">
        <f t="shared" si="249"/>
        <v>3974.6605936325122</v>
      </c>
      <c r="R379" s="201">
        <f t="shared" si="249"/>
        <v>0</v>
      </c>
      <c r="S379" s="201">
        <f t="shared" si="249"/>
        <v>0</v>
      </c>
      <c r="T379" s="201">
        <f t="shared" si="249"/>
        <v>0</v>
      </c>
      <c r="U379" s="201">
        <f t="shared" si="249"/>
        <v>0</v>
      </c>
      <c r="V379" s="201">
        <f t="shared" si="249"/>
        <v>0</v>
      </c>
      <c r="W379" s="201">
        <f t="shared" si="249"/>
        <v>0</v>
      </c>
      <c r="X379" s="201">
        <f t="shared" si="249"/>
        <v>0</v>
      </c>
      <c r="AH379" s="54" t="s">
        <v>11</v>
      </c>
      <c r="AI379" s="25" t="s">
        <v>13</v>
      </c>
      <c r="AJ379" s="214">
        <v>6980.3134510735363</v>
      </c>
      <c r="AK379" s="214">
        <v>550.36832705284701</v>
      </c>
      <c r="AL379" s="215">
        <v>7671.0285795364916</v>
      </c>
      <c r="AM379" s="215">
        <v>1998.7421893250214</v>
      </c>
      <c r="AN379" s="215">
        <v>50398.564673539819</v>
      </c>
      <c r="AO379" s="215">
        <v>3343.8827414521943</v>
      </c>
      <c r="AP379" s="215">
        <v>38986.045480437875</v>
      </c>
      <c r="AQ379" s="215">
        <v>9714.7291438222128</v>
      </c>
      <c r="AR379" s="215">
        <v>49175.978718403174</v>
      </c>
      <c r="AS379" s="215">
        <v>3030.809270877417</v>
      </c>
      <c r="AT379" s="215">
        <v>74630.761497399639</v>
      </c>
      <c r="AU379" s="215">
        <v>13425.388591021123</v>
      </c>
      <c r="AV379" s="215">
        <v>3198240.4273266457</v>
      </c>
      <c r="AW379" s="215">
        <v>59342.230808580447</v>
      </c>
      <c r="AX379" s="215">
        <v>1443884.5888146767</v>
      </c>
      <c r="AY379" s="215">
        <v>200109.71530289925</v>
      </c>
      <c r="AZ379" s="215">
        <v>216692.81149504249</v>
      </c>
      <c r="BA379" s="215">
        <v>9514.995918075103</v>
      </c>
      <c r="BB379" s="215">
        <v>192612.8872734161</v>
      </c>
      <c r="BC379" s="215">
        <v>34212.763493517261</v>
      </c>
    </row>
    <row r="380" spans="1:55" x14ac:dyDescent="0.25">
      <c r="A380" s="55" t="s">
        <v>11</v>
      </c>
      <c r="B380" s="35" t="s">
        <v>14</v>
      </c>
      <c r="C380" s="209"/>
      <c r="E380" s="201">
        <f t="shared" ref="E380:X380" si="250">IF(E43=1,$AF18,0)</f>
        <v>0</v>
      </c>
      <c r="F380" s="201">
        <f t="shared" si="250"/>
        <v>0</v>
      </c>
      <c r="G380" s="201">
        <f t="shared" si="250"/>
        <v>0</v>
      </c>
      <c r="H380" s="201">
        <f t="shared" si="250"/>
        <v>0</v>
      </c>
      <c r="I380" s="201">
        <f t="shared" si="250"/>
        <v>0</v>
      </c>
      <c r="J380" s="201">
        <f t="shared" si="250"/>
        <v>0</v>
      </c>
      <c r="K380" s="201">
        <f t="shared" si="250"/>
        <v>0</v>
      </c>
      <c r="L380" s="201">
        <f t="shared" si="250"/>
        <v>0</v>
      </c>
      <c r="M380" s="201">
        <f t="shared" si="250"/>
        <v>0</v>
      </c>
      <c r="N380" s="201">
        <f t="shared" si="250"/>
        <v>0</v>
      </c>
      <c r="O380" s="201">
        <f t="shared" si="250"/>
        <v>0</v>
      </c>
      <c r="P380" s="201">
        <f t="shared" si="250"/>
        <v>0</v>
      </c>
      <c r="Q380" s="201">
        <f t="shared" si="250"/>
        <v>0</v>
      </c>
      <c r="R380" s="201">
        <f t="shared" si="250"/>
        <v>343.73637694919546</v>
      </c>
      <c r="S380" s="201">
        <f t="shared" si="250"/>
        <v>0</v>
      </c>
      <c r="T380" s="201">
        <f t="shared" si="250"/>
        <v>0</v>
      </c>
      <c r="U380" s="201">
        <f t="shared" si="250"/>
        <v>0</v>
      </c>
      <c r="V380" s="201">
        <f t="shared" si="250"/>
        <v>0</v>
      </c>
      <c r="W380" s="201">
        <f t="shared" si="250"/>
        <v>0</v>
      </c>
      <c r="X380" s="201">
        <f t="shared" si="250"/>
        <v>0</v>
      </c>
      <c r="AH380" s="55" t="s">
        <v>11</v>
      </c>
      <c r="AI380" s="35" t="s">
        <v>14</v>
      </c>
      <c r="AJ380" s="214">
        <v>4366.9302519224557</v>
      </c>
      <c r="AK380" s="214">
        <v>447.83288332148658</v>
      </c>
      <c r="AL380" s="215">
        <v>5060.9224917364736</v>
      </c>
      <c r="AM380" s="215">
        <v>1449.2448522912002</v>
      </c>
      <c r="AN380" s="215">
        <v>31789.168451507481</v>
      </c>
      <c r="AO380" s="215">
        <v>2821.2759898665736</v>
      </c>
      <c r="AP380" s="215">
        <v>26030.560684233242</v>
      </c>
      <c r="AQ380" s="215">
        <v>7411.5059284270128</v>
      </c>
      <c r="AR380" s="215">
        <v>29937.700677031218</v>
      </c>
      <c r="AS380" s="215">
        <v>2332.432147841595</v>
      </c>
      <c r="AT380" s="215">
        <v>47020.073223860614</v>
      </c>
      <c r="AU380" s="215">
        <v>8739.740866767137</v>
      </c>
      <c r="AV380" s="215">
        <v>1826518.302350302</v>
      </c>
      <c r="AW380" s="215">
        <v>1128005.7571883257</v>
      </c>
      <c r="AX380" s="215">
        <v>1404412.2520543293</v>
      </c>
      <c r="AY380" s="215">
        <v>358944.11506166117</v>
      </c>
      <c r="AZ380" s="215">
        <v>148636.1870206965</v>
      </c>
      <c r="BA380" s="215">
        <v>11806.584543057084</v>
      </c>
      <c r="BB380" s="215">
        <v>150380.38508133692</v>
      </c>
      <c r="BC380" s="215">
        <v>36851.320600770028</v>
      </c>
    </row>
    <row r="381" spans="1:55" x14ac:dyDescent="0.25">
      <c r="A381" s="55" t="s">
        <v>11</v>
      </c>
      <c r="B381" s="35" t="s">
        <v>15</v>
      </c>
      <c r="C381" s="209"/>
      <c r="E381" s="201">
        <f t="shared" ref="E381:X381" si="251">IF(E44=1,$AF19,0)</f>
        <v>0</v>
      </c>
      <c r="F381" s="201">
        <f t="shared" si="251"/>
        <v>0</v>
      </c>
      <c r="G381" s="201">
        <f t="shared" si="251"/>
        <v>0</v>
      </c>
      <c r="H381" s="201">
        <f t="shared" si="251"/>
        <v>0</v>
      </c>
      <c r="I381" s="201">
        <f t="shared" si="251"/>
        <v>0</v>
      </c>
      <c r="J381" s="201">
        <f t="shared" si="251"/>
        <v>0</v>
      </c>
      <c r="K381" s="201">
        <f t="shared" si="251"/>
        <v>0</v>
      </c>
      <c r="L381" s="201">
        <f t="shared" si="251"/>
        <v>0</v>
      </c>
      <c r="M381" s="201">
        <f t="shared" si="251"/>
        <v>0</v>
      </c>
      <c r="N381" s="201">
        <f t="shared" si="251"/>
        <v>0</v>
      </c>
      <c r="O381" s="201">
        <f t="shared" si="251"/>
        <v>0</v>
      </c>
      <c r="P381" s="201">
        <f t="shared" si="251"/>
        <v>0</v>
      </c>
      <c r="Q381" s="201">
        <f t="shared" si="251"/>
        <v>0</v>
      </c>
      <c r="R381" s="201">
        <f t="shared" si="251"/>
        <v>0</v>
      </c>
      <c r="S381" s="201">
        <f t="shared" si="251"/>
        <v>6238.4910701075323</v>
      </c>
      <c r="T381" s="201">
        <f t="shared" si="251"/>
        <v>0</v>
      </c>
      <c r="U381" s="201">
        <f t="shared" si="251"/>
        <v>0</v>
      </c>
      <c r="V381" s="201">
        <f t="shared" si="251"/>
        <v>0</v>
      </c>
      <c r="W381" s="201">
        <f t="shared" si="251"/>
        <v>0</v>
      </c>
      <c r="X381" s="201">
        <f t="shared" si="251"/>
        <v>0</v>
      </c>
      <c r="AH381" s="55" t="s">
        <v>11</v>
      </c>
      <c r="AI381" s="35" t="s">
        <v>15</v>
      </c>
      <c r="AJ381" s="214">
        <v>91.305743904442863</v>
      </c>
      <c r="AK381" s="214">
        <v>7.5284018902770633</v>
      </c>
      <c r="AL381" s="215">
        <v>110.48167813826869</v>
      </c>
      <c r="AM381" s="215">
        <v>30.774208298382824</v>
      </c>
      <c r="AN381" s="215">
        <v>659.80853710469933</v>
      </c>
      <c r="AO381" s="215">
        <v>45.804458418769386</v>
      </c>
      <c r="AP381" s="215">
        <v>552.06723197978408</v>
      </c>
      <c r="AQ381" s="215">
        <v>150.59247396631397</v>
      </c>
      <c r="AR381" s="215">
        <v>622.99544163898781</v>
      </c>
      <c r="AS381" s="215">
        <v>39.33949365776958</v>
      </c>
      <c r="AT381" s="215">
        <v>982.69077151139265</v>
      </c>
      <c r="AU381" s="215">
        <v>179.50452003745892</v>
      </c>
      <c r="AV381" s="215">
        <v>28111.020443166228</v>
      </c>
      <c r="AW381" s="215">
        <v>1468.7630388637567</v>
      </c>
      <c r="AX381" s="215">
        <v>322750.9198224232</v>
      </c>
      <c r="AY381" s="215">
        <v>7453.7163842754708</v>
      </c>
      <c r="AZ381" s="215">
        <v>2793.3400831230224</v>
      </c>
      <c r="BA381" s="215">
        <v>132.76523916342234</v>
      </c>
      <c r="BB381" s="215">
        <v>2621.8882377524915</v>
      </c>
      <c r="BC381" s="215">
        <v>529.20788127012781</v>
      </c>
    </row>
    <row r="382" spans="1:55" x14ac:dyDescent="0.25">
      <c r="A382" s="56" t="s">
        <v>11</v>
      </c>
      <c r="B382" s="43" t="s">
        <v>16</v>
      </c>
      <c r="C382" s="209"/>
      <c r="E382" s="201">
        <f t="shared" ref="E382:X382" si="252">IF(E45=1,$AF20,0)</f>
        <v>0</v>
      </c>
      <c r="F382" s="201">
        <f t="shared" si="252"/>
        <v>0</v>
      </c>
      <c r="G382" s="201">
        <f t="shared" si="252"/>
        <v>0</v>
      </c>
      <c r="H382" s="201">
        <f t="shared" si="252"/>
        <v>0</v>
      </c>
      <c r="I382" s="201">
        <f t="shared" si="252"/>
        <v>0</v>
      </c>
      <c r="J382" s="201">
        <f t="shared" si="252"/>
        <v>0</v>
      </c>
      <c r="K382" s="201">
        <f t="shared" si="252"/>
        <v>0</v>
      </c>
      <c r="L382" s="201">
        <f t="shared" si="252"/>
        <v>0</v>
      </c>
      <c r="M382" s="201">
        <f t="shared" si="252"/>
        <v>0</v>
      </c>
      <c r="N382" s="201">
        <f t="shared" si="252"/>
        <v>0</v>
      </c>
      <c r="O382" s="201">
        <f t="shared" si="252"/>
        <v>0</v>
      </c>
      <c r="P382" s="201">
        <f t="shared" si="252"/>
        <v>0</v>
      </c>
      <c r="Q382" s="201">
        <f t="shared" si="252"/>
        <v>0</v>
      </c>
      <c r="R382" s="201">
        <f t="shared" si="252"/>
        <v>0</v>
      </c>
      <c r="S382" s="201">
        <f t="shared" si="252"/>
        <v>0</v>
      </c>
      <c r="T382" s="201">
        <f t="shared" si="252"/>
        <v>1249.793432268418</v>
      </c>
      <c r="U382" s="201">
        <f t="shared" si="252"/>
        <v>0</v>
      </c>
      <c r="V382" s="201">
        <f t="shared" si="252"/>
        <v>0</v>
      </c>
      <c r="W382" s="201">
        <f t="shared" si="252"/>
        <v>0</v>
      </c>
      <c r="X382" s="201">
        <f t="shared" si="252"/>
        <v>0</v>
      </c>
      <c r="AH382" s="56" t="s">
        <v>11</v>
      </c>
      <c r="AI382" s="43" t="s">
        <v>16</v>
      </c>
      <c r="AJ382" s="214">
        <v>311.40334356588517</v>
      </c>
      <c r="AK382" s="214">
        <v>31.915444606034885</v>
      </c>
      <c r="AL382" s="215">
        <v>479.10900896312654</v>
      </c>
      <c r="AM382" s="215">
        <v>198.17675736538985</v>
      </c>
      <c r="AN382" s="215">
        <v>2321.1245526715006</v>
      </c>
      <c r="AO382" s="215">
        <v>207.7687115738764</v>
      </c>
      <c r="AP382" s="215">
        <v>2449.8927423967934</v>
      </c>
      <c r="AQ382" s="215">
        <v>1084.7338587645927</v>
      </c>
      <c r="AR382" s="215">
        <v>1896.7705988515504</v>
      </c>
      <c r="AS382" s="215">
        <v>154.83636656623793</v>
      </c>
      <c r="AT382" s="215">
        <v>3445.0000749259902</v>
      </c>
      <c r="AU382" s="215">
        <v>785.44536497914748</v>
      </c>
      <c r="AV382" s="215">
        <v>92057.680758435468</v>
      </c>
      <c r="AW382" s="215">
        <v>7370.0594373081713</v>
      </c>
      <c r="AX382" s="215">
        <v>142698.94716354524</v>
      </c>
      <c r="AY382" s="215">
        <v>171957.418277927</v>
      </c>
      <c r="AZ382" s="215">
        <v>9126.6945291688498</v>
      </c>
      <c r="BA382" s="215">
        <v>582.47523747448611</v>
      </c>
      <c r="BB382" s="215">
        <v>10654.922496912448</v>
      </c>
      <c r="BC382" s="215">
        <v>3295.9500850383461</v>
      </c>
    </row>
    <row r="383" spans="1:55" x14ac:dyDescent="0.25">
      <c r="A383" s="57" t="s">
        <v>12</v>
      </c>
      <c r="B383" s="35" t="s">
        <v>13</v>
      </c>
      <c r="C383" s="209"/>
      <c r="E383" s="201">
        <f t="shared" ref="E383:X383" si="253">IF(E46=1,$AF21,0)</f>
        <v>0</v>
      </c>
      <c r="F383" s="201">
        <f t="shared" si="253"/>
        <v>0</v>
      </c>
      <c r="G383" s="201">
        <f t="shared" si="253"/>
        <v>0</v>
      </c>
      <c r="H383" s="201">
        <f t="shared" si="253"/>
        <v>0</v>
      </c>
      <c r="I383" s="201">
        <f t="shared" si="253"/>
        <v>0</v>
      </c>
      <c r="J383" s="201">
        <f t="shared" si="253"/>
        <v>0</v>
      </c>
      <c r="K383" s="201">
        <f t="shared" si="253"/>
        <v>0</v>
      </c>
      <c r="L383" s="201">
        <f t="shared" si="253"/>
        <v>0</v>
      </c>
      <c r="M383" s="201">
        <f t="shared" si="253"/>
        <v>0</v>
      </c>
      <c r="N383" s="201">
        <f t="shared" si="253"/>
        <v>0</v>
      </c>
      <c r="O383" s="201">
        <f t="shared" si="253"/>
        <v>0</v>
      </c>
      <c r="P383" s="201">
        <f t="shared" si="253"/>
        <v>0</v>
      </c>
      <c r="Q383" s="201">
        <f t="shared" si="253"/>
        <v>0</v>
      </c>
      <c r="R383" s="201">
        <f t="shared" si="253"/>
        <v>0</v>
      </c>
      <c r="S383" s="201">
        <f t="shared" si="253"/>
        <v>0</v>
      </c>
      <c r="T383" s="201">
        <f t="shared" si="253"/>
        <v>0</v>
      </c>
      <c r="U383" s="201">
        <f t="shared" si="253"/>
        <v>6701.1679810076239</v>
      </c>
      <c r="V383" s="201">
        <f t="shared" si="253"/>
        <v>0</v>
      </c>
      <c r="W383" s="201">
        <f t="shared" si="253"/>
        <v>0</v>
      </c>
      <c r="X383" s="201">
        <f t="shared" si="253"/>
        <v>0</v>
      </c>
      <c r="AH383" s="57" t="s">
        <v>12</v>
      </c>
      <c r="AI383" s="35" t="s">
        <v>13</v>
      </c>
      <c r="AJ383" s="214">
        <v>15531.357050083931</v>
      </c>
      <c r="AK383" s="214">
        <v>1764.8101496689653</v>
      </c>
      <c r="AL383" s="215">
        <v>15011.689517967034</v>
      </c>
      <c r="AM383" s="215">
        <v>3699.5346955652367</v>
      </c>
      <c r="AN383" s="215">
        <v>125666.05617091818</v>
      </c>
      <c r="AO383" s="215">
        <v>11219.728727182515</v>
      </c>
      <c r="AP383" s="215">
        <v>85499.856082840852</v>
      </c>
      <c r="AQ383" s="215">
        <v>20994.905127219114</v>
      </c>
      <c r="AR383" s="215">
        <v>140366.3461232057</v>
      </c>
      <c r="AS383" s="215">
        <v>10178.008147979375</v>
      </c>
      <c r="AT383" s="215">
        <v>156887.6830071405</v>
      </c>
      <c r="AU383" s="215">
        <v>26209.728669115855</v>
      </c>
      <c r="AV383" s="215">
        <v>242600.36432223051</v>
      </c>
      <c r="AW383" s="215">
        <v>11599.482533432434</v>
      </c>
      <c r="AX383" s="215">
        <v>160887.36451994575</v>
      </c>
      <c r="AY383" s="215">
        <v>27671.035722053573</v>
      </c>
      <c r="AZ383" s="215">
        <v>5265639.8245696304</v>
      </c>
      <c r="BA383" s="215">
        <v>62563.508133169395</v>
      </c>
      <c r="BB383" s="215">
        <v>1475931.7080265288</v>
      </c>
      <c r="BC383" s="215">
        <v>217327.00910404278</v>
      </c>
    </row>
    <row r="384" spans="1:55" x14ac:dyDescent="0.25">
      <c r="A384" s="57" t="s">
        <v>12</v>
      </c>
      <c r="B384" s="35" t="s">
        <v>14</v>
      </c>
      <c r="C384" s="209"/>
      <c r="E384" s="201">
        <f t="shared" ref="E384:X384" si="254">IF(E47=1,$AF22,0)</f>
        <v>0</v>
      </c>
      <c r="F384" s="201">
        <f t="shared" si="254"/>
        <v>0</v>
      </c>
      <c r="G384" s="201">
        <f t="shared" si="254"/>
        <v>0</v>
      </c>
      <c r="H384" s="201">
        <f t="shared" si="254"/>
        <v>0</v>
      </c>
      <c r="I384" s="201">
        <f t="shared" si="254"/>
        <v>0</v>
      </c>
      <c r="J384" s="201">
        <f t="shared" si="254"/>
        <v>0</v>
      </c>
      <c r="K384" s="201">
        <f t="shared" si="254"/>
        <v>0</v>
      </c>
      <c r="L384" s="201">
        <f t="shared" si="254"/>
        <v>0</v>
      </c>
      <c r="M384" s="201">
        <f t="shared" si="254"/>
        <v>0</v>
      </c>
      <c r="N384" s="201">
        <f t="shared" si="254"/>
        <v>0</v>
      </c>
      <c r="O384" s="201">
        <f t="shared" si="254"/>
        <v>0</v>
      </c>
      <c r="P384" s="201">
        <f t="shared" si="254"/>
        <v>0</v>
      </c>
      <c r="Q384" s="201">
        <f t="shared" si="254"/>
        <v>0</v>
      </c>
      <c r="R384" s="201">
        <f t="shared" si="254"/>
        <v>0</v>
      </c>
      <c r="S384" s="201">
        <f t="shared" si="254"/>
        <v>0</v>
      </c>
      <c r="T384" s="201">
        <f t="shared" si="254"/>
        <v>0</v>
      </c>
      <c r="U384" s="201">
        <f t="shared" si="254"/>
        <v>0</v>
      </c>
      <c r="V384" s="201">
        <f t="shared" si="254"/>
        <v>1049.88291757663</v>
      </c>
      <c r="W384" s="201">
        <f t="shared" si="254"/>
        <v>0</v>
      </c>
      <c r="X384" s="201">
        <f t="shared" si="254"/>
        <v>0</v>
      </c>
      <c r="AH384" s="57" t="s">
        <v>12</v>
      </c>
      <c r="AI384" s="35" t="s">
        <v>14</v>
      </c>
      <c r="AJ384" s="214">
        <v>30069.798874938315</v>
      </c>
      <c r="AK384" s="214">
        <v>43572.19089887078</v>
      </c>
      <c r="AL384" s="215">
        <v>40165.23891068167</v>
      </c>
      <c r="AM384" s="215">
        <v>14270.769386090908</v>
      </c>
      <c r="AN384" s="215">
        <v>272074.18412643863</v>
      </c>
      <c r="AO384" s="215">
        <v>278251.31964467769</v>
      </c>
      <c r="AP384" s="215">
        <v>297693.2207368894</v>
      </c>
      <c r="AQ384" s="215">
        <v>93803.075437797437</v>
      </c>
      <c r="AR384" s="215">
        <v>127710.24512697199</v>
      </c>
      <c r="AS384" s="215">
        <v>199425.23729474947</v>
      </c>
      <c r="AT384" s="215">
        <v>325271.50257138693</v>
      </c>
      <c r="AU384" s="215">
        <v>53986.451534900436</v>
      </c>
      <c r="AV384" s="215">
        <v>590250.5634208608</v>
      </c>
      <c r="AW384" s="215">
        <v>171709.10360687395</v>
      </c>
      <c r="AX384" s="215">
        <v>405416.46619657328</v>
      </c>
      <c r="AY384" s="215">
        <v>90481.589959076126</v>
      </c>
      <c r="AZ384" s="215">
        <v>2259128.6203606678</v>
      </c>
      <c r="BA384" s="215">
        <v>3247579.8705583462</v>
      </c>
      <c r="BB384" s="215">
        <v>2653987.9384681159</v>
      </c>
      <c r="BC384" s="215">
        <v>792484.39007347974</v>
      </c>
    </row>
    <row r="385" spans="1:55" x14ac:dyDescent="0.25">
      <c r="A385" s="57" t="s">
        <v>12</v>
      </c>
      <c r="B385" s="35" t="s">
        <v>15</v>
      </c>
      <c r="C385" s="209"/>
      <c r="E385" s="201">
        <f t="shared" ref="E385:X385" si="255">IF(E48=1,$AF23,0)</f>
        <v>0</v>
      </c>
      <c r="F385" s="201">
        <f t="shared" si="255"/>
        <v>0</v>
      </c>
      <c r="G385" s="201">
        <f t="shared" si="255"/>
        <v>0</v>
      </c>
      <c r="H385" s="201">
        <f t="shared" si="255"/>
        <v>0</v>
      </c>
      <c r="I385" s="201">
        <f t="shared" si="255"/>
        <v>0</v>
      </c>
      <c r="J385" s="201">
        <f t="shared" si="255"/>
        <v>0</v>
      </c>
      <c r="K385" s="201">
        <f t="shared" si="255"/>
        <v>0</v>
      </c>
      <c r="L385" s="201">
        <f t="shared" si="255"/>
        <v>0</v>
      </c>
      <c r="M385" s="201">
        <f t="shared" si="255"/>
        <v>0</v>
      </c>
      <c r="N385" s="201">
        <f t="shared" si="255"/>
        <v>0</v>
      </c>
      <c r="O385" s="201">
        <f t="shared" si="255"/>
        <v>0</v>
      </c>
      <c r="P385" s="201">
        <f t="shared" si="255"/>
        <v>0</v>
      </c>
      <c r="Q385" s="201">
        <f t="shared" si="255"/>
        <v>0</v>
      </c>
      <c r="R385" s="201">
        <f t="shared" si="255"/>
        <v>0</v>
      </c>
      <c r="S385" s="201">
        <f t="shared" si="255"/>
        <v>0</v>
      </c>
      <c r="T385" s="201">
        <f t="shared" si="255"/>
        <v>0</v>
      </c>
      <c r="U385" s="201">
        <f t="shared" si="255"/>
        <v>0</v>
      </c>
      <c r="V385" s="201">
        <f t="shared" si="255"/>
        <v>0</v>
      </c>
      <c r="W385" s="201">
        <f t="shared" si="255"/>
        <v>14836.161010766311</v>
      </c>
      <c r="X385" s="201">
        <f t="shared" si="255"/>
        <v>0</v>
      </c>
      <c r="AH385" s="57" t="s">
        <v>12</v>
      </c>
      <c r="AI385" s="35" t="s">
        <v>15</v>
      </c>
      <c r="AJ385" s="214">
        <v>324.30780256260221</v>
      </c>
      <c r="AK385" s="214">
        <v>110.07200927840228</v>
      </c>
      <c r="AL385" s="215">
        <v>479.25464899236903</v>
      </c>
      <c r="AM385" s="215">
        <v>147.34633614809528</v>
      </c>
      <c r="AN385" s="215">
        <v>2661.0128412981317</v>
      </c>
      <c r="AO385" s="215">
        <v>722.64235649172633</v>
      </c>
      <c r="AP385" s="215">
        <v>2654.9119166034739</v>
      </c>
      <c r="AQ385" s="215">
        <v>855.78143591584126</v>
      </c>
      <c r="AR385" s="215">
        <v>2087.340255568733</v>
      </c>
      <c r="AS385" s="215">
        <v>417.82579729197556</v>
      </c>
      <c r="AT385" s="215">
        <v>3001.7138553278601</v>
      </c>
      <c r="AU385" s="215">
        <v>552.52936691339573</v>
      </c>
      <c r="AV385" s="215">
        <v>4171.0445550993036</v>
      </c>
      <c r="AW385" s="215">
        <v>432.12846120089534</v>
      </c>
      <c r="AX385" s="215">
        <v>3014.722723448931</v>
      </c>
      <c r="AY385" s="215">
        <v>567.09983684985218</v>
      </c>
      <c r="AZ385" s="215">
        <v>41643.429230096976</v>
      </c>
      <c r="BA385" s="215">
        <v>4135.9241254159533</v>
      </c>
      <c r="BB385" s="215">
        <v>592015.53727416298</v>
      </c>
      <c r="BC385" s="215">
        <v>17089.981040138704</v>
      </c>
    </row>
    <row r="386" spans="1:55" x14ac:dyDescent="0.25">
      <c r="A386" s="58" t="s">
        <v>12</v>
      </c>
      <c r="B386" s="43" t="s">
        <v>16</v>
      </c>
      <c r="C386" s="209"/>
      <c r="E386" s="201">
        <f t="shared" ref="E386:X386" si="256">IF(E49=1,$AF24,0)</f>
        <v>0</v>
      </c>
      <c r="F386" s="201">
        <f t="shared" si="256"/>
        <v>0</v>
      </c>
      <c r="G386" s="201">
        <f t="shared" si="256"/>
        <v>0</v>
      </c>
      <c r="H386" s="201">
        <f t="shared" si="256"/>
        <v>0</v>
      </c>
      <c r="I386" s="201">
        <f t="shared" si="256"/>
        <v>0</v>
      </c>
      <c r="J386" s="201">
        <f t="shared" si="256"/>
        <v>0</v>
      </c>
      <c r="K386" s="201">
        <f t="shared" si="256"/>
        <v>0</v>
      </c>
      <c r="L386" s="201">
        <f t="shared" si="256"/>
        <v>0</v>
      </c>
      <c r="M386" s="201">
        <f t="shared" si="256"/>
        <v>0</v>
      </c>
      <c r="N386" s="201">
        <f t="shared" si="256"/>
        <v>0</v>
      </c>
      <c r="O386" s="201">
        <f t="shared" si="256"/>
        <v>0</v>
      </c>
      <c r="P386" s="201">
        <f t="shared" si="256"/>
        <v>0</v>
      </c>
      <c r="Q386" s="201">
        <f t="shared" si="256"/>
        <v>0</v>
      </c>
      <c r="R386" s="201">
        <f t="shared" si="256"/>
        <v>0</v>
      </c>
      <c r="S386" s="201">
        <f t="shared" si="256"/>
        <v>0</v>
      </c>
      <c r="T386" s="201">
        <f t="shared" si="256"/>
        <v>0</v>
      </c>
      <c r="U386" s="201">
        <f t="shared" si="256"/>
        <v>0</v>
      </c>
      <c r="V386" s="201">
        <f t="shared" si="256"/>
        <v>0</v>
      </c>
      <c r="W386" s="201">
        <f t="shared" si="256"/>
        <v>0</v>
      </c>
      <c r="X386" s="201">
        <f t="shared" si="256"/>
        <v>3578.5135684784054</v>
      </c>
      <c r="AH386" s="58" t="s">
        <v>12</v>
      </c>
      <c r="AI386" s="43" t="s">
        <v>16</v>
      </c>
      <c r="AJ386" s="214">
        <v>1559.1413942000972</v>
      </c>
      <c r="AK386" s="214">
        <v>506.87217003065672</v>
      </c>
      <c r="AL386" s="215">
        <v>3036.1190227150864</v>
      </c>
      <c r="AM386" s="215">
        <v>1578.2239064575717</v>
      </c>
      <c r="AN386" s="215">
        <v>14088.443566033555</v>
      </c>
      <c r="AO386" s="215">
        <v>3587.8542809744959</v>
      </c>
      <c r="AP386" s="215">
        <v>19933.848732947139</v>
      </c>
      <c r="AQ386" s="215">
        <v>11785.234049244465</v>
      </c>
      <c r="AR386" s="215">
        <v>8412.8054007965748</v>
      </c>
      <c r="AS386" s="215">
        <v>2760.546249708128</v>
      </c>
      <c r="AT386" s="215">
        <v>19438.874857807437</v>
      </c>
      <c r="AU386" s="215">
        <v>5595.5287408987997</v>
      </c>
      <c r="AV386" s="215">
        <v>17907.653256310492</v>
      </c>
      <c r="AW386" s="215">
        <v>2051.6526085651226</v>
      </c>
      <c r="AX386" s="215">
        <v>16116.763036504117</v>
      </c>
      <c r="AY386" s="215">
        <v>3592.4002779401121</v>
      </c>
      <c r="AZ386" s="215">
        <v>163871.07116635452</v>
      </c>
      <c r="BA386" s="215">
        <v>23292.801781969665</v>
      </c>
      <c r="BB386" s="215">
        <v>361353.21423122141</v>
      </c>
      <c r="BC386" s="215">
        <v>663921.09618130408</v>
      </c>
    </row>
    <row r="387" spans="1:55" x14ac:dyDescent="0.25">
      <c r="AJ387" s="216">
        <f t="shared" ref="AJ387:BC387" si="257">SUM(AJ367:AJ386)</f>
        <v>183419.55931229715</v>
      </c>
      <c r="AK387" s="216">
        <f t="shared" si="257"/>
        <v>90825.53586893811</v>
      </c>
      <c r="AL387" s="216">
        <f t="shared" si="257"/>
        <v>176095.34818629493</v>
      </c>
      <c r="AM387" s="216">
        <f t="shared" si="257"/>
        <v>93961.897103930125</v>
      </c>
      <c r="AN387" s="216">
        <f t="shared" si="257"/>
        <v>1503177.4453193124</v>
      </c>
      <c r="AO387" s="216">
        <f t="shared" si="257"/>
        <v>1023853.4403301291</v>
      </c>
      <c r="AP387" s="216">
        <f t="shared" si="257"/>
        <v>1322202.5709723569</v>
      </c>
      <c r="AQ387" s="216">
        <f t="shared" si="257"/>
        <v>564470.65480340482</v>
      </c>
      <c r="AR387" s="216">
        <f t="shared" si="257"/>
        <v>1279386.6528134691</v>
      </c>
      <c r="AS387" s="216">
        <f t="shared" si="257"/>
        <v>1528554.3161596572</v>
      </c>
      <c r="AT387" s="216">
        <f t="shared" si="257"/>
        <v>2186393.8613854605</v>
      </c>
      <c r="AU387" s="216">
        <f t="shared" si="257"/>
        <v>513630.3218154622</v>
      </c>
      <c r="AV387" s="216">
        <f t="shared" si="257"/>
        <v>6075126.8327544509</v>
      </c>
      <c r="AW387" s="216">
        <f t="shared" si="257"/>
        <v>1392768.5960542304</v>
      </c>
      <c r="AX387" s="216">
        <f t="shared" si="257"/>
        <v>3958197.601540389</v>
      </c>
      <c r="AY387" s="216">
        <f t="shared" si="257"/>
        <v>872649.12572327477</v>
      </c>
      <c r="AZ387" s="216">
        <f t="shared" si="257"/>
        <v>8354983.1148677282</v>
      </c>
      <c r="BA387" s="216">
        <f t="shared" si="257"/>
        <v>3407977.769592057</v>
      </c>
      <c r="BB387" s="216">
        <f t="shared" si="257"/>
        <v>5703615.1535804253</v>
      </c>
      <c r="BC387" s="216">
        <f t="shared" si="257"/>
        <v>1849701.2461320027</v>
      </c>
    </row>
    <row r="389" spans="1:55" x14ac:dyDescent="0.25">
      <c r="A389" s="24" t="s">
        <v>8</v>
      </c>
      <c r="B389" s="25" t="s">
        <v>13</v>
      </c>
      <c r="E389" s="242">
        <v>207.26654250719699</v>
      </c>
      <c r="F389" s="242">
        <v>0</v>
      </c>
      <c r="G389" s="242">
        <v>0</v>
      </c>
      <c r="H389" s="242">
        <v>0</v>
      </c>
      <c r="I389" s="242">
        <v>0</v>
      </c>
      <c r="J389" s="242">
        <v>0</v>
      </c>
      <c r="K389" s="242">
        <v>0</v>
      </c>
      <c r="L389" s="242">
        <v>0</v>
      </c>
      <c r="M389" s="242">
        <v>0</v>
      </c>
      <c r="N389" s="242">
        <v>0</v>
      </c>
      <c r="O389" s="242">
        <v>0</v>
      </c>
      <c r="P389" s="242">
        <v>0</v>
      </c>
      <c r="Q389" s="242">
        <v>0</v>
      </c>
      <c r="R389" s="242">
        <v>0</v>
      </c>
      <c r="S389" s="242">
        <v>0</v>
      </c>
      <c r="T389" s="242">
        <v>0</v>
      </c>
      <c r="U389" s="242">
        <v>0</v>
      </c>
      <c r="V389" s="242">
        <v>0</v>
      </c>
      <c r="W389" s="242">
        <v>0</v>
      </c>
      <c r="X389" s="242">
        <v>0</v>
      </c>
      <c r="Y389" s="243">
        <v>87.180229725656204</v>
      </c>
      <c r="Z389" s="243">
        <v>0</v>
      </c>
      <c r="AA389" s="243">
        <v>0</v>
      </c>
      <c r="AB389" s="243">
        <v>0</v>
      </c>
      <c r="AC389" s="243">
        <v>0</v>
      </c>
      <c r="AD389" s="243">
        <v>0</v>
      </c>
      <c r="AE389" s="243">
        <v>0</v>
      </c>
      <c r="AF389" s="243">
        <v>0</v>
      </c>
      <c r="AG389" s="243">
        <v>0</v>
      </c>
      <c r="AH389" s="243">
        <v>0</v>
      </c>
      <c r="AI389" s="243">
        <v>0</v>
      </c>
      <c r="AJ389" s="243">
        <v>0</v>
      </c>
      <c r="AK389" s="243">
        <v>0</v>
      </c>
      <c r="AL389" s="243">
        <v>0</v>
      </c>
      <c r="AM389" s="243">
        <v>0</v>
      </c>
      <c r="AN389" s="243">
        <v>0</v>
      </c>
      <c r="AO389" s="243">
        <v>0</v>
      </c>
      <c r="AP389" s="243">
        <v>0</v>
      </c>
      <c r="AQ389" s="243">
        <v>0</v>
      </c>
      <c r="AR389" s="243">
        <v>0</v>
      </c>
    </row>
    <row r="390" spans="1:55" x14ac:dyDescent="0.25">
      <c r="A390" s="34" t="s">
        <v>8</v>
      </c>
      <c r="B390" s="35" t="s">
        <v>14</v>
      </c>
      <c r="E390" s="242">
        <v>0</v>
      </c>
      <c r="F390" s="242">
        <v>64.445803229466506</v>
      </c>
      <c r="G390" s="242">
        <v>0</v>
      </c>
      <c r="H390" s="242">
        <v>0</v>
      </c>
      <c r="I390" s="242">
        <v>0</v>
      </c>
      <c r="J390" s="242">
        <v>0</v>
      </c>
      <c r="K390" s="242">
        <v>0</v>
      </c>
      <c r="L390" s="242">
        <v>0</v>
      </c>
      <c r="M390" s="242">
        <v>0</v>
      </c>
      <c r="N390" s="242">
        <v>0</v>
      </c>
      <c r="O390" s="242">
        <v>0</v>
      </c>
      <c r="P390" s="242">
        <v>0</v>
      </c>
      <c r="Q390" s="242">
        <v>0</v>
      </c>
      <c r="R390" s="242">
        <v>0</v>
      </c>
      <c r="S390" s="242">
        <v>0</v>
      </c>
      <c r="T390" s="242">
        <v>0</v>
      </c>
      <c r="U390" s="242">
        <v>0</v>
      </c>
      <c r="V390" s="242">
        <v>0</v>
      </c>
      <c r="W390" s="242">
        <v>0</v>
      </c>
      <c r="X390" s="242">
        <v>0</v>
      </c>
      <c r="Y390" s="243">
        <v>0</v>
      </c>
      <c r="Z390" s="243">
        <v>3.8973444919559701</v>
      </c>
      <c r="AA390" s="243">
        <v>0</v>
      </c>
      <c r="AB390" s="243">
        <v>0</v>
      </c>
      <c r="AC390" s="243">
        <v>0</v>
      </c>
      <c r="AD390" s="243">
        <v>0</v>
      </c>
      <c r="AE390" s="243">
        <v>0</v>
      </c>
      <c r="AF390" s="243">
        <v>0</v>
      </c>
      <c r="AG390" s="243">
        <v>0</v>
      </c>
      <c r="AH390" s="243">
        <v>0</v>
      </c>
      <c r="AI390" s="243">
        <v>0</v>
      </c>
      <c r="AJ390" s="243">
        <v>0</v>
      </c>
      <c r="AK390" s="243">
        <v>0</v>
      </c>
      <c r="AL390" s="243">
        <v>0</v>
      </c>
      <c r="AM390" s="243">
        <v>0</v>
      </c>
      <c r="AN390" s="243">
        <v>0</v>
      </c>
      <c r="AO390" s="243">
        <v>0</v>
      </c>
      <c r="AP390" s="243">
        <v>0</v>
      </c>
      <c r="AQ390" s="243">
        <v>0</v>
      </c>
      <c r="AR390" s="243">
        <v>0</v>
      </c>
    </row>
    <row r="391" spans="1:55" x14ac:dyDescent="0.25">
      <c r="A391" s="34" t="s">
        <v>8</v>
      </c>
      <c r="B391" s="35" t="s">
        <v>15</v>
      </c>
      <c r="E391" s="242">
        <v>0</v>
      </c>
      <c r="F391" s="242">
        <v>0</v>
      </c>
      <c r="G391" s="242">
        <v>1343.8820159458101</v>
      </c>
      <c r="H391" s="242">
        <v>0</v>
      </c>
      <c r="I391" s="242">
        <v>0</v>
      </c>
      <c r="J391" s="242">
        <v>0</v>
      </c>
      <c r="K391" s="242">
        <v>0</v>
      </c>
      <c r="L391" s="242">
        <v>0</v>
      </c>
      <c r="M391" s="242">
        <v>0</v>
      </c>
      <c r="N391" s="242">
        <v>0</v>
      </c>
      <c r="O391" s="242">
        <v>0</v>
      </c>
      <c r="P391" s="242">
        <v>0</v>
      </c>
      <c r="Q391" s="242">
        <v>0</v>
      </c>
      <c r="R391" s="242">
        <v>0</v>
      </c>
      <c r="S391" s="242">
        <v>0</v>
      </c>
      <c r="T391" s="242">
        <v>0</v>
      </c>
      <c r="U391" s="242">
        <v>0</v>
      </c>
      <c r="V391" s="242">
        <v>0</v>
      </c>
      <c r="W391" s="242">
        <v>0</v>
      </c>
      <c r="X391" s="242">
        <v>0</v>
      </c>
      <c r="Y391" s="243">
        <v>0</v>
      </c>
      <c r="Z391" s="243">
        <v>0</v>
      </c>
      <c r="AA391" s="243">
        <v>40.243790028789199</v>
      </c>
      <c r="AB391" s="243">
        <v>0</v>
      </c>
      <c r="AC391" s="243">
        <v>0</v>
      </c>
      <c r="AD391" s="243">
        <v>0</v>
      </c>
      <c r="AE391" s="243">
        <v>0</v>
      </c>
      <c r="AF391" s="243">
        <v>0</v>
      </c>
      <c r="AG391" s="243">
        <v>0</v>
      </c>
      <c r="AH391" s="243">
        <v>0</v>
      </c>
      <c r="AI391" s="243">
        <v>0</v>
      </c>
      <c r="AJ391" s="243">
        <v>0</v>
      </c>
      <c r="AK391" s="243">
        <v>0</v>
      </c>
      <c r="AL391" s="243">
        <v>0</v>
      </c>
      <c r="AM391" s="243">
        <v>0</v>
      </c>
      <c r="AN391" s="243">
        <v>0</v>
      </c>
      <c r="AO391" s="243">
        <v>0</v>
      </c>
      <c r="AP391" s="243">
        <v>0</v>
      </c>
      <c r="AQ391" s="243">
        <v>0</v>
      </c>
      <c r="AR391" s="243">
        <v>0</v>
      </c>
    </row>
    <row r="392" spans="1:55" x14ac:dyDescent="0.25">
      <c r="A392" s="42" t="s">
        <v>8</v>
      </c>
      <c r="B392" s="43" t="s">
        <v>16</v>
      </c>
      <c r="E392" s="242">
        <v>0</v>
      </c>
      <c r="F392" s="242">
        <v>0</v>
      </c>
      <c r="G392" s="242">
        <v>0</v>
      </c>
      <c r="H392" s="242">
        <v>332.04500707112601</v>
      </c>
      <c r="I392" s="242">
        <v>0</v>
      </c>
      <c r="J392" s="242">
        <v>0</v>
      </c>
      <c r="K392" s="242">
        <v>0</v>
      </c>
      <c r="L392" s="242">
        <v>0</v>
      </c>
      <c r="M392" s="242">
        <v>0</v>
      </c>
      <c r="N392" s="242">
        <v>0</v>
      </c>
      <c r="O392" s="242">
        <v>0</v>
      </c>
      <c r="P392" s="242">
        <v>0</v>
      </c>
      <c r="Q392" s="242">
        <v>0</v>
      </c>
      <c r="R392" s="242">
        <v>0</v>
      </c>
      <c r="S392" s="242">
        <v>0</v>
      </c>
      <c r="T392" s="242">
        <v>0</v>
      </c>
      <c r="U392" s="242">
        <v>0</v>
      </c>
      <c r="V392" s="242">
        <v>0</v>
      </c>
      <c r="W392" s="242">
        <v>0</v>
      </c>
      <c r="X392" s="242">
        <v>0</v>
      </c>
      <c r="Y392" s="243">
        <v>0</v>
      </c>
      <c r="Z392" s="243">
        <v>0</v>
      </c>
      <c r="AA392" s="243">
        <v>0</v>
      </c>
      <c r="AB392" s="243">
        <v>35.005772652836598</v>
      </c>
      <c r="AC392" s="243">
        <v>0</v>
      </c>
      <c r="AD392" s="243">
        <v>0</v>
      </c>
      <c r="AE392" s="243">
        <v>0</v>
      </c>
      <c r="AF392" s="243">
        <v>0</v>
      </c>
      <c r="AG392" s="243">
        <v>0</v>
      </c>
      <c r="AH392" s="243">
        <v>0</v>
      </c>
      <c r="AI392" s="243">
        <v>0</v>
      </c>
      <c r="AJ392" s="243">
        <v>0</v>
      </c>
      <c r="AK392" s="243">
        <v>0</v>
      </c>
      <c r="AL392" s="243">
        <v>0</v>
      </c>
      <c r="AM392" s="243">
        <v>0</v>
      </c>
      <c r="AN392" s="243">
        <v>0</v>
      </c>
      <c r="AO392" s="243">
        <v>0</v>
      </c>
      <c r="AP392" s="243">
        <v>0</v>
      </c>
      <c r="AQ392" s="243">
        <v>0</v>
      </c>
      <c r="AR392" s="243">
        <v>0</v>
      </c>
    </row>
    <row r="393" spans="1:55" x14ac:dyDescent="0.25">
      <c r="A393" s="49" t="s">
        <v>9</v>
      </c>
      <c r="B393" s="25" t="s">
        <v>13</v>
      </c>
      <c r="E393" s="242">
        <v>0</v>
      </c>
      <c r="F393" s="242">
        <v>0</v>
      </c>
      <c r="G393" s="242">
        <v>0</v>
      </c>
      <c r="H393" s="242">
        <v>0</v>
      </c>
      <c r="I393" s="242">
        <v>107.58657149619</v>
      </c>
      <c r="J393" s="242">
        <v>0</v>
      </c>
      <c r="K393" s="242">
        <v>0</v>
      </c>
      <c r="L393" s="242">
        <v>0</v>
      </c>
      <c r="M393" s="242">
        <v>0</v>
      </c>
      <c r="N393" s="242">
        <v>0</v>
      </c>
      <c r="O393" s="242">
        <v>0</v>
      </c>
      <c r="P393" s="242">
        <v>0</v>
      </c>
      <c r="Q393" s="242">
        <v>0</v>
      </c>
      <c r="R393" s="242">
        <v>0</v>
      </c>
      <c r="S393" s="242">
        <v>0</v>
      </c>
      <c r="T393" s="242">
        <v>0</v>
      </c>
      <c r="U393" s="242">
        <v>0</v>
      </c>
      <c r="V393" s="242">
        <v>0</v>
      </c>
      <c r="W393" s="242">
        <v>0</v>
      </c>
      <c r="X393" s="242">
        <v>0</v>
      </c>
      <c r="Y393" s="243">
        <v>0</v>
      </c>
      <c r="Z393" s="243">
        <v>0</v>
      </c>
      <c r="AA393" s="243">
        <v>0</v>
      </c>
      <c r="AB393" s="243">
        <v>0</v>
      </c>
      <c r="AC393" s="243">
        <v>2128.7292849051601</v>
      </c>
      <c r="AD393" s="243">
        <v>0</v>
      </c>
      <c r="AE393" s="243">
        <v>0</v>
      </c>
      <c r="AF393" s="243">
        <v>0</v>
      </c>
      <c r="AG393" s="243">
        <v>0</v>
      </c>
      <c r="AH393" s="243">
        <v>0</v>
      </c>
      <c r="AI393" s="243">
        <v>0</v>
      </c>
      <c r="AJ393" s="243">
        <v>0</v>
      </c>
      <c r="AK393" s="243">
        <v>0</v>
      </c>
      <c r="AL393" s="243">
        <v>0</v>
      </c>
      <c r="AM393" s="243">
        <v>0</v>
      </c>
      <c r="AN393" s="243">
        <v>0</v>
      </c>
      <c r="AO393" s="243">
        <v>0</v>
      </c>
      <c r="AP393" s="243">
        <v>0</v>
      </c>
      <c r="AQ393" s="243">
        <v>0</v>
      </c>
      <c r="AR393" s="243">
        <v>0</v>
      </c>
    </row>
    <row r="394" spans="1:55" x14ac:dyDescent="0.25">
      <c r="A394" s="50" t="s">
        <v>9</v>
      </c>
      <c r="B394" s="35" t="s">
        <v>14</v>
      </c>
      <c r="E394" s="242">
        <v>0</v>
      </c>
      <c r="F394" s="242">
        <v>0</v>
      </c>
      <c r="G394" s="242">
        <v>0</v>
      </c>
      <c r="H394" s="242">
        <v>0</v>
      </c>
      <c r="I394" s="242">
        <v>0</v>
      </c>
      <c r="J394" s="242">
        <v>5.09476330397968</v>
      </c>
      <c r="K394" s="242">
        <v>0</v>
      </c>
      <c r="L394" s="242">
        <v>0</v>
      </c>
      <c r="M394" s="242">
        <v>0</v>
      </c>
      <c r="N394" s="242">
        <v>0</v>
      </c>
      <c r="O394" s="242">
        <v>0</v>
      </c>
      <c r="P394" s="242">
        <v>0</v>
      </c>
      <c r="Q394" s="242">
        <v>0</v>
      </c>
      <c r="R394" s="242">
        <v>0</v>
      </c>
      <c r="S394" s="242">
        <v>0</v>
      </c>
      <c r="T394" s="242">
        <v>0</v>
      </c>
      <c r="U394" s="242">
        <v>0</v>
      </c>
      <c r="V394" s="242">
        <v>0</v>
      </c>
      <c r="W394" s="242">
        <v>0</v>
      </c>
      <c r="X394" s="242">
        <v>0</v>
      </c>
      <c r="Y394" s="243">
        <v>0</v>
      </c>
      <c r="Z394" s="243">
        <v>0</v>
      </c>
      <c r="AA394" s="243">
        <v>0</v>
      </c>
      <c r="AB394" s="243">
        <v>0</v>
      </c>
      <c r="AC394" s="243">
        <v>0</v>
      </c>
      <c r="AD394" s="243">
        <v>430.520869994073</v>
      </c>
      <c r="AE394" s="243">
        <v>0</v>
      </c>
      <c r="AF394" s="243">
        <v>0</v>
      </c>
      <c r="AG394" s="243">
        <v>0</v>
      </c>
      <c r="AH394" s="243">
        <v>0</v>
      </c>
      <c r="AI394" s="243">
        <v>0</v>
      </c>
      <c r="AJ394" s="243">
        <v>0</v>
      </c>
      <c r="AK394" s="243">
        <v>0</v>
      </c>
      <c r="AL394" s="243">
        <v>0</v>
      </c>
      <c r="AM394" s="243">
        <v>0</v>
      </c>
      <c r="AN394" s="243">
        <v>0</v>
      </c>
      <c r="AO394" s="243">
        <v>0</v>
      </c>
      <c r="AP394" s="243">
        <v>0</v>
      </c>
      <c r="AQ394" s="243">
        <v>0</v>
      </c>
      <c r="AR394" s="243">
        <v>0</v>
      </c>
    </row>
    <row r="395" spans="1:55" x14ac:dyDescent="0.25">
      <c r="A395" s="50" t="s">
        <v>9</v>
      </c>
      <c r="B395" s="35" t="s">
        <v>15</v>
      </c>
      <c r="E395" s="242">
        <v>0</v>
      </c>
      <c r="F395" s="242">
        <v>0</v>
      </c>
      <c r="G395" s="242">
        <v>0</v>
      </c>
      <c r="H395" s="242">
        <v>0</v>
      </c>
      <c r="I395" s="242">
        <v>0</v>
      </c>
      <c r="J395" s="242">
        <v>0</v>
      </c>
      <c r="K395" s="242">
        <v>34.253082891617296</v>
      </c>
      <c r="L395" s="242">
        <v>0</v>
      </c>
      <c r="M395" s="242">
        <v>0</v>
      </c>
      <c r="N395" s="242">
        <v>0</v>
      </c>
      <c r="O395" s="242">
        <v>0</v>
      </c>
      <c r="P395" s="242">
        <v>0</v>
      </c>
      <c r="Q395" s="242">
        <v>0</v>
      </c>
      <c r="R395" s="242">
        <v>0</v>
      </c>
      <c r="S395" s="242">
        <v>0</v>
      </c>
      <c r="T395" s="242">
        <v>0</v>
      </c>
      <c r="U395" s="242">
        <v>0</v>
      </c>
      <c r="V395" s="242">
        <v>0</v>
      </c>
      <c r="W395" s="242">
        <v>0</v>
      </c>
      <c r="X395" s="242">
        <v>0</v>
      </c>
      <c r="Y395" s="243">
        <v>0</v>
      </c>
      <c r="Z395" s="243">
        <v>0</v>
      </c>
      <c r="AA395" s="243">
        <v>0</v>
      </c>
      <c r="AB395" s="243">
        <v>0</v>
      </c>
      <c r="AC395" s="243">
        <v>0</v>
      </c>
      <c r="AD395" s="243">
        <v>0</v>
      </c>
      <c r="AE395" s="243">
        <v>7171.5519327248103</v>
      </c>
      <c r="AF395" s="243">
        <v>0</v>
      </c>
      <c r="AG395" s="243">
        <v>0</v>
      </c>
      <c r="AH395" s="243">
        <v>0</v>
      </c>
      <c r="AI395" s="243">
        <v>0</v>
      </c>
      <c r="AJ395" s="243">
        <v>0</v>
      </c>
      <c r="AK395" s="243">
        <v>0</v>
      </c>
      <c r="AL395" s="243">
        <v>0</v>
      </c>
      <c r="AM395" s="243">
        <v>0</v>
      </c>
      <c r="AN395" s="243">
        <v>0</v>
      </c>
      <c r="AO395" s="243">
        <v>0</v>
      </c>
      <c r="AP395" s="243">
        <v>0</v>
      </c>
      <c r="AQ395" s="243">
        <v>0</v>
      </c>
      <c r="AR395" s="243">
        <v>0</v>
      </c>
    </row>
    <row r="396" spans="1:55" x14ac:dyDescent="0.25">
      <c r="A396" s="51" t="s">
        <v>9</v>
      </c>
      <c r="B396" s="43" t="s">
        <v>16</v>
      </c>
      <c r="E396" s="242">
        <v>0</v>
      </c>
      <c r="F396" s="242">
        <v>0</v>
      </c>
      <c r="G396" s="242">
        <v>0</v>
      </c>
      <c r="H396" s="242">
        <v>0</v>
      </c>
      <c r="I396" s="242">
        <v>0</v>
      </c>
      <c r="J396" s="242">
        <v>0</v>
      </c>
      <c r="K396" s="242">
        <v>0</v>
      </c>
      <c r="L396" s="242">
        <v>38.290670485181998</v>
      </c>
      <c r="M396" s="242">
        <v>0</v>
      </c>
      <c r="N396" s="242">
        <v>0</v>
      </c>
      <c r="O396" s="242">
        <v>0</v>
      </c>
      <c r="P396" s="242">
        <v>0</v>
      </c>
      <c r="Q396" s="242">
        <v>0</v>
      </c>
      <c r="R396" s="242">
        <v>0</v>
      </c>
      <c r="S396" s="242">
        <v>0</v>
      </c>
      <c r="T396" s="242">
        <v>0</v>
      </c>
      <c r="U396" s="242">
        <v>0</v>
      </c>
      <c r="V396" s="242">
        <v>0</v>
      </c>
      <c r="W396" s="242">
        <v>0</v>
      </c>
      <c r="X396" s="242">
        <v>0</v>
      </c>
      <c r="Y396" s="243">
        <v>0</v>
      </c>
      <c r="Z396" s="243">
        <v>0</v>
      </c>
      <c r="AA396" s="243">
        <v>0</v>
      </c>
      <c r="AB396" s="243">
        <v>0</v>
      </c>
      <c r="AC396" s="243">
        <v>0</v>
      </c>
      <c r="AD396" s="243">
        <v>0</v>
      </c>
      <c r="AE396" s="243">
        <v>0</v>
      </c>
      <c r="AF396" s="243">
        <v>1731.3463844800999</v>
      </c>
      <c r="AG396" s="243">
        <v>0</v>
      </c>
      <c r="AH396" s="243">
        <v>0</v>
      </c>
      <c r="AI396" s="243">
        <v>0</v>
      </c>
      <c r="AJ396" s="243">
        <v>0</v>
      </c>
      <c r="AK396" s="243">
        <v>0</v>
      </c>
      <c r="AL396" s="243">
        <v>0</v>
      </c>
      <c r="AM396" s="243">
        <v>0</v>
      </c>
      <c r="AN396" s="243">
        <v>0</v>
      </c>
      <c r="AO396" s="243">
        <v>0</v>
      </c>
      <c r="AP396" s="243">
        <v>0</v>
      </c>
      <c r="AQ396" s="243">
        <v>0</v>
      </c>
      <c r="AR396" s="243">
        <v>0</v>
      </c>
    </row>
    <row r="397" spans="1:55" x14ac:dyDescent="0.25">
      <c r="A397" s="53" t="s">
        <v>10</v>
      </c>
      <c r="B397" s="35" t="s">
        <v>13</v>
      </c>
      <c r="E397" s="242">
        <v>0</v>
      </c>
      <c r="F397" s="242">
        <v>0</v>
      </c>
      <c r="G397" s="242">
        <v>0</v>
      </c>
      <c r="H397" s="242">
        <v>0</v>
      </c>
      <c r="I397" s="242">
        <v>0</v>
      </c>
      <c r="J397" s="242">
        <v>0</v>
      </c>
      <c r="K397" s="242">
        <v>0</v>
      </c>
      <c r="L397" s="242">
        <v>0</v>
      </c>
      <c r="M397" s="242">
        <v>9.49315489754445</v>
      </c>
      <c r="N397" s="242">
        <v>0</v>
      </c>
      <c r="O397" s="242">
        <v>0</v>
      </c>
      <c r="P397" s="242">
        <v>0</v>
      </c>
      <c r="Q397" s="242">
        <v>0</v>
      </c>
      <c r="R397" s="242">
        <v>0</v>
      </c>
      <c r="S397" s="242">
        <v>0</v>
      </c>
      <c r="T397" s="242">
        <v>0</v>
      </c>
      <c r="U397" s="242">
        <v>0</v>
      </c>
      <c r="V397" s="242">
        <v>0</v>
      </c>
      <c r="W397" s="242">
        <v>0</v>
      </c>
      <c r="X397" s="242">
        <v>0</v>
      </c>
      <c r="Y397" s="243">
        <v>0</v>
      </c>
      <c r="Z397" s="243">
        <v>0</v>
      </c>
      <c r="AA397" s="243">
        <v>0</v>
      </c>
      <c r="AB397" s="243">
        <v>0</v>
      </c>
      <c r="AC397" s="243">
        <v>0</v>
      </c>
      <c r="AD397" s="243">
        <v>0</v>
      </c>
      <c r="AE397" s="243">
        <v>0</v>
      </c>
      <c r="AF397" s="243">
        <v>0</v>
      </c>
      <c r="AG397" s="243">
        <v>57.310120468247199</v>
      </c>
      <c r="AH397" s="243">
        <v>0</v>
      </c>
      <c r="AI397" s="243">
        <v>0</v>
      </c>
      <c r="AJ397" s="243">
        <v>0</v>
      </c>
      <c r="AK397" s="243">
        <v>0</v>
      </c>
      <c r="AL397" s="243">
        <v>0</v>
      </c>
      <c r="AM397" s="243">
        <v>0</v>
      </c>
      <c r="AN397" s="243">
        <v>0</v>
      </c>
      <c r="AO397" s="243">
        <v>0</v>
      </c>
      <c r="AP397" s="243">
        <v>0</v>
      </c>
      <c r="AQ397" s="243">
        <v>0</v>
      </c>
      <c r="AR397" s="243">
        <v>0</v>
      </c>
    </row>
    <row r="398" spans="1:55" x14ac:dyDescent="0.25">
      <c r="A398" s="53" t="s">
        <v>10</v>
      </c>
      <c r="B398" s="35" t="s">
        <v>14</v>
      </c>
      <c r="E398" s="242">
        <v>0</v>
      </c>
      <c r="F398" s="242">
        <v>0</v>
      </c>
      <c r="G398" s="242">
        <v>0</v>
      </c>
      <c r="H398" s="242">
        <v>0</v>
      </c>
      <c r="I398" s="242">
        <v>0</v>
      </c>
      <c r="J398" s="242">
        <v>0</v>
      </c>
      <c r="K398" s="242">
        <v>0</v>
      </c>
      <c r="L398" s="242">
        <v>0</v>
      </c>
      <c r="M398" s="242">
        <v>0</v>
      </c>
      <c r="N398" s="242">
        <v>0.98667526672311601</v>
      </c>
      <c r="O398" s="242">
        <v>0</v>
      </c>
      <c r="P398" s="242">
        <v>0</v>
      </c>
      <c r="Q398" s="242">
        <v>0</v>
      </c>
      <c r="R398" s="242">
        <v>0</v>
      </c>
      <c r="S398" s="242">
        <v>0</v>
      </c>
      <c r="T398" s="242">
        <v>0</v>
      </c>
      <c r="U398" s="242">
        <v>0</v>
      </c>
      <c r="V398" s="242">
        <v>0</v>
      </c>
      <c r="W398" s="242">
        <v>0</v>
      </c>
      <c r="X398" s="242">
        <v>0</v>
      </c>
      <c r="Y398" s="243">
        <v>0</v>
      </c>
      <c r="Z398" s="243">
        <v>0</v>
      </c>
      <c r="AA398" s="243">
        <v>0</v>
      </c>
      <c r="AB398" s="243">
        <v>0</v>
      </c>
      <c r="AC398" s="243">
        <v>0</v>
      </c>
      <c r="AD398" s="243">
        <v>0</v>
      </c>
      <c r="AE398" s="243">
        <v>0</v>
      </c>
      <c r="AF398" s="243">
        <v>0</v>
      </c>
      <c r="AG398" s="243">
        <v>0</v>
      </c>
      <c r="AH398" s="243">
        <v>4.16709567400508</v>
      </c>
      <c r="AI398" s="243">
        <v>0</v>
      </c>
      <c r="AJ398" s="243">
        <v>0</v>
      </c>
      <c r="AK398" s="243">
        <v>0</v>
      </c>
      <c r="AL398" s="243">
        <v>0</v>
      </c>
      <c r="AM398" s="243">
        <v>0</v>
      </c>
      <c r="AN398" s="243">
        <v>0</v>
      </c>
      <c r="AO398" s="243">
        <v>0</v>
      </c>
      <c r="AP398" s="243">
        <v>0</v>
      </c>
      <c r="AQ398" s="243">
        <v>0</v>
      </c>
      <c r="AR398" s="243">
        <v>0</v>
      </c>
    </row>
    <row r="399" spans="1:55" x14ac:dyDescent="0.25">
      <c r="A399" s="53" t="s">
        <v>10</v>
      </c>
      <c r="B399" s="35" t="s">
        <v>15</v>
      </c>
      <c r="E399" s="242">
        <v>0</v>
      </c>
      <c r="F399" s="242">
        <v>0</v>
      </c>
      <c r="G399" s="242">
        <v>0</v>
      </c>
      <c r="H399" s="242">
        <v>0</v>
      </c>
      <c r="I399" s="242">
        <v>0</v>
      </c>
      <c r="J399" s="242">
        <v>0</v>
      </c>
      <c r="K399" s="242">
        <v>0</v>
      </c>
      <c r="L399" s="242">
        <v>0</v>
      </c>
      <c r="M399" s="242">
        <v>0</v>
      </c>
      <c r="N399" s="242">
        <v>0</v>
      </c>
      <c r="O399" s="242">
        <v>5.3648560364098197</v>
      </c>
      <c r="P399" s="242">
        <v>0</v>
      </c>
      <c r="Q399" s="242">
        <v>0</v>
      </c>
      <c r="R399" s="242">
        <v>0</v>
      </c>
      <c r="S399" s="242">
        <v>0</v>
      </c>
      <c r="T399" s="242">
        <v>0</v>
      </c>
      <c r="U399" s="242">
        <v>0</v>
      </c>
      <c r="V399" s="242">
        <v>0</v>
      </c>
      <c r="W399" s="242">
        <v>0</v>
      </c>
      <c r="X399" s="242">
        <v>0</v>
      </c>
      <c r="Y399" s="243">
        <v>0</v>
      </c>
      <c r="Z399" s="243">
        <v>0</v>
      </c>
      <c r="AA399" s="243">
        <v>0</v>
      </c>
      <c r="AB399" s="243">
        <v>0</v>
      </c>
      <c r="AC399" s="243">
        <v>0</v>
      </c>
      <c r="AD399" s="243">
        <v>0</v>
      </c>
      <c r="AE399" s="243">
        <v>0</v>
      </c>
      <c r="AF399" s="243">
        <v>0</v>
      </c>
      <c r="AG399" s="243">
        <v>0</v>
      </c>
      <c r="AH399" s="243">
        <v>0</v>
      </c>
      <c r="AI399" s="243">
        <v>36.6761753327688</v>
      </c>
      <c r="AJ399" s="243">
        <v>0</v>
      </c>
      <c r="AK399" s="243">
        <v>0</v>
      </c>
      <c r="AL399" s="243">
        <v>0</v>
      </c>
      <c r="AM399" s="243">
        <v>0</v>
      </c>
      <c r="AN399" s="243">
        <v>0</v>
      </c>
      <c r="AO399" s="243">
        <v>0</v>
      </c>
      <c r="AP399" s="243">
        <v>0</v>
      </c>
      <c r="AQ399" s="243">
        <v>0</v>
      </c>
      <c r="AR399" s="243">
        <v>0</v>
      </c>
    </row>
    <row r="400" spans="1:55" x14ac:dyDescent="0.25">
      <c r="A400" s="53" t="s">
        <v>10</v>
      </c>
      <c r="B400" s="35" t="s">
        <v>16</v>
      </c>
      <c r="E400" s="242">
        <v>0</v>
      </c>
      <c r="F400" s="242">
        <v>0</v>
      </c>
      <c r="G400" s="242">
        <v>0</v>
      </c>
      <c r="H400" s="242">
        <v>0</v>
      </c>
      <c r="I400" s="242">
        <v>0</v>
      </c>
      <c r="J400" s="242">
        <v>0</v>
      </c>
      <c r="K400" s="242">
        <v>0</v>
      </c>
      <c r="L400" s="242">
        <v>0</v>
      </c>
      <c r="M400" s="242">
        <v>0</v>
      </c>
      <c r="N400" s="242">
        <v>0</v>
      </c>
      <c r="O400" s="242">
        <v>0</v>
      </c>
      <c r="P400" s="242">
        <v>6.2563833310753596</v>
      </c>
      <c r="Q400" s="242">
        <v>0</v>
      </c>
      <c r="R400" s="242">
        <v>0</v>
      </c>
      <c r="S400" s="242">
        <v>0</v>
      </c>
      <c r="T400" s="242">
        <v>0</v>
      </c>
      <c r="U400" s="242">
        <v>0</v>
      </c>
      <c r="V400" s="242">
        <v>0</v>
      </c>
      <c r="W400" s="242">
        <v>0</v>
      </c>
      <c r="X400" s="242">
        <v>0</v>
      </c>
      <c r="Y400" s="243">
        <v>0</v>
      </c>
      <c r="Z400" s="243">
        <v>0</v>
      </c>
      <c r="AA400" s="243">
        <v>0</v>
      </c>
      <c r="AB400" s="243">
        <v>0</v>
      </c>
      <c r="AC400" s="243">
        <v>0</v>
      </c>
      <c r="AD400" s="243">
        <v>0</v>
      </c>
      <c r="AE400" s="243">
        <v>0</v>
      </c>
      <c r="AF400" s="243">
        <v>0</v>
      </c>
      <c r="AG400" s="243">
        <v>0</v>
      </c>
      <c r="AH400" s="243">
        <v>0</v>
      </c>
      <c r="AI400" s="243">
        <v>0</v>
      </c>
      <c r="AJ400" s="243">
        <v>54.841728785774798</v>
      </c>
      <c r="AK400" s="243">
        <v>0</v>
      </c>
      <c r="AL400" s="243">
        <v>0</v>
      </c>
      <c r="AM400" s="243">
        <v>0</v>
      </c>
      <c r="AN400" s="243">
        <v>0</v>
      </c>
      <c r="AO400" s="243">
        <v>0</v>
      </c>
      <c r="AP400" s="243">
        <v>0</v>
      </c>
      <c r="AQ400" s="243">
        <v>0</v>
      </c>
      <c r="AR400" s="243">
        <v>0</v>
      </c>
    </row>
    <row r="401" spans="1:44" x14ac:dyDescent="0.25">
      <c r="A401" s="54" t="s">
        <v>11</v>
      </c>
      <c r="B401" s="25" t="s">
        <v>13</v>
      </c>
      <c r="E401" s="242">
        <v>0</v>
      </c>
      <c r="F401" s="242">
        <v>0</v>
      </c>
      <c r="G401" s="242">
        <v>0</v>
      </c>
      <c r="H401" s="242">
        <v>0</v>
      </c>
      <c r="I401" s="242">
        <v>0</v>
      </c>
      <c r="J401" s="242">
        <v>0</v>
      </c>
      <c r="K401" s="242">
        <v>0</v>
      </c>
      <c r="L401" s="242">
        <v>0</v>
      </c>
      <c r="M401" s="242">
        <v>0</v>
      </c>
      <c r="N401" s="242">
        <v>0</v>
      </c>
      <c r="O401" s="242">
        <v>0</v>
      </c>
      <c r="P401" s="242">
        <v>0</v>
      </c>
      <c r="Q401" s="242">
        <v>19.214868130397999</v>
      </c>
      <c r="R401" s="242">
        <v>0</v>
      </c>
      <c r="S401" s="242">
        <v>0</v>
      </c>
      <c r="T401" s="242">
        <v>0</v>
      </c>
      <c r="U401" s="242">
        <v>0</v>
      </c>
      <c r="V401" s="242">
        <v>0</v>
      </c>
      <c r="W401" s="242">
        <v>0</v>
      </c>
      <c r="X401" s="242">
        <v>0</v>
      </c>
      <c r="Y401" s="243">
        <v>0</v>
      </c>
      <c r="Z401" s="243">
        <v>0</v>
      </c>
      <c r="AA401" s="243">
        <v>0</v>
      </c>
      <c r="AB401" s="243">
        <v>0</v>
      </c>
      <c r="AC401" s="243">
        <v>0</v>
      </c>
      <c r="AD401" s="243">
        <v>0</v>
      </c>
      <c r="AE401" s="243">
        <v>0</v>
      </c>
      <c r="AF401" s="243">
        <v>0</v>
      </c>
      <c r="AG401" s="243">
        <v>0</v>
      </c>
      <c r="AH401" s="243">
        <v>0</v>
      </c>
      <c r="AI401" s="243">
        <v>0</v>
      </c>
      <c r="AJ401" s="243">
        <v>0</v>
      </c>
      <c r="AK401" s="243">
        <v>119.793425249788</v>
      </c>
      <c r="AL401" s="243">
        <v>0</v>
      </c>
      <c r="AM401" s="243">
        <v>0</v>
      </c>
      <c r="AN401" s="243">
        <v>0</v>
      </c>
      <c r="AO401" s="243">
        <v>0</v>
      </c>
      <c r="AP401" s="243">
        <v>0</v>
      </c>
      <c r="AQ401" s="243">
        <v>0</v>
      </c>
      <c r="AR401" s="243">
        <v>0</v>
      </c>
    </row>
    <row r="402" spans="1:44" x14ac:dyDescent="0.25">
      <c r="A402" s="55" t="s">
        <v>11</v>
      </c>
      <c r="B402" s="35" t="s">
        <v>14</v>
      </c>
      <c r="E402" s="242">
        <v>0</v>
      </c>
      <c r="F402" s="242">
        <v>0</v>
      </c>
      <c r="G402" s="242">
        <v>0</v>
      </c>
      <c r="H402" s="242">
        <v>0</v>
      </c>
      <c r="I402" s="242">
        <v>0</v>
      </c>
      <c r="J402" s="242">
        <v>0</v>
      </c>
      <c r="K402" s="242">
        <v>0</v>
      </c>
      <c r="L402" s="242">
        <v>0</v>
      </c>
      <c r="M402" s="242">
        <v>0</v>
      </c>
      <c r="N402" s="242">
        <v>0</v>
      </c>
      <c r="O402" s="242">
        <v>0</v>
      </c>
      <c r="P402" s="242">
        <v>0</v>
      </c>
      <c r="Q402" s="242">
        <v>0</v>
      </c>
      <c r="R402" s="242">
        <v>3.5858771380186297E-2</v>
      </c>
      <c r="S402" s="242">
        <v>0</v>
      </c>
      <c r="T402" s="242">
        <v>0</v>
      </c>
      <c r="U402" s="242">
        <v>0</v>
      </c>
      <c r="V402" s="242">
        <v>0</v>
      </c>
      <c r="W402" s="242">
        <v>0</v>
      </c>
      <c r="X402" s="242">
        <v>0</v>
      </c>
      <c r="Y402" s="243">
        <v>0</v>
      </c>
      <c r="Z402" s="243">
        <v>0</v>
      </c>
      <c r="AA402" s="243">
        <v>0</v>
      </c>
      <c r="AB402" s="243">
        <v>0</v>
      </c>
      <c r="AC402" s="243">
        <v>0</v>
      </c>
      <c r="AD402" s="243">
        <v>0</v>
      </c>
      <c r="AE402" s="243">
        <v>0</v>
      </c>
      <c r="AF402" s="243">
        <v>0</v>
      </c>
      <c r="AG402" s="243">
        <v>0</v>
      </c>
      <c r="AH402" s="243">
        <v>0</v>
      </c>
      <c r="AI402" s="243">
        <v>0</v>
      </c>
      <c r="AJ402" s="243">
        <v>0</v>
      </c>
      <c r="AK402" s="243">
        <v>0</v>
      </c>
      <c r="AL402" s="243">
        <v>0.29560571126164298</v>
      </c>
      <c r="AM402" s="243">
        <v>0</v>
      </c>
      <c r="AN402" s="243">
        <v>0</v>
      </c>
      <c r="AO402" s="243">
        <v>0</v>
      </c>
      <c r="AP402" s="243">
        <v>0</v>
      </c>
      <c r="AQ402" s="243">
        <v>0</v>
      </c>
      <c r="AR402" s="243">
        <v>0</v>
      </c>
    </row>
    <row r="403" spans="1:44" x14ac:dyDescent="0.25">
      <c r="A403" s="55" t="s">
        <v>11</v>
      </c>
      <c r="B403" s="35" t="s">
        <v>15</v>
      </c>
      <c r="E403" s="242">
        <v>0</v>
      </c>
      <c r="F403" s="242">
        <v>0</v>
      </c>
      <c r="G403" s="242">
        <v>0</v>
      </c>
      <c r="H403" s="242">
        <v>0</v>
      </c>
      <c r="I403" s="242">
        <v>0</v>
      </c>
      <c r="J403" s="242">
        <v>0</v>
      </c>
      <c r="K403" s="242">
        <v>0</v>
      </c>
      <c r="L403" s="242">
        <v>0</v>
      </c>
      <c r="M403" s="242">
        <v>0</v>
      </c>
      <c r="N403" s="242">
        <v>0</v>
      </c>
      <c r="O403" s="242">
        <v>0</v>
      </c>
      <c r="P403" s="242">
        <v>0</v>
      </c>
      <c r="Q403" s="242">
        <v>0</v>
      </c>
      <c r="R403" s="242">
        <v>0</v>
      </c>
      <c r="S403" s="242">
        <v>2.0740892294665501</v>
      </c>
      <c r="T403" s="242">
        <v>0</v>
      </c>
      <c r="U403" s="242">
        <v>0</v>
      </c>
      <c r="V403" s="242">
        <v>0</v>
      </c>
      <c r="W403" s="242">
        <v>0</v>
      </c>
      <c r="X403" s="242">
        <v>0</v>
      </c>
      <c r="Y403" s="243">
        <v>0</v>
      </c>
      <c r="Z403" s="243">
        <v>0</v>
      </c>
      <c r="AA403" s="243">
        <v>0</v>
      </c>
      <c r="AB403" s="243">
        <v>0</v>
      </c>
      <c r="AC403" s="243">
        <v>0</v>
      </c>
      <c r="AD403" s="243">
        <v>0</v>
      </c>
      <c r="AE403" s="243">
        <v>0</v>
      </c>
      <c r="AF403" s="243">
        <v>0</v>
      </c>
      <c r="AG403" s="243">
        <v>0</v>
      </c>
      <c r="AH403" s="243">
        <v>0</v>
      </c>
      <c r="AI403" s="243">
        <v>0</v>
      </c>
      <c r="AJ403" s="243">
        <v>0</v>
      </c>
      <c r="AK403" s="243">
        <v>0</v>
      </c>
      <c r="AL403" s="243">
        <v>0</v>
      </c>
      <c r="AM403" s="243">
        <v>13.0439113090601</v>
      </c>
      <c r="AN403" s="243">
        <v>0</v>
      </c>
      <c r="AO403" s="243">
        <v>0</v>
      </c>
      <c r="AP403" s="243">
        <v>0</v>
      </c>
      <c r="AQ403" s="243">
        <v>0</v>
      </c>
      <c r="AR403" s="243">
        <v>0</v>
      </c>
    </row>
    <row r="404" spans="1:44" x14ac:dyDescent="0.25">
      <c r="A404" s="56" t="s">
        <v>11</v>
      </c>
      <c r="B404" s="43" t="s">
        <v>16</v>
      </c>
      <c r="E404" s="242">
        <v>0</v>
      </c>
      <c r="F404" s="242">
        <v>0</v>
      </c>
      <c r="G404" s="242">
        <v>0</v>
      </c>
      <c r="H404" s="242">
        <v>0</v>
      </c>
      <c r="I404" s="242">
        <v>0</v>
      </c>
      <c r="J404" s="242">
        <v>0</v>
      </c>
      <c r="K404" s="242">
        <v>0</v>
      </c>
      <c r="L404" s="242">
        <v>0</v>
      </c>
      <c r="M404" s="242">
        <v>0</v>
      </c>
      <c r="N404" s="242">
        <v>0</v>
      </c>
      <c r="O404" s="242">
        <v>0</v>
      </c>
      <c r="P404" s="242">
        <v>0</v>
      </c>
      <c r="Q404" s="242">
        <v>0</v>
      </c>
      <c r="R404" s="242">
        <v>0</v>
      </c>
      <c r="S404" s="242">
        <v>0</v>
      </c>
      <c r="T404" s="242">
        <v>2.6253634987298899</v>
      </c>
      <c r="U404" s="242">
        <v>0</v>
      </c>
      <c r="V404" s="242">
        <v>0</v>
      </c>
      <c r="W404" s="242">
        <v>0</v>
      </c>
      <c r="X404" s="242">
        <v>0</v>
      </c>
      <c r="Y404" s="243">
        <v>0</v>
      </c>
      <c r="Z404" s="243">
        <v>0</v>
      </c>
      <c r="AA404" s="243">
        <v>0</v>
      </c>
      <c r="AB404" s="243">
        <v>0</v>
      </c>
      <c r="AC404" s="243">
        <v>0</v>
      </c>
      <c r="AD404" s="243">
        <v>0</v>
      </c>
      <c r="AE404" s="243">
        <v>0</v>
      </c>
      <c r="AF404" s="243">
        <v>0</v>
      </c>
      <c r="AG404" s="243">
        <v>0</v>
      </c>
      <c r="AH404" s="243">
        <v>0</v>
      </c>
      <c r="AI404" s="243">
        <v>0</v>
      </c>
      <c r="AJ404" s="243">
        <v>0</v>
      </c>
      <c r="AK404" s="243">
        <v>0</v>
      </c>
      <c r="AL404" s="243">
        <v>0</v>
      </c>
      <c r="AM404" s="243">
        <v>0</v>
      </c>
      <c r="AN404" s="243">
        <v>14.271625744284499</v>
      </c>
      <c r="AO404" s="243">
        <v>0</v>
      </c>
      <c r="AP404" s="243">
        <v>0</v>
      </c>
      <c r="AQ404" s="243">
        <v>0</v>
      </c>
      <c r="AR404" s="243">
        <v>0</v>
      </c>
    </row>
    <row r="405" spans="1:44" x14ac:dyDescent="0.25">
      <c r="A405" s="57" t="s">
        <v>12</v>
      </c>
      <c r="B405" s="35" t="s">
        <v>13</v>
      </c>
      <c r="E405" s="242">
        <v>0</v>
      </c>
      <c r="F405" s="242">
        <v>0</v>
      </c>
      <c r="G405" s="242">
        <v>0</v>
      </c>
      <c r="H405" s="242">
        <v>0</v>
      </c>
      <c r="I405" s="242">
        <v>0</v>
      </c>
      <c r="J405" s="242">
        <v>0</v>
      </c>
      <c r="K405" s="242">
        <v>0</v>
      </c>
      <c r="L405" s="242">
        <v>0</v>
      </c>
      <c r="M405" s="242">
        <v>0</v>
      </c>
      <c r="N405" s="242">
        <v>0</v>
      </c>
      <c r="O405" s="242">
        <v>0</v>
      </c>
      <c r="P405" s="242">
        <v>0</v>
      </c>
      <c r="Q405" s="242">
        <v>0</v>
      </c>
      <c r="R405" s="242">
        <v>0</v>
      </c>
      <c r="S405" s="242">
        <v>0</v>
      </c>
      <c r="T405" s="242">
        <v>0</v>
      </c>
      <c r="U405" s="242">
        <v>40.186873929720598</v>
      </c>
      <c r="V405" s="242">
        <v>0</v>
      </c>
      <c r="W405" s="242">
        <v>0</v>
      </c>
      <c r="X405" s="242">
        <v>0</v>
      </c>
      <c r="Y405" s="243">
        <v>0</v>
      </c>
      <c r="Z405" s="243">
        <v>0</v>
      </c>
      <c r="AA405" s="243">
        <v>0</v>
      </c>
      <c r="AB405" s="243">
        <v>0</v>
      </c>
      <c r="AC405" s="243">
        <v>0</v>
      </c>
      <c r="AD405" s="243">
        <v>0</v>
      </c>
      <c r="AE405" s="243">
        <v>0</v>
      </c>
      <c r="AF405" s="243">
        <v>0</v>
      </c>
      <c r="AG405" s="243">
        <v>0</v>
      </c>
      <c r="AH405" s="243">
        <v>0</v>
      </c>
      <c r="AI405" s="243">
        <v>0</v>
      </c>
      <c r="AJ405" s="243">
        <v>0</v>
      </c>
      <c r="AK405" s="243">
        <v>0</v>
      </c>
      <c r="AL405" s="243">
        <v>0</v>
      </c>
      <c r="AM405" s="243">
        <v>0</v>
      </c>
      <c r="AN405" s="243">
        <v>0</v>
      </c>
      <c r="AO405" s="243">
        <v>245.033146218459</v>
      </c>
      <c r="AP405" s="243">
        <v>0</v>
      </c>
      <c r="AQ405" s="243">
        <v>0</v>
      </c>
      <c r="AR405" s="243">
        <v>0</v>
      </c>
    </row>
    <row r="406" spans="1:44" x14ac:dyDescent="0.25">
      <c r="A406" s="57" t="s">
        <v>12</v>
      </c>
      <c r="B406" s="35" t="s">
        <v>14</v>
      </c>
      <c r="E406" s="242">
        <v>0</v>
      </c>
      <c r="F406" s="242">
        <v>0</v>
      </c>
      <c r="G406" s="242">
        <v>0</v>
      </c>
      <c r="H406" s="242">
        <v>0</v>
      </c>
      <c r="I406" s="242">
        <v>0</v>
      </c>
      <c r="J406" s="242">
        <v>0</v>
      </c>
      <c r="K406" s="242">
        <v>0</v>
      </c>
      <c r="L406" s="242">
        <v>0</v>
      </c>
      <c r="M406" s="242">
        <v>0</v>
      </c>
      <c r="N406" s="242">
        <v>0</v>
      </c>
      <c r="O406" s="242">
        <v>0</v>
      </c>
      <c r="P406" s="242">
        <v>0</v>
      </c>
      <c r="Q406" s="242">
        <v>0</v>
      </c>
      <c r="R406" s="242">
        <v>0</v>
      </c>
      <c r="S406" s="242">
        <v>0</v>
      </c>
      <c r="T406" s="242">
        <v>0</v>
      </c>
      <c r="U406" s="242">
        <v>0</v>
      </c>
      <c r="V406" s="242">
        <v>6.9184747722269302</v>
      </c>
      <c r="W406" s="242">
        <v>0</v>
      </c>
      <c r="X406" s="242">
        <v>0</v>
      </c>
      <c r="Y406" s="243">
        <v>0</v>
      </c>
      <c r="Z406" s="243">
        <v>0</v>
      </c>
      <c r="AA406" s="243">
        <v>0</v>
      </c>
      <c r="AB406" s="243">
        <v>0</v>
      </c>
      <c r="AC406" s="243">
        <v>0</v>
      </c>
      <c r="AD406" s="243">
        <v>0</v>
      </c>
      <c r="AE406" s="243">
        <v>0</v>
      </c>
      <c r="AF406" s="243">
        <v>0</v>
      </c>
      <c r="AG406" s="243">
        <v>0</v>
      </c>
      <c r="AH406" s="243">
        <v>0</v>
      </c>
      <c r="AI406" s="243">
        <v>0</v>
      </c>
      <c r="AJ406" s="243">
        <v>0</v>
      </c>
      <c r="AK406" s="243">
        <v>0</v>
      </c>
      <c r="AL406" s="243">
        <v>0</v>
      </c>
      <c r="AM406" s="243">
        <v>0</v>
      </c>
      <c r="AN406" s="243">
        <v>0</v>
      </c>
      <c r="AO406" s="243">
        <v>0</v>
      </c>
      <c r="AP406" s="243">
        <v>44.801547392040597</v>
      </c>
      <c r="AQ406" s="243">
        <v>0</v>
      </c>
      <c r="AR406" s="243">
        <v>0</v>
      </c>
    </row>
    <row r="407" spans="1:44" x14ac:dyDescent="0.25">
      <c r="A407" s="57" t="s">
        <v>12</v>
      </c>
      <c r="B407" s="35" t="s">
        <v>15</v>
      </c>
      <c r="E407" s="242">
        <v>0</v>
      </c>
      <c r="F407" s="242">
        <v>0</v>
      </c>
      <c r="G407" s="242">
        <v>0</v>
      </c>
      <c r="H407" s="242">
        <v>0</v>
      </c>
      <c r="I407" s="242">
        <v>0</v>
      </c>
      <c r="J407" s="242">
        <v>0</v>
      </c>
      <c r="K407" s="242">
        <v>0</v>
      </c>
      <c r="L407" s="242">
        <v>0</v>
      </c>
      <c r="M407" s="242">
        <v>0</v>
      </c>
      <c r="N407" s="242">
        <v>0</v>
      </c>
      <c r="O407" s="242">
        <v>0</v>
      </c>
      <c r="P407" s="242">
        <v>0</v>
      </c>
      <c r="Q407" s="242">
        <v>0</v>
      </c>
      <c r="R407" s="242">
        <v>0</v>
      </c>
      <c r="S407" s="242">
        <v>0</v>
      </c>
      <c r="T407" s="242">
        <v>0</v>
      </c>
      <c r="U407" s="242">
        <v>0</v>
      </c>
      <c r="V407" s="242">
        <v>0</v>
      </c>
      <c r="W407" s="242">
        <v>14.9146203598645</v>
      </c>
      <c r="X407" s="242">
        <v>0</v>
      </c>
      <c r="Y407" s="243">
        <v>0</v>
      </c>
      <c r="Z407" s="243">
        <v>0</v>
      </c>
      <c r="AA407" s="243">
        <v>0</v>
      </c>
      <c r="AB407" s="243">
        <v>0</v>
      </c>
      <c r="AC407" s="243">
        <v>0</v>
      </c>
      <c r="AD407" s="243">
        <v>0</v>
      </c>
      <c r="AE407" s="243">
        <v>0</v>
      </c>
      <c r="AF407" s="243">
        <v>0</v>
      </c>
      <c r="AG407" s="243">
        <v>0</v>
      </c>
      <c r="AH407" s="243">
        <v>0</v>
      </c>
      <c r="AI407" s="243">
        <v>0</v>
      </c>
      <c r="AJ407" s="243">
        <v>0</v>
      </c>
      <c r="AK407" s="243">
        <v>0</v>
      </c>
      <c r="AL407" s="243">
        <v>0</v>
      </c>
      <c r="AM407" s="243">
        <v>0</v>
      </c>
      <c r="AN407" s="243">
        <v>0</v>
      </c>
      <c r="AO407" s="243">
        <v>0</v>
      </c>
      <c r="AP407" s="243">
        <v>0</v>
      </c>
      <c r="AQ407" s="243">
        <v>91.253189878916203</v>
      </c>
      <c r="AR407" s="243">
        <v>0</v>
      </c>
    </row>
    <row r="408" spans="1:44" x14ac:dyDescent="0.25">
      <c r="A408" s="58" t="s">
        <v>12</v>
      </c>
      <c r="B408" s="43" t="s">
        <v>16</v>
      </c>
      <c r="E408" s="242">
        <v>0</v>
      </c>
      <c r="F408" s="242">
        <v>0</v>
      </c>
      <c r="G408" s="242">
        <v>0</v>
      </c>
      <c r="H408" s="242">
        <v>0</v>
      </c>
      <c r="I408" s="242">
        <v>0</v>
      </c>
      <c r="J408" s="242">
        <v>0</v>
      </c>
      <c r="K408" s="242">
        <v>0</v>
      </c>
      <c r="L408" s="242">
        <v>0</v>
      </c>
      <c r="M408" s="242">
        <v>0</v>
      </c>
      <c r="N408" s="242">
        <v>0</v>
      </c>
      <c r="O408" s="242">
        <v>0</v>
      </c>
      <c r="P408" s="242">
        <v>0</v>
      </c>
      <c r="Q408" s="242">
        <v>0</v>
      </c>
      <c r="R408" s="242">
        <v>0</v>
      </c>
      <c r="S408" s="242">
        <v>0</v>
      </c>
      <c r="T408" s="242">
        <v>0</v>
      </c>
      <c r="U408" s="242">
        <v>0</v>
      </c>
      <c r="V408" s="242">
        <v>0</v>
      </c>
      <c r="W408" s="242">
        <v>0</v>
      </c>
      <c r="X408" s="242">
        <v>15.624411045724001</v>
      </c>
      <c r="Y408" s="243">
        <v>0</v>
      </c>
      <c r="Z408" s="243">
        <v>0</v>
      </c>
      <c r="AA408" s="243">
        <v>0</v>
      </c>
      <c r="AB408" s="243">
        <v>0</v>
      </c>
      <c r="AC408" s="243">
        <v>0</v>
      </c>
      <c r="AD408" s="243">
        <v>0</v>
      </c>
      <c r="AE408" s="243">
        <v>0</v>
      </c>
      <c r="AF408" s="243">
        <v>0</v>
      </c>
      <c r="AG408" s="243">
        <v>0</v>
      </c>
      <c r="AH408" s="243">
        <v>0</v>
      </c>
      <c r="AI408" s="243">
        <v>0</v>
      </c>
      <c r="AJ408" s="243">
        <v>0</v>
      </c>
      <c r="AK408" s="243">
        <v>0</v>
      </c>
      <c r="AL408" s="243">
        <v>0</v>
      </c>
      <c r="AM408" s="243">
        <v>0</v>
      </c>
      <c r="AN408" s="243">
        <v>0</v>
      </c>
      <c r="AO408" s="243">
        <v>0</v>
      </c>
      <c r="AP408" s="243">
        <v>0</v>
      </c>
      <c r="AQ408" s="243">
        <v>0</v>
      </c>
      <c r="AR408" s="243">
        <v>110.89743545808599</v>
      </c>
    </row>
    <row r="411" spans="1:44" x14ac:dyDescent="0.25">
      <c r="A411" s="24" t="s">
        <v>8</v>
      </c>
      <c r="B411" s="25" t="s">
        <v>13</v>
      </c>
      <c r="E411">
        <f t="array" ref="E411:AR430">MMULT(MMULT(E96:X115,E140:X159),E389:AR408)</f>
        <v>43620.658653060455</v>
      </c>
      <c r="F411">
        <v>596.76921768277055</v>
      </c>
      <c r="G411">
        <v>14553.108054127251</v>
      </c>
      <c r="H411">
        <v>2229.8434071796255</v>
      </c>
      <c r="I411">
        <v>428.47526631306391</v>
      </c>
      <c r="J411">
        <v>5.4630211858850632</v>
      </c>
      <c r="K411">
        <v>32.726252888241817</v>
      </c>
      <c r="L411">
        <v>29.994481870279465</v>
      </c>
      <c r="M411">
        <v>6.5032200569972636</v>
      </c>
      <c r="N411">
        <v>0.18762262733855131</v>
      </c>
      <c r="O411">
        <v>0.93221532691647191</v>
      </c>
      <c r="P411">
        <v>0.65996238836976617</v>
      </c>
      <c r="Q411">
        <v>10.494790693692256</v>
      </c>
      <c r="R411">
        <v>1.0818250280928478E-2</v>
      </c>
      <c r="S411">
        <v>0.60391619516933792</v>
      </c>
      <c r="T411">
        <v>0.67121568293813094</v>
      </c>
      <c r="U411">
        <v>37.427406529708122</v>
      </c>
      <c r="V411">
        <v>2.0855161024839632</v>
      </c>
      <c r="W411">
        <v>5.6946332701774356</v>
      </c>
      <c r="X411">
        <v>4.7979376344327367</v>
      </c>
      <c r="Y411">
        <v>18347.674430021409</v>
      </c>
      <c r="Z411">
        <v>36.089475294822435</v>
      </c>
      <c r="AA411">
        <v>435.80628198554177</v>
      </c>
      <c r="AB411">
        <v>235.08075622542387</v>
      </c>
      <c r="AC411">
        <v>8477.8967725582497</v>
      </c>
      <c r="AD411">
        <v>461.6396274790846</v>
      </c>
      <c r="AE411">
        <v>6851.8802495570053</v>
      </c>
      <c r="AF411">
        <v>1356.2269106924839</v>
      </c>
      <c r="AG411">
        <v>39.25990136265861</v>
      </c>
      <c r="AH411">
        <v>0.79239995680093123</v>
      </c>
      <c r="AI411" s="17">
        <v>6.3729748842921499</v>
      </c>
      <c r="AJ411" s="17">
        <v>5.7850480695475364</v>
      </c>
      <c r="AK411" s="17">
        <v>65.428860398374923</v>
      </c>
      <c r="AL411">
        <v>8.9181431650146997E-2</v>
      </c>
      <c r="AM411">
        <v>3.798018511440767</v>
      </c>
      <c r="AN411">
        <v>3.6487667422898453</v>
      </c>
      <c r="AO411">
        <v>228.20772754830298</v>
      </c>
      <c r="AP411">
        <v>13.505050112688965</v>
      </c>
      <c r="AQ411">
        <v>34.841882565961342</v>
      </c>
      <c r="AR411">
        <v>34.054338278052569</v>
      </c>
    </row>
    <row r="412" spans="1:44" x14ac:dyDescent="0.25">
      <c r="A412" s="34" t="s">
        <v>8</v>
      </c>
      <c r="B412" s="35" t="s">
        <v>14</v>
      </c>
      <c r="E412">
        <v>4806.1235799814913</v>
      </c>
      <c r="F412">
        <v>34029.170680706608</v>
      </c>
      <c r="G412">
        <v>14195.573808239038</v>
      </c>
      <c r="H412">
        <v>4126.8080854558966</v>
      </c>
      <c r="I412">
        <v>82.248574871098626</v>
      </c>
      <c r="J412">
        <v>4.2529766044518773</v>
      </c>
      <c r="K412">
        <v>9.8650091073474453</v>
      </c>
      <c r="L412">
        <v>15.431232780097934</v>
      </c>
      <c r="M412">
        <v>1.1274570899843661</v>
      </c>
      <c r="N412">
        <v>9.8554057518341454E-2</v>
      </c>
      <c r="O412">
        <v>0.2667790699018463</v>
      </c>
      <c r="P412">
        <v>0.24066366519023152</v>
      </c>
      <c r="Q412">
        <v>2.0082432095162726</v>
      </c>
      <c r="R412">
        <v>3.8440522238339689E-3</v>
      </c>
      <c r="S412">
        <v>0.12008969772959036</v>
      </c>
      <c r="T412">
        <v>0.1558839206055028</v>
      </c>
      <c r="U412">
        <v>8.248788318759237</v>
      </c>
      <c r="V412">
        <v>1.4115678568660035</v>
      </c>
      <c r="W412">
        <v>1.6525394126684443</v>
      </c>
      <c r="X412">
        <v>2.1755751439334876</v>
      </c>
      <c r="Y412">
        <v>2021.5465203610011</v>
      </c>
      <c r="Z412">
        <v>2057.9059344804969</v>
      </c>
      <c r="AA412">
        <v>425.09958828110956</v>
      </c>
      <c r="AB412">
        <v>435.0678448551775</v>
      </c>
      <c r="AC412">
        <v>1627.3866481192092</v>
      </c>
      <c r="AD412">
        <v>359.38768468062347</v>
      </c>
      <c r="AE412">
        <v>2065.4323394481767</v>
      </c>
      <c r="AF412">
        <v>697.73677878616468</v>
      </c>
      <c r="AG412">
        <v>6.8064518431588032</v>
      </c>
      <c r="AH412">
        <v>0.4162303450701334</v>
      </c>
      <c r="AI412" s="17">
        <v>1.8238021442567689</v>
      </c>
      <c r="AJ412" s="17">
        <v>2.1095912377038792</v>
      </c>
      <c r="AK412" s="17">
        <v>12.520217738158316</v>
      </c>
      <c r="AL412">
        <v>3.1688865736800298E-2</v>
      </c>
      <c r="AM412">
        <v>0.75524203301489423</v>
      </c>
      <c r="AN412">
        <v>0.84739388488861767</v>
      </c>
      <c r="AO412">
        <v>50.295690024817546</v>
      </c>
      <c r="AP412">
        <v>9.1408043417794378</v>
      </c>
      <c r="AQ412">
        <v>10.110850237424094</v>
      </c>
      <c r="AR412">
        <v>15.441587103829319</v>
      </c>
    </row>
    <row r="413" spans="1:44" x14ac:dyDescent="0.25">
      <c r="A413" s="34" t="s">
        <v>8</v>
      </c>
      <c r="B413" s="35" t="s">
        <v>15</v>
      </c>
      <c r="E413">
        <v>385.83068265468694</v>
      </c>
      <c r="F413">
        <v>84.574594559379264</v>
      </c>
      <c r="G413">
        <v>15168.946712292878</v>
      </c>
      <c r="H413">
        <v>480.76727661952503</v>
      </c>
      <c r="I413">
        <v>9.1406078107813702</v>
      </c>
      <c r="J413">
        <v>0.15347794144163499</v>
      </c>
      <c r="K413">
        <v>0.96823961944401005</v>
      </c>
      <c r="L413">
        <v>1.2008236179701939</v>
      </c>
      <c r="M413">
        <v>0.12279759178766611</v>
      </c>
      <c r="N413">
        <v>4.449417064272659E-3</v>
      </c>
      <c r="O413">
        <v>2.0822325064105446E-2</v>
      </c>
      <c r="P413">
        <v>1.7412877867728178E-2</v>
      </c>
      <c r="Q413">
        <v>0.22341554012110756</v>
      </c>
      <c r="R413">
        <v>2.490028350430833E-4</v>
      </c>
      <c r="S413">
        <v>1.4162932504879796E-2</v>
      </c>
      <c r="T413">
        <v>1.5561454501474814E-2</v>
      </c>
      <c r="U413">
        <v>0.79337347256224755</v>
      </c>
      <c r="V413">
        <v>5.4258084939320238E-2</v>
      </c>
      <c r="W413">
        <v>0.14360422401243614</v>
      </c>
      <c r="X413">
        <v>0.13987588789886313</v>
      </c>
      <c r="Y413">
        <v>162.28768590509191</v>
      </c>
      <c r="Z413">
        <v>5.1146283194232245</v>
      </c>
      <c r="AA413">
        <v>454.24814024151846</v>
      </c>
      <c r="AB413">
        <v>50.684785573846895</v>
      </c>
      <c r="AC413">
        <v>180.85788270827288</v>
      </c>
      <c r="AD413">
        <v>12.96928884267076</v>
      </c>
      <c r="AE413">
        <v>202.71987593454736</v>
      </c>
      <c r="AF413">
        <v>54.296297323275404</v>
      </c>
      <c r="AG413">
        <v>0.74132834179100526</v>
      </c>
      <c r="AH413">
        <v>1.8791538843324483E-2</v>
      </c>
      <c r="AI413" s="17">
        <v>0.14234925218945804</v>
      </c>
      <c r="AJ413" s="17">
        <v>0.15263647939513802</v>
      </c>
      <c r="AK413" s="17">
        <v>1.3928647661546325</v>
      </c>
      <c r="AL413">
        <v>2.0526821563035323E-3</v>
      </c>
      <c r="AM413">
        <v>8.9070437686700241E-2</v>
      </c>
      <c r="AN413">
        <v>8.4592954381060834E-2</v>
      </c>
      <c r="AO413">
        <v>4.837470026859175</v>
      </c>
      <c r="AP413">
        <v>0.35135578922229344</v>
      </c>
      <c r="AQ413">
        <v>0.87862400819033015</v>
      </c>
      <c r="AR413">
        <v>0.99279756561779942</v>
      </c>
    </row>
    <row r="414" spans="1:44" x14ac:dyDescent="0.25">
      <c r="A414" s="42" t="s">
        <v>8</v>
      </c>
      <c r="B414" s="43" t="s">
        <v>16</v>
      </c>
      <c r="E414">
        <v>4714.0859065450995</v>
      </c>
      <c r="F414">
        <v>1083.6541576468512</v>
      </c>
      <c r="G414">
        <v>25153.206887331497</v>
      </c>
      <c r="H414">
        <v>43336.112112981165</v>
      </c>
      <c r="I414">
        <v>128.88416276813561</v>
      </c>
      <c r="J414">
        <v>3.4256948140984989</v>
      </c>
      <c r="K414">
        <v>20.389345353543678</v>
      </c>
      <c r="L414">
        <v>45.777642418513864</v>
      </c>
      <c r="M414">
        <v>1.5404154137601558</v>
      </c>
      <c r="N414">
        <v>8.5106477894827892E-2</v>
      </c>
      <c r="O414">
        <v>0.37927898318104686</v>
      </c>
      <c r="P414">
        <v>0.4874552919234677</v>
      </c>
      <c r="Q414">
        <v>3.3455011854669823</v>
      </c>
      <c r="R414">
        <v>4.659539957543579E-3</v>
      </c>
      <c r="S414">
        <v>0.25257955891153305</v>
      </c>
      <c r="T414">
        <v>0.3278005649969909</v>
      </c>
      <c r="U414">
        <v>10.965040405111125</v>
      </c>
      <c r="V414">
        <v>1.2170136740988746</v>
      </c>
      <c r="W414">
        <v>2.7600840151448507</v>
      </c>
      <c r="X414">
        <v>4.1420056004741754</v>
      </c>
      <c r="Y414">
        <v>1982.8337333547679</v>
      </c>
      <c r="Z414">
        <v>65.533725252090463</v>
      </c>
      <c r="AA414">
        <v>753.23604640400276</v>
      </c>
      <c r="AB414">
        <v>4568.7001941875415</v>
      </c>
      <c r="AC414">
        <v>2550.1276584013981</v>
      </c>
      <c r="AD414">
        <v>289.48020225941241</v>
      </c>
      <c r="AE414">
        <v>4268.9076933564065</v>
      </c>
      <c r="AF414">
        <v>2069.8764134200333</v>
      </c>
      <c r="AG414">
        <v>9.2994788230596264</v>
      </c>
      <c r="AH414">
        <v>0.35943622772989647</v>
      </c>
      <c r="AI414" s="17">
        <v>2.5928938992538746</v>
      </c>
      <c r="AJ414" s="17">
        <v>4.272898494258758</v>
      </c>
      <c r="AK414" s="17">
        <v>20.857236358041813</v>
      </c>
      <c r="AL414">
        <v>3.8411428230438145E-2</v>
      </c>
      <c r="AM414">
        <v>1.5884684796183655</v>
      </c>
      <c r="AN414">
        <v>1.7819425708726897</v>
      </c>
      <c r="AO414">
        <v>66.857610113581316</v>
      </c>
      <c r="AP414">
        <v>7.8809416225350883</v>
      </c>
      <c r="AQ414">
        <v>16.887219697093428</v>
      </c>
      <c r="AR414">
        <v>29.398727248111189</v>
      </c>
    </row>
    <row r="415" spans="1:44" x14ac:dyDescent="0.25">
      <c r="A415" s="49" t="s">
        <v>9</v>
      </c>
      <c r="B415" s="25" t="s">
        <v>13</v>
      </c>
      <c r="E415">
        <v>6048.2534285958754</v>
      </c>
      <c r="F415">
        <v>643.36206569182855</v>
      </c>
      <c r="G415">
        <v>9508.6460539359505</v>
      </c>
      <c r="H415">
        <v>1862.1186012793823</v>
      </c>
      <c r="I415">
        <v>23387.024868275144</v>
      </c>
      <c r="J415">
        <v>103.45153226642719</v>
      </c>
      <c r="K415">
        <v>666.46432849460427</v>
      </c>
      <c r="L415">
        <v>585.86579956980188</v>
      </c>
      <c r="M415">
        <v>49.666214214061071</v>
      </c>
      <c r="N415">
        <v>1.5700748362568562</v>
      </c>
      <c r="O415">
        <v>7.0133627426382184</v>
      </c>
      <c r="P415">
        <v>5.4072864702752117</v>
      </c>
      <c r="Q415">
        <v>72.089906481750106</v>
      </c>
      <c r="R415">
        <v>7.7189791954697093E-2</v>
      </c>
      <c r="S415">
        <v>3.8813668508472112</v>
      </c>
      <c r="T415">
        <v>4.3006966569138987</v>
      </c>
      <c r="U415">
        <v>259.9676779739105</v>
      </c>
      <c r="V415">
        <v>15.453235417069251</v>
      </c>
      <c r="W415">
        <v>41.775921326597619</v>
      </c>
      <c r="X415">
        <v>33.339728585575827</v>
      </c>
      <c r="Y415">
        <v>2544.009838566526</v>
      </c>
      <c r="Z415">
        <v>38.907166602138105</v>
      </c>
      <c r="AA415">
        <v>284.74520137346917</v>
      </c>
      <c r="AB415">
        <v>196.31344854115258</v>
      </c>
      <c r="AC415">
        <v>462740.3218780476</v>
      </c>
      <c r="AD415">
        <v>8741.9259769677774</v>
      </c>
      <c r="AE415">
        <v>139537.32451560796</v>
      </c>
      <c r="AF415">
        <v>26490.438036812509</v>
      </c>
      <c r="AG415">
        <v>299.83464407031539</v>
      </c>
      <c r="AH415">
        <v>6.631008477347593</v>
      </c>
      <c r="AI415" s="17">
        <v>47.945987716278459</v>
      </c>
      <c r="AJ415" s="17">
        <v>47.398780154164868</v>
      </c>
      <c r="AK415" s="17">
        <v>449.43825608273181</v>
      </c>
      <c r="AL415">
        <v>0.63632250840346383</v>
      </c>
      <c r="AM415">
        <v>24.409849027275627</v>
      </c>
      <c r="AN415">
        <v>23.378832362400242</v>
      </c>
      <c r="AO415">
        <v>1585.1120482885831</v>
      </c>
      <c r="AP415">
        <v>100.06957916178688</v>
      </c>
      <c r="AQ415">
        <v>255.60061129288516</v>
      </c>
      <c r="AR415">
        <v>236.63550505609959</v>
      </c>
    </row>
    <row r="416" spans="1:44" x14ac:dyDescent="0.25">
      <c r="A416" s="50" t="s">
        <v>9</v>
      </c>
      <c r="B416" s="35" t="s">
        <v>14</v>
      </c>
      <c r="E416">
        <v>4234.0034074951591</v>
      </c>
      <c r="F416">
        <v>1331.6400511252252</v>
      </c>
      <c r="G416">
        <v>9361.493389604364</v>
      </c>
      <c r="H416">
        <v>2975.5896803980404</v>
      </c>
      <c r="I416">
        <v>9296.1934328519255</v>
      </c>
      <c r="J416">
        <v>7537.1870982932942</v>
      </c>
      <c r="K416">
        <v>1712.3043080919429</v>
      </c>
      <c r="L416">
        <v>2008.6824227769412</v>
      </c>
      <c r="M416">
        <v>35.049461962534814</v>
      </c>
      <c r="N416">
        <v>5.1881506563623425</v>
      </c>
      <c r="O416">
        <v>8.7910175853055801</v>
      </c>
      <c r="P416">
        <v>8.4019329383140935</v>
      </c>
      <c r="Q416">
        <v>71.652026099625871</v>
      </c>
      <c r="R416">
        <v>0.25814675327757514</v>
      </c>
      <c r="S416">
        <v>3.8720100007007372</v>
      </c>
      <c r="T416">
        <v>4.970688563246072</v>
      </c>
      <c r="U416">
        <v>269.89860153250743</v>
      </c>
      <c r="V416">
        <v>57.540409010953333</v>
      </c>
      <c r="W416">
        <v>56.027069740716449</v>
      </c>
      <c r="X416">
        <v>81.947457236385162</v>
      </c>
      <c r="Y416">
        <v>1780.901950018402</v>
      </c>
      <c r="Z416">
        <v>80.53061267685321</v>
      </c>
      <c r="AA416">
        <v>280.33857872708347</v>
      </c>
      <c r="AB416">
        <v>313.7008948844944</v>
      </c>
      <c r="AC416">
        <v>183936.33074696243</v>
      </c>
      <c r="AD416">
        <v>636912.09056378051</v>
      </c>
      <c r="AE416">
        <v>358504.35153429734</v>
      </c>
      <c r="AF416">
        <v>90824.344577340846</v>
      </c>
      <c r="AG416">
        <v>211.59339641025937</v>
      </c>
      <c r="AH416">
        <v>21.911484847507658</v>
      </c>
      <c r="AI416" s="17">
        <v>60.098705375118776</v>
      </c>
      <c r="AJ416" s="17">
        <v>73.649024219890677</v>
      </c>
      <c r="AK416" s="17">
        <v>446.70832889986644</v>
      </c>
      <c r="AL416">
        <v>2.1280610482562778</v>
      </c>
      <c r="AM416">
        <v>24.351003958457561</v>
      </c>
      <c r="AN416">
        <v>27.020946585249145</v>
      </c>
      <c r="AO416">
        <v>1645.6642934986382</v>
      </c>
      <c r="AP416">
        <v>372.61093609969856</v>
      </c>
      <c r="AQ416">
        <v>342.79443325068496</v>
      </c>
      <c r="AR416">
        <v>581.63874614098631</v>
      </c>
    </row>
    <row r="417" spans="1:44" x14ac:dyDescent="0.25">
      <c r="A417" s="50" t="s">
        <v>9</v>
      </c>
      <c r="B417" s="35" t="s">
        <v>15</v>
      </c>
      <c r="E417">
        <v>197.42680448852278</v>
      </c>
      <c r="F417">
        <v>28.385801657363153</v>
      </c>
      <c r="G417">
        <v>441.49331444754995</v>
      </c>
      <c r="H417">
        <v>117.68153835454528</v>
      </c>
      <c r="I417">
        <v>397.40940125876682</v>
      </c>
      <c r="J417">
        <v>13.897997348376833</v>
      </c>
      <c r="K417">
        <v>657.8724303361854</v>
      </c>
      <c r="L417">
        <v>103.93875225037063</v>
      </c>
      <c r="M417">
        <v>1.5345078643511587</v>
      </c>
      <c r="N417">
        <v>7.6959292677820215E-2</v>
      </c>
      <c r="O417">
        <v>0.28954857553148644</v>
      </c>
      <c r="P417">
        <v>0.28421106476110058</v>
      </c>
      <c r="Q417">
        <v>2.3795958165845521</v>
      </c>
      <c r="R417">
        <v>3.2045424382494475E-3</v>
      </c>
      <c r="S417">
        <v>0.14630430318208007</v>
      </c>
      <c r="T417">
        <v>0.16644123089121787</v>
      </c>
      <c r="U417">
        <v>9.1147336622697441</v>
      </c>
      <c r="V417">
        <v>0.74094517234078205</v>
      </c>
      <c r="W417">
        <v>1.7879657010435897</v>
      </c>
      <c r="X417">
        <v>1.9890952047313071</v>
      </c>
      <c r="Y417">
        <v>83.041449725123783</v>
      </c>
      <c r="Z417">
        <v>1.7166245464451904</v>
      </c>
      <c r="AA417">
        <v>13.220925672732454</v>
      </c>
      <c r="AB417">
        <v>12.406550586056106</v>
      </c>
      <c r="AC417">
        <v>7863.2213927006806</v>
      </c>
      <c r="AD417">
        <v>1174.4172501448122</v>
      </c>
      <c r="AE417">
        <v>137738.44281965229</v>
      </c>
      <c r="AF417">
        <v>4699.6822107278567</v>
      </c>
      <c r="AG417">
        <v>9.2638149819071636</v>
      </c>
      <c r="AH417">
        <v>0.32502764223259928</v>
      </c>
      <c r="AI417" s="17">
        <v>1.9794630557603698</v>
      </c>
      <c r="AJ417" s="17">
        <v>2.4913157181603665</v>
      </c>
      <c r="AK417" s="17">
        <v>14.83538328986832</v>
      </c>
      <c r="AL417">
        <v>2.641699674212112E-2</v>
      </c>
      <c r="AM417">
        <v>0.92010523353024787</v>
      </c>
      <c r="AN417">
        <v>0.9047840258488703</v>
      </c>
      <c r="AO417">
        <v>55.575655626139934</v>
      </c>
      <c r="AP417">
        <v>4.7980937051020298</v>
      </c>
      <c r="AQ417">
        <v>10.939438596330621</v>
      </c>
      <c r="AR417">
        <v>14.118007804655591</v>
      </c>
    </row>
    <row r="418" spans="1:44" x14ac:dyDescent="0.25">
      <c r="A418" s="51" t="s">
        <v>9</v>
      </c>
      <c r="B418" s="43" t="s">
        <v>16</v>
      </c>
      <c r="E418">
        <v>1527.4249931675065</v>
      </c>
      <c r="F418">
        <v>281.3738584019905</v>
      </c>
      <c r="G418">
        <v>5109.31893323655</v>
      </c>
      <c r="H418">
        <v>2232.5081135579799</v>
      </c>
      <c r="I418">
        <v>2621.8683855088761</v>
      </c>
      <c r="J418">
        <v>104.50617571347045</v>
      </c>
      <c r="K418">
        <v>671.8985536055427</v>
      </c>
      <c r="L418">
        <v>4888.8115185733404</v>
      </c>
      <c r="M418">
        <v>12.618245097851132</v>
      </c>
      <c r="N418">
        <v>0.87497015573382986</v>
      </c>
      <c r="O418">
        <v>4.0059894048502978</v>
      </c>
      <c r="P418">
        <v>5.8306187145518056</v>
      </c>
      <c r="Q418">
        <v>20.193264252539144</v>
      </c>
      <c r="R418">
        <v>3.1377932420517042E-2</v>
      </c>
      <c r="S418">
        <v>1.4792819574526819</v>
      </c>
      <c r="T418">
        <v>1.9224909372966459</v>
      </c>
      <c r="U418">
        <v>79.477571881625494</v>
      </c>
      <c r="V418">
        <v>9.5406718242357034</v>
      </c>
      <c r="W418">
        <v>21.866395331214857</v>
      </c>
      <c r="X418">
        <v>37.1436411095304</v>
      </c>
      <c r="Y418">
        <v>642.46385442758219</v>
      </c>
      <c r="Z418">
        <v>17.016016594886572</v>
      </c>
      <c r="AA418">
        <v>153.00328146334849</v>
      </c>
      <c r="AB418">
        <v>235.36168231580552</v>
      </c>
      <c r="AC418">
        <v>51876.808934258188</v>
      </c>
      <c r="AD418">
        <v>8831.0461160721679</v>
      </c>
      <c r="AE418">
        <v>140675.08568357423</v>
      </c>
      <c r="AF418">
        <v>221051.91786501015</v>
      </c>
      <c r="AG418">
        <v>76.176271688432323</v>
      </c>
      <c r="AH418">
        <v>3.6953235515380256</v>
      </c>
      <c r="AI418" s="17">
        <v>27.386451527565303</v>
      </c>
      <c r="AJ418" s="17">
        <v>51.109593718221198</v>
      </c>
      <c r="AK418" s="17">
        <v>125.89315083348734</v>
      </c>
      <c r="AL418">
        <v>0.25866742428916195</v>
      </c>
      <c r="AM418">
        <v>9.3031786578769218</v>
      </c>
      <c r="AN418">
        <v>10.450770404612571</v>
      </c>
      <c r="AO418">
        <v>484.60200029531939</v>
      </c>
      <c r="AP418">
        <v>61.781949773276139</v>
      </c>
      <c r="AQ418">
        <v>133.78673254710483</v>
      </c>
      <c r="AR418">
        <v>263.63454792427251</v>
      </c>
    </row>
    <row r="419" spans="1:44" x14ac:dyDescent="0.25">
      <c r="A419" s="53" t="s">
        <v>10</v>
      </c>
      <c r="B419" s="35" t="s">
        <v>13</v>
      </c>
      <c r="E419">
        <v>1050.6168484928214</v>
      </c>
      <c r="F419">
        <v>109.86377334989744</v>
      </c>
      <c r="G419">
        <v>1324.799602448471</v>
      </c>
      <c r="H419">
        <v>281.78310232370268</v>
      </c>
      <c r="I419">
        <v>369.86254710232066</v>
      </c>
      <c r="J419">
        <v>7.3244962327043881</v>
      </c>
      <c r="K419">
        <v>33.390588870137627</v>
      </c>
      <c r="L419">
        <v>38.492195367430021</v>
      </c>
      <c r="M419">
        <v>2644.86251771756</v>
      </c>
      <c r="N419">
        <v>14.284535595084513</v>
      </c>
      <c r="O419">
        <v>99.098497550787499</v>
      </c>
      <c r="P419">
        <v>68.934361360944237</v>
      </c>
      <c r="Q419">
        <v>52.498755369428551</v>
      </c>
      <c r="R419">
        <v>5.1391381772740843E-2</v>
      </c>
      <c r="S419">
        <v>2.5882436769264716</v>
      </c>
      <c r="T419">
        <v>2.8775618358186321</v>
      </c>
      <c r="U419">
        <v>247.44980135050315</v>
      </c>
      <c r="V419">
        <v>12.27407640427848</v>
      </c>
      <c r="W419">
        <v>31.747147626109406</v>
      </c>
      <c r="X419">
        <v>27.047437399379689</v>
      </c>
      <c r="Y419">
        <v>441.90932649956613</v>
      </c>
      <c r="Z419">
        <v>6.6439853407699774</v>
      </c>
      <c r="AA419">
        <v>39.672349505798813</v>
      </c>
      <c r="AB419">
        <v>29.706922276478</v>
      </c>
      <c r="AC419">
        <v>7318.1738618207228</v>
      </c>
      <c r="AD419">
        <v>618.93915423097746</v>
      </c>
      <c r="AE419">
        <v>6990.9719631414046</v>
      </c>
      <c r="AF419">
        <v>1740.458509492325</v>
      </c>
      <c r="AG419">
        <v>15967.019515456634</v>
      </c>
      <c r="AH419">
        <v>60.328892890098523</v>
      </c>
      <c r="AI419" s="17">
        <v>677.47463244491792</v>
      </c>
      <c r="AJ419" s="17">
        <v>604.2595777339784</v>
      </c>
      <c r="AK419" s="17">
        <v>327.29892728773473</v>
      </c>
      <c r="AL419">
        <v>0.42365048708957653</v>
      </c>
      <c r="AM419">
        <v>16.277419740879562</v>
      </c>
      <c r="AN419">
        <v>15.642590291480614</v>
      </c>
      <c r="AO419">
        <v>1508.786263447191</v>
      </c>
      <c r="AP419">
        <v>79.482491997699029</v>
      </c>
      <c r="AQ419">
        <v>194.24084693669434</v>
      </c>
      <c r="AR419">
        <v>191.97468848755193</v>
      </c>
    </row>
    <row r="420" spans="1:44" x14ac:dyDescent="0.25">
      <c r="A420" s="53" t="s">
        <v>10</v>
      </c>
      <c r="B420" s="35" t="s">
        <v>14</v>
      </c>
      <c r="E420">
        <v>1373.3496267465296</v>
      </c>
      <c r="F420">
        <v>1853.9057299598251</v>
      </c>
      <c r="G420">
        <v>3221.5117510516793</v>
      </c>
      <c r="H420">
        <v>1078.151013665396</v>
      </c>
      <c r="I420">
        <v>711.876976009543</v>
      </c>
      <c r="J420">
        <v>155.47890444024085</v>
      </c>
      <c r="K420">
        <v>93.725237485926229</v>
      </c>
      <c r="L420">
        <v>147.21090862141349</v>
      </c>
      <c r="M420">
        <v>859.14370761920497</v>
      </c>
      <c r="N420">
        <v>2355.769058328699</v>
      </c>
      <c r="O420">
        <v>446.90425130472903</v>
      </c>
      <c r="P420">
        <v>328.36288513801378</v>
      </c>
      <c r="Q420">
        <v>119.75970218471457</v>
      </c>
      <c r="R420">
        <v>0.6677702923487201</v>
      </c>
      <c r="S420">
        <v>6.0243918236101148</v>
      </c>
      <c r="T420">
        <v>8.6652706765615104</v>
      </c>
      <c r="U420">
        <v>516.67258040846502</v>
      </c>
      <c r="V420">
        <v>212.96775373064381</v>
      </c>
      <c r="W420">
        <v>91.841947946406535</v>
      </c>
      <c r="X420">
        <v>157.31944988423393</v>
      </c>
      <c r="Y420">
        <v>577.65683985995588</v>
      </c>
      <c r="Z420">
        <v>112.11450433068563</v>
      </c>
      <c r="AA420">
        <v>96.471149212721201</v>
      </c>
      <c r="AB420">
        <v>113.66383612481702</v>
      </c>
      <c r="AC420">
        <v>14085.339322620828</v>
      </c>
      <c r="AD420">
        <v>13138.375467423835</v>
      </c>
      <c r="AE420">
        <v>19623.209103954308</v>
      </c>
      <c r="AF420">
        <v>6656.2708661982624</v>
      </c>
      <c r="AG420">
        <v>5186.6455266551329</v>
      </c>
      <c r="AH420">
        <v>9949.2866427261342</v>
      </c>
      <c r="AI420" s="17">
        <v>3055.2056880133455</v>
      </c>
      <c r="AJ420" s="17">
        <v>2878.3383845117155</v>
      </c>
      <c r="AK420" s="17">
        <v>746.6314540512185</v>
      </c>
      <c r="AL420">
        <v>5.5048375789642883</v>
      </c>
      <c r="AM420">
        <v>37.88729603422518</v>
      </c>
      <c r="AN420">
        <v>47.104905712537416</v>
      </c>
      <c r="AO420">
        <v>3150.3298356498003</v>
      </c>
      <c r="AP420">
        <v>1379.1023637235444</v>
      </c>
      <c r="AQ420">
        <v>561.92316750857708</v>
      </c>
      <c r="AR420">
        <v>1116.6067948918328</v>
      </c>
    </row>
    <row r="421" spans="1:44" x14ac:dyDescent="0.25">
      <c r="A421" s="53" t="s">
        <v>10</v>
      </c>
      <c r="B421" s="35" t="s">
        <v>15</v>
      </c>
      <c r="E421">
        <v>27.491558856038655</v>
      </c>
      <c r="F421">
        <v>5.1619076549249838</v>
      </c>
      <c r="G421">
        <v>53.679967602945403</v>
      </c>
      <c r="H421">
        <v>17.234463980015224</v>
      </c>
      <c r="I421">
        <v>13.206483449096137</v>
      </c>
      <c r="J421">
        <v>0.4349870494748953</v>
      </c>
      <c r="K421">
        <v>1.7091380421131184</v>
      </c>
      <c r="L421">
        <v>3.0061506762540069</v>
      </c>
      <c r="M421">
        <v>27.873713264233636</v>
      </c>
      <c r="N421">
        <v>1.5265573645335437</v>
      </c>
      <c r="O421">
        <v>82.990920296629255</v>
      </c>
      <c r="P421">
        <v>12.324317248591946</v>
      </c>
      <c r="Q421">
        <v>1.5337408952248663</v>
      </c>
      <c r="R421">
        <v>2.0634871764967861E-3</v>
      </c>
      <c r="S421">
        <v>8.2811029242397582E-2</v>
      </c>
      <c r="T421">
        <v>9.5844676242751115E-2</v>
      </c>
      <c r="U421">
        <v>7.4685025658883593</v>
      </c>
      <c r="V421">
        <v>0.62590768041637934</v>
      </c>
      <c r="W421">
        <v>1.2007125688981692</v>
      </c>
      <c r="X421">
        <v>1.3769145109972729</v>
      </c>
      <c r="Y421">
        <v>11.56346985670698</v>
      </c>
      <c r="Z421">
        <v>0.31216512726632956</v>
      </c>
      <c r="AA421">
        <v>1.6074962826589767</v>
      </c>
      <c r="AB421">
        <v>1.8169396167088958</v>
      </c>
      <c r="AC421">
        <v>261.30610612219226</v>
      </c>
      <c r="AD421">
        <v>36.757547270116262</v>
      </c>
      <c r="AE421">
        <v>357.84143190829434</v>
      </c>
      <c r="AF421">
        <v>135.92575002176915</v>
      </c>
      <c r="AG421">
        <v>168.27344358236621</v>
      </c>
      <c r="AH421">
        <v>6.4472180507727854</v>
      </c>
      <c r="AI421" s="17">
        <v>567.35717103490629</v>
      </c>
      <c r="AJ421" s="17">
        <v>108.03156204639926</v>
      </c>
      <c r="AK421" s="17">
        <v>9.5619743022851171</v>
      </c>
      <c r="AL421">
        <v>1.7010582655507672E-2</v>
      </c>
      <c r="AM421">
        <v>0.5207971313402151</v>
      </c>
      <c r="AN421">
        <v>0.52101712756363405</v>
      </c>
      <c r="AO421">
        <v>45.538020311324622</v>
      </c>
      <c r="AP421">
        <v>4.0531523970839798</v>
      </c>
      <c r="AQ421">
        <v>7.3464057009803323</v>
      </c>
      <c r="AR421">
        <v>9.7729308111367921</v>
      </c>
    </row>
    <row r="422" spans="1:44" x14ac:dyDescent="0.25">
      <c r="A422" s="53" t="s">
        <v>10</v>
      </c>
      <c r="B422" s="35" t="s">
        <v>16</v>
      </c>
      <c r="E422">
        <v>176.39289665658441</v>
      </c>
      <c r="F422">
        <v>46.299509989726651</v>
      </c>
      <c r="G422">
        <v>546.34155187017984</v>
      </c>
      <c r="H422">
        <v>283.35661861257199</v>
      </c>
      <c r="I422">
        <v>116.5874712433625</v>
      </c>
      <c r="J422">
        <v>4.9049610956295089</v>
      </c>
      <c r="K422">
        <v>20.608229611531609</v>
      </c>
      <c r="L422">
        <v>56.585880692905455</v>
      </c>
      <c r="M422">
        <v>117.34967674810909</v>
      </c>
      <c r="N422">
        <v>12.590009331870897</v>
      </c>
      <c r="O422">
        <v>75.91467454354266</v>
      </c>
      <c r="P422">
        <v>453.88702140027118</v>
      </c>
      <c r="Q422">
        <v>7.7008895548547125</v>
      </c>
      <c r="R422">
        <v>1.4843141255003968E-2</v>
      </c>
      <c r="S422">
        <v>0.55554378835408469</v>
      </c>
      <c r="T422">
        <v>0.76939071574537543</v>
      </c>
      <c r="U422">
        <v>36.479262465174806</v>
      </c>
      <c r="V422">
        <v>4.8276413207904643</v>
      </c>
      <c r="W422">
        <v>8.9550849898798024</v>
      </c>
      <c r="X422">
        <v>15.293730245928753</v>
      </c>
      <c r="Y422">
        <v>74.194190082371776</v>
      </c>
      <c r="Z422">
        <v>2.7999517609583733</v>
      </c>
      <c r="AA422">
        <v>16.360703124665481</v>
      </c>
      <c r="AB422">
        <v>29.87280988900245</v>
      </c>
      <c r="AC422">
        <v>2306.8228761019022</v>
      </c>
      <c r="AD422">
        <v>414.48208526743366</v>
      </c>
      <c r="AE422">
        <v>4314.7353880016835</v>
      </c>
      <c r="AF422">
        <v>2558.5804246545435</v>
      </c>
      <c r="AG422">
        <v>708.43931063250716</v>
      </c>
      <c r="AH422">
        <v>53.172279869507818</v>
      </c>
      <c r="AI422" s="17">
        <v>518.98129138844286</v>
      </c>
      <c r="AJ422" s="17">
        <v>3978.6483036259797</v>
      </c>
      <c r="AK422" s="17">
        <v>48.010526587322097</v>
      </c>
      <c r="AL422">
        <v>0.12236106144079743</v>
      </c>
      <c r="AM422">
        <v>3.4938052811998381</v>
      </c>
      <c r="AN422">
        <v>4.1824518210744346</v>
      </c>
      <c r="AO422">
        <v>222.42656816757452</v>
      </c>
      <c r="AP422">
        <v>31.262064045302431</v>
      </c>
      <c r="AQ422">
        <v>54.79053782437397</v>
      </c>
      <c r="AR422">
        <v>108.55036121988245</v>
      </c>
    </row>
    <row r="423" spans="1:44" x14ac:dyDescent="0.25">
      <c r="A423" s="54" t="s">
        <v>11</v>
      </c>
      <c r="B423" s="25" t="s">
        <v>13</v>
      </c>
      <c r="E423">
        <v>3831.2979467766058</v>
      </c>
      <c r="F423">
        <v>503.4125085437181</v>
      </c>
      <c r="G423">
        <v>7269.8395612279101</v>
      </c>
      <c r="H423">
        <v>1671.2168739031933</v>
      </c>
      <c r="I423">
        <v>1886.4714567933281</v>
      </c>
      <c r="J423">
        <v>36.691663626934009</v>
      </c>
      <c r="K423">
        <v>180.22138809624656</v>
      </c>
      <c r="L423">
        <v>183.88991157845211</v>
      </c>
      <c r="M423">
        <v>201.0206219920934</v>
      </c>
      <c r="N423">
        <v>5.5338018965257252</v>
      </c>
      <c r="O423">
        <v>34.85679629137794</v>
      </c>
      <c r="P423">
        <v>29.392847300940414</v>
      </c>
      <c r="Q423">
        <v>15461.387611017513</v>
      </c>
      <c r="R423">
        <v>6.1906147572784977</v>
      </c>
      <c r="S423">
        <v>480.04324132207807</v>
      </c>
      <c r="T423">
        <v>420.35805976665597</v>
      </c>
      <c r="U423">
        <v>1299.5058058100747</v>
      </c>
      <c r="V423">
        <v>62.701524250907717</v>
      </c>
      <c r="W423">
        <v>193.63149860773828</v>
      </c>
      <c r="X423">
        <v>149.37886069275069</v>
      </c>
      <c r="Y423">
        <v>1611.5164131510583</v>
      </c>
      <c r="Z423">
        <v>30.443750702722664</v>
      </c>
      <c r="AA423">
        <v>217.70207010258727</v>
      </c>
      <c r="AB423">
        <v>176.18767545240621</v>
      </c>
      <c r="AC423">
        <v>37326.099153144489</v>
      </c>
      <c r="AD423">
        <v>3100.5418708771708</v>
      </c>
      <c r="AE423">
        <v>37732.86767236617</v>
      </c>
      <c r="AF423">
        <v>8314.744284170376</v>
      </c>
      <c r="AG423">
        <v>1213.5603165970474</v>
      </c>
      <c r="AH423">
        <v>23.371298259455202</v>
      </c>
      <c r="AI423" s="17">
        <v>238.29418042999373</v>
      </c>
      <c r="AJ423" s="17">
        <v>257.64958357223946</v>
      </c>
      <c r="AK423" s="17">
        <v>96392.677195024837</v>
      </c>
      <c r="AL423">
        <v>51.033011116585179</v>
      </c>
      <c r="AM423">
        <v>3018.9836461034984</v>
      </c>
      <c r="AN423">
        <v>2285.0903924296981</v>
      </c>
      <c r="AO423">
        <v>7923.5323624240473</v>
      </c>
      <c r="AP423">
        <v>406.03245697404179</v>
      </c>
      <c r="AQ423">
        <v>1184.7094651192024</v>
      </c>
      <c r="AR423">
        <v>1060.2468479610534</v>
      </c>
    </row>
    <row r="424" spans="1:44" x14ac:dyDescent="0.25">
      <c r="A424" s="55" t="s">
        <v>11</v>
      </c>
      <c r="B424" s="35" t="s">
        <v>14</v>
      </c>
      <c r="E424">
        <v>2396.885329746046</v>
      </c>
      <c r="F424">
        <v>409.62508945320957</v>
      </c>
      <c r="G424">
        <v>4796.2400563702558</v>
      </c>
      <c r="H424">
        <v>1211.7633101967538</v>
      </c>
      <c r="I424">
        <v>1189.9021193841429</v>
      </c>
      <c r="J424">
        <v>30.957218785122148</v>
      </c>
      <c r="K424">
        <v>120.33187058661908</v>
      </c>
      <c r="L424">
        <v>140.29224589429884</v>
      </c>
      <c r="M424">
        <v>122.37875824640726</v>
      </c>
      <c r="N424">
        <v>4.2586703054088124</v>
      </c>
      <c r="O424">
        <v>21.96103967164921</v>
      </c>
      <c r="P424">
        <v>19.134333952797455</v>
      </c>
      <c r="Q424">
        <v>8830.0139070099412</v>
      </c>
      <c r="R424">
        <v>117.67419241905982</v>
      </c>
      <c r="S424">
        <v>466.92001206415716</v>
      </c>
      <c r="T424">
        <v>754.01162579033041</v>
      </c>
      <c r="U424">
        <v>891.37053810982616</v>
      </c>
      <c r="V424">
        <v>77.802539635418768</v>
      </c>
      <c r="W424">
        <v>151.1756546340234</v>
      </c>
      <c r="X424">
        <v>160.89925876374727</v>
      </c>
      <c r="Y424">
        <v>1008.1753241291207</v>
      </c>
      <c r="Z424">
        <v>24.771979029621193</v>
      </c>
      <c r="AA424">
        <v>143.62784490451565</v>
      </c>
      <c r="AB424">
        <v>127.74988342682694</v>
      </c>
      <c r="AC424">
        <v>23543.639810043042</v>
      </c>
      <c r="AD424">
        <v>2615.966232142117</v>
      </c>
      <c r="AE424">
        <v>25193.827422904818</v>
      </c>
      <c r="AF424">
        <v>6343.4374384664925</v>
      </c>
      <c r="AG424">
        <v>738.7998461575994</v>
      </c>
      <c r="AH424">
        <v>17.985944520146745</v>
      </c>
      <c r="AI424" s="17">
        <v>150.13393388768463</v>
      </c>
      <c r="AJ424" s="17">
        <v>167.72628811339061</v>
      </c>
      <c r="AK424" s="17">
        <v>55049.954220116422</v>
      </c>
      <c r="AL424">
        <v>970.06009989500353</v>
      </c>
      <c r="AM424">
        <v>2936.4518841634349</v>
      </c>
      <c r="AN424">
        <v>4098.8502107708437</v>
      </c>
      <c r="AO424">
        <v>5434.9917284300209</v>
      </c>
      <c r="AP424">
        <v>503.8211862374626</v>
      </c>
      <c r="AQ424">
        <v>924.94883440085937</v>
      </c>
      <c r="AR424">
        <v>1142.0152165601019</v>
      </c>
    </row>
    <row r="425" spans="1:44" x14ac:dyDescent="0.25">
      <c r="A425" s="55" t="s">
        <v>11</v>
      </c>
      <c r="B425" s="35" t="s">
        <v>15</v>
      </c>
      <c r="E425">
        <v>50.115157664761043</v>
      </c>
      <c r="F425">
        <v>6.8861006250196803</v>
      </c>
      <c r="G425">
        <v>104.70356956602102</v>
      </c>
      <c r="H425">
        <v>25.731370691003011</v>
      </c>
      <c r="I425">
        <v>24.697329780307662</v>
      </c>
      <c r="J425">
        <v>0.50260188854155108</v>
      </c>
      <c r="K425">
        <v>2.552049628110467</v>
      </c>
      <c r="L425">
        <v>2.8505618954550056</v>
      </c>
      <c r="M425">
        <v>2.5466688094535361</v>
      </c>
      <c r="N425">
        <v>7.1827998780241278E-2</v>
      </c>
      <c r="O425">
        <v>0.45897229711615806</v>
      </c>
      <c r="P425">
        <v>0.39299785712111962</v>
      </c>
      <c r="Q425">
        <v>135.89828316201189</v>
      </c>
      <c r="R425">
        <v>0.15322218291160819</v>
      </c>
      <c r="S425">
        <v>107.30386548306326</v>
      </c>
      <c r="T425">
        <v>15.657559417354166</v>
      </c>
      <c r="U425">
        <v>16.751647784603183</v>
      </c>
      <c r="V425">
        <v>0.874890849639688</v>
      </c>
      <c r="W425">
        <v>2.6357537953177523</v>
      </c>
      <c r="X425">
        <v>2.3106134173796069</v>
      </c>
      <c r="Y425">
        <v>21.079383604807514</v>
      </c>
      <c r="Z425">
        <v>0.41643528355783022</v>
      </c>
      <c r="AA425">
        <v>3.1354452391522907</v>
      </c>
      <c r="AB425">
        <v>2.7127241586926472</v>
      </c>
      <c r="AC425">
        <v>488.66627527175228</v>
      </c>
      <c r="AD425">
        <v>42.471178621105118</v>
      </c>
      <c r="AE425">
        <v>534.32143614040399</v>
      </c>
      <c r="AF425">
        <v>128.89066628756649</v>
      </c>
      <c r="AG425">
        <v>15.374224674271565</v>
      </c>
      <c r="AH425">
        <v>0.30335628456933855</v>
      </c>
      <c r="AI425" s="17">
        <v>3.1377073918987777</v>
      </c>
      <c r="AJ425" s="17">
        <v>3.444910702094496</v>
      </c>
      <c r="AK425" s="17">
        <v>847.24603442832949</v>
      </c>
      <c r="AL425">
        <v>1.2631038548541644</v>
      </c>
      <c r="AM425">
        <v>674.83215504685961</v>
      </c>
      <c r="AN425">
        <v>85.115386186134543</v>
      </c>
      <c r="AO425">
        <v>102.14053892778952</v>
      </c>
      <c r="AP425">
        <v>5.6654776021360735</v>
      </c>
      <c r="AQ425">
        <v>16.126521209044707</v>
      </c>
      <c r="AR425">
        <v>16.400048716880697</v>
      </c>
    </row>
    <row r="426" spans="1:44" x14ac:dyDescent="0.25">
      <c r="A426" s="56" t="s">
        <v>11</v>
      </c>
      <c r="B426" s="43" t="s">
        <v>16</v>
      </c>
      <c r="E426">
        <v>170.92054664677792</v>
      </c>
      <c r="F426">
        <v>29.19251206995667</v>
      </c>
      <c r="G426">
        <v>454.0519685707248</v>
      </c>
      <c r="H426">
        <v>165.70238157443609</v>
      </c>
      <c r="I426">
        <v>86.882141280025081</v>
      </c>
      <c r="J426">
        <v>2.2797987449641952</v>
      </c>
      <c r="K426">
        <v>11.325156611311458</v>
      </c>
      <c r="L426">
        <v>20.532905284469205</v>
      </c>
      <c r="M426">
        <v>7.753582450099028</v>
      </c>
      <c r="N426">
        <v>0.28270791804307338</v>
      </c>
      <c r="O426">
        <v>1.6090103253155332</v>
      </c>
      <c r="P426">
        <v>1.7196132178627357</v>
      </c>
      <c r="Q426">
        <v>445.03830062808146</v>
      </c>
      <c r="R426">
        <v>0.7688487286868656</v>
      </c>
      <c r="S426">
        <v>47.442618101403141</v>
      </c>
      <c r="T426">
        <v>361.2202765886671</v>
      </c>
      <c r="U426">
        <v>54.732745616627454</v>
      </c>
      <c r="V426">
        <v>3.8383710873360202</v>
      </c>
      <c r="W426">
        <v>10.711269841969754</v>
      </c>
      <c r="X426">
        <v>14.390689857499938</v>
      </c>
      <c r="Y426">
        <v>71.892416119130402</v>
      </c>
      <c r="Z426">
        <v>1.7654101651445215</v>
      </c>
      <c r="AA426">
        <v>13.597006186929629</v>
      </c>
      <c r="AB426">
        <v>17.469137538290944</v>
      </c>
      <c r="AC426">
        <v>1719.0673139408157</v>
      </c>
      <c r="AD426">
        <v>192.64897710295975</v>
      </c>
      <c r="AE426">
        <v>2371.1427389252149</v>
      </c>
      <c r="AF426">
        <v>928.41339356790127</v>
      </c>
      <c r="AG426">
        <v>46.808331800274615</v>
      </c>
      <c r="AH426">
        <v>1.1939804128229636</v>
      </c>
      <c r="AI426" s="17">
        <v>10.999800256149861</v>
      </c>
      <c r="AJ426" s="17">
        <v>15.073654653167171</v>
      </c>
      <c r="AK426" s="17">
        <v>2774.552603628953</v>
      </c>
      <c r="AL426">
        <v>6.3380887450503085</v>
      </c>
      <c r="AM426">
        <v>298.36580509290576</v>
      </c>
      <c r="AN426">
        <v>1963.6140295293947</v>
      </c>
      <c r="AO426">
        <v>333.72431214905498</v>
      </c>
      <c r="AP426">
        <v>24.855906805911609</v>
      </c>
      <c r="AQ426">
        <v>65.535529376522106</v>
      </c>
      <c r="AR426">
        <v>102.14084838136579</v>
      </c>
    </row>
    <row r="427" spans="1:44" x14ac:dyDescent="0.25">
      <c r="A427" s="57" t="s">
        <v>12</v>
      </c>
      <c r="B427" s="35" t="s">
        <v>13</v>
      </c>
      <c r="E427">
        <v>8524.7255433048394</v>
      </c>
      <c r="F427">
        <v>1614.2417011997868</v>
      </c>
      <c r="G427">
        <v>14226.589460207853</v>
      </c>
      <c r="H427">
        <v>3093.3078021967672</v>
      </c>
      <c r="I427">
        <v>4703.8130865399016</v>
      </c>
      <c r="J427">
        <v>123.11152760830586</v>
      </c>
      <c r="K427">
        <v>395.24149103582846</v>
      </c>
      <c r="L427">
        <v>397.41213473743028</v>
      </c>
      <c r="M427">
        <v>573.78685569271192</v>
      </c>
      <c r="N427">
        <v>18.583512111218091</v>
      </c>
      <c r="O427">
        <v>73.275441620634084</v>
      </c>
      <c r="P427">
        <v>57.382216339393736</v>
      </c>
      <c r="Q427">
        <v>1172.8130991375826</v>
      </c>
      <c r="R427">
        <v>1.2100645150987164</v>
      </c>
      <c r="S427">
        <v>53.489657379973842</v>
      </c>
      <c r="T427">
        <v>58.126827426892774</v>
      </c>
      <c r="U427">
        <v>31578.018099089204</v>
      </c>
      <c r="V427">
        <v>412.2784030817931</v>
      </c>
      <c r="W427">
        <v>1483.7370048982132</v>
      </c>
      <c r="X427">
        <v>948.88742395440704</v>
      </c>
      <c r="Y427">
        <v>3585.660870411245</v>
      </c>
      <c r="Z427">
        <v>97.620879678633244</v>
      </c>
      <c r="AA427">
        <v>426.02838066811125</v>
      </c>
      <c r="AB427">
        <v>326.11130227219672</v>
      </c>
      <c r="AC427">
        <v>93070.580545381701</v>
      </c>
      <c r="AD427">
        <v>10403.247179476539</v>
      </c>
      <c r="AE427">
        <v>82751.525983803134</v>
      </c>
      <c r="AF427">
        <v>17969.339630457449</v>
      </c>
      <c r="AG427">
        <v>3463.9478843173615</v>
      </c>
      <c r="AH427">
        <v>78.48506549035568</v>
      </c>
      <c r="AI427" s="17">
        <v>500.9385016532334</v>
      </c>
      <c r="AJ427" s="17">
        <v>502.99666421986711</v>
      </c>
      <c r="AK427" s="17">
        <v>7311.8013285371489</v>
      </c>
      <c r="AL427">
        <v>9.9752994285765961</v>
      </c>
      <c r="AM427">
        <v>336.39553057986853</v>
      </c>
      <c r="AN427">
        <v>315.98074976686297</v>
      </c>
      <c r="AO427">
        <v>192542.00114432903</v>
      </c>
      <c r="AP427">
        <v>2669.7662450879166</v>
      </c>
      <c r="AQ427">
        <v>9078.0543769456799</v>
      </c>
      <c r="AR427">
        <v>6734.9214986104616</v>
      </c>
    </row>
    <row r="428" spans="1:44" x14ac:dyDescent="0.25">
      <c r="A428" s="57" t="s">
        <v>12</v>
      </c>
      <c r="B428" s="35" t="s">
        <v>14</v>
      </c>
      <c r="E428">
        <v>16504.467814667911</v>
      </c>
      <c r="F428">
        <v>39854.738808470887</v>
      </c>
      <c r="G428">
        <v>38064.627160688724</v>
      </c>
      <c r="H428">
        <v>11932.279575121329</v>
      </c>
      <c r="I428">
        <v>10184.023807216277</v>
      </c>
      <c r="J428">
        <v>3053.188348261036</v>
      </c>
      <c r="K428">
        <v>1376.1509998485219</v>
      </c>
      <c r="L428">
        <v>1775.596518716397</v>
      </c>
      <c r="M428">
        <v>522.05148894330432</v>
      </c>
      <c r="N428">
        <v>364.12048985098033</v>
      </c>
      <c r="O428">
        <v>151.92023070696254</v>
      </c>
      <c r="P428">
        <v>118.195128247253</v>
      </c>
      <c r="Q428">
        <v>2853.4730130654216</v>
      </c>
      <c r="R428">
        <v>17.912789867584095</v>
      </c>
      <c r="S428">
        <v>134.78738953652271</v>
      </c>
      <c r="T428">
        <v>190.06906057623243</v>
      </c>
      <c r="U428">
        <v>13547.984070055578</v>
      </c>
      <c r="V428">
        <v>21400.766722742657</v>
      </c>
      <c r="W428">
        <v>2668.0232516475526</v>
      </c>
      <c r="X428">
        <v>3460.124328407348</v>
      </c>
      <c r="Y428">
        <v>6942.0914643398619</v>
      </c>
      <c r="Z428">
        <v>2410.2057696523134</v>
      </c>
      <c r="AA428">
        <v>1139.8804692693154</v>
      </c>
      <c r="AB428">
        <v>1257.9579790136986</v>
      </c>
      <c r="AC428">
        <v>201503.11897763523</v>
      </c>
      <c r="AD428">
        <v>258002.4282820638</v>
      </c>
      <c r="AE428">
        <v>288124.09072527912</v>
      </c>
      <c r="AF428">
        <v>80285.160171450945</v>
      </c>
      <c r="AG428">
        <v>3151.6217785203903</v>
      </c>
      <c r="AH428">
        <v>1537.8159048355139</v>
      </c>
      <c r="AI428" s="17">
        <v>1038.5838837405129</v>
      </c>
      <c r="AJ428" s="17">
        <v>1036.0658585191861</v>
      </c>
      <c r="AK428" s="17">
        <v>17789.72948308543</v>
      </c>
      <c r="AL428">
        <v>147.66604614940485</v>
      </c>
      <c r="AM428">
        <v>847.6755627077481</v>
      </c>
      <c r="AN428">
        <v>1033.226255878106</v>
      </c>
      <c r="AO428">
        <v>82606.703059532098</v>
      </c>
      <c r="AP428">
        <v>138583.64684711344</v>
      </c>
      <c r="AQ428">
        <v>16323.957734729054</v>
      </c>
      <c r="AR428">
        <v>24558.936222528595</v>
      </c>
    </row>
    <row r="429" spans="1:44" x14ac:dyDescent="0.25">
      <c r="A429" s="57" t="s">
        <v>12</v>
      </c>
      <c r="B429" s="35" t="s">
        <v>15</v>
      </c>
      <c r="E429">
        <v>178.00344164926253</v>
      </c>
      <c r="F429">
        <v>100.68098687293684</v>
      </c>
      <c r="G429">
        <v>454.18999173610706</v>
      </c>
      <c r="H429">
        <v>123.20132360925804</v>
      </c>
      <c r="I429">
        <v>99.604518576795755</v>
      </c>
      <c r="J429">
        <v>7.9293899688164124</v>
      </c>
      <c r="K429">
        <v>12.272901880331219</v>
      </c>
      <c r="L429">
        <v>16.199069500678693</v>
      </c>
      <c r="M429">
        <v>8.5325894353076723</v>
      </c>
      <c r="N429">
        <v>0.76288706507827775</v>
      </c>
      <c r="O429">
        <v>1.4019705317332927</v>
      </c>
      <c r="P429">
        <v>1.2096790495756882</v>
      </c>
      <c r="Q429">
        <v>20.164255338089333</v>
      </c>
      <c r="R429">
        <v>4.5079883120327631E-2</v>
      </c>
      <c r="S429">
        <v>1.0022942824258485</v>
      </c>
      <c r="T429">
        <v>1.1912714320309528</v>
      </c>
      <c r="U429">
        <v>249.7354558510126</v>
      </c>
      <c r="V429">
        <v>27.254740735836833</v>
      </c>
      <c r="W429">
        <v>595.1463440695893</v>
      </c>
      <c r="X429">
        <v>74.617822016054276</v>
      </c>
      <c r="Y429">
        <v>74.871615781410057</v>
      </c>
      <c r="Z429">
        <v>6.0886585312124755</v>
      </c>
      <c r="AA429">
        <v>13.601139418285392</v>
      </c>
      <c r="AB429">
        <v>12.988472746016683</v>
      </c>
      <c r="AC429">
        <v>1970.7947995239711</v>
      </c>
      <c r="AD429">
        <v>670.05426242874046</v>
      </c>
      <c r="AE429">
        <v>2569.5717223039001</v>
      </c>
      <c r="AF429">
        <v>732.45519225878888</v>
      </c>
      <c r="AG429">
        <v>51.511192403493212</v>
      </c>
      <c r="AH429">
        <v>3.2219550807228567</v>
      </c>
      <c r="AI429" s="17">
        <v>9.5843982921925832</v>
      </c>
      <c r="AJ429" s="17">
        <v>10.60371253550746</v>
      </c>
      <c r="AK429" s="17">
        <v>125.71229727773364</v>
      </c>
      <c r="AL429">
        <v>0.37162095633704195</v>
      </c>
      <c r="AM429">
        <v>6.3034114153822385</v>
      </c>
      <c r="AN429">
        <v>6.4758194612017004</v>
      </c>
      <c r="AO429">
        <v>1522.7226824482721</v>
      </c>
      <c r="AP429">
        <v>176.49187124828356</v>
      </c>
      <c r="AQ429">
        <v>3641.326499149216</v>
      </c>
      <c r="AR429">
        <v>529.61516929068262</v>
      </c>
    </row>
    <row r="430" spans="1:44" x14ac:dyDescent="0.25">
      <c r="A430" s="58" t="s">
        <v>12</v>
      </c>
      <c r="B430" s="43" t="s">
        <v>16</v>
      </c>
      <c r="E430">
        <v>855.76890840260876</v>
      </c>
      <c r="F430">
        <v>463.62731662359914</v>
      </c>
      <c r="G430">
        <v>2877.3322840708829</v>
      </c>
      <c r="H430">
        <v>1319.6071195955569</v>
      </c>
      <c r="I430">
        <v>527.34530894129932</v>
      </c>
      <c r="J430">
        <v>39.368707756421017</v>
      </c>
      <c r="K430">
        <v>92.148507099930384</v>
      </c>
      <c r="L430">
        <v>223.08245707756907</v>
      </c>
      <c r="M430">
        <v>34.389704454091323</v>
      </c>
      <c r="N430">
        <v>5.0403422672847169</v>
      </c>
      <c r="O430">
        <v>9.0790565104416228</v>
      </c>
      <c r="P430">
        <v>12.25055950777157</v>
      </c>
      <c r="Q430">
        <v>86.57171794646888</v>
      </c>
      <c r="R430">
        <v>0.21402954931643228</v>
      </c>
      <c r="S430">
        <v>5.3582836381781682</v>
      </c>
      <c r="T430">
        <v>7.5463323130229973</v>
      </c>
      <c r="U430">
        <v>982.73406909885205</v>
      </c>
      <c r="V430">
        <v>153.49393613814789</v>
      </c>
      <c r="W430">
        <v>363.2641895814179</v>
      </c>
      <c r="X430">
        <v>2898.7946839265846</v>
      </c>
      <c r="Y430">
        <v>359.95259593826097</v>
      </c>
      <c r="Z430">
        <v>28.037750764461514</v>
      </c>
      <c r="AA430">
        <v>86.164376715548144</v>
      </c>
      <c r="AB430">
        <v>139.11929357736622</v>
      </c>
      <c r="AC430">
        <v>10434.159084997489</v>
      </c>
      <c r="AD430">
        <v>3326.7591255117486</v>
      </c>
      <c r="AE430">
        <v>19293.089801033351</v>
      </c>
      <c r="AF430">
        <v>10086.869741590279</v>
      </c>
      <c r="AG430">
        <v>207.61044419923971</v>
      </c>
      <c r="AH430">
        <v>21.28723518859746</v>
      </c>
      <c r="AI430" s="17">
        <v>62.067847892505192</v>
      </c>
      <c r="AJ430" s="17">
        <v>107.38502205614147</v>
      </c>
      <c r="AK430" s="17">
        <v>539.72385093601167</v>
      </c>
      <c r="AL430">
        <v>1.7643760430579525</v>
      </c>
      <c r="AM430">
        <v>33.698153171144028</v>
      </c>
      <c r="AN430">
        <v>41.022292937937102</v>
      </c>
      <c r="AO430">
        <v>5992.0664958533234</v>
      </c>
      <c r="AP430">
        <v>993.97137095732728</v>
      </c>
      <c r="AQ430">
        <v>2222.5853067831558</v>
      </c>
      <c r="AR430">
        <v>20574.784894370081</v>
      </c>
    </row>
    <row r="431" spans="1:44" x14ac:dyDescent="0.25">
      <c r="E431" s="243">
        <f t="shared" ref="E431:AR431" si="258">SUM(E411:E430)</f>
        <v>100673.84307559959</v>
      </c>
      <c r="F431" s="243">
        <f t="shared" si="258"/>
        <v>83076.566372285524</v>
      </c>
      <c r="G431" s="243">
        <f t="shared" si="258"/>
        <v>166885.69407862684</v>
      </c>
      <c r="H431" s="243">
        <f t="shared" si="258"/>
        <v>78564.763771296159</v>
      </c>
      <c r="I431" s="243">
        <f t="shared" si="258"/>
        <v>56265.517945974185</v>
      </c>
      <c r="J431" s="243">
        <f t="shared" si="258"/>
        <v>11234.510579625638</v>
      </c>
      <c r="K431" s="243">
        <f t="shared" si="258"/>
        <v>6112.1660262934602</v>
      </c>
      <c r="L431" s="243">
        <f t="shared" si="258"/>
        <v>10684.853613900068</v>
      </c>
      <c r="M431" s="243">
        <f t="shared" si="258"/>
        <v>5229.8522046639046</v>
      </c>
      <c r="N431" s="243">
        <f t="shared" si="258"/>
        <v>2790.9102875543545</v>
      </c>
      <c r="O431" s="243">
        <f t="shared" si="258"/>
        <v>1021.1698756643079</v>
      </c>
      <c r="P431" s="243">
        <f t="shared" si="258"/>
        <v>1124.5155040317902</v>
      </c>
      <c r="Q431" s="243">
        <f t="shared" si="258"/>
        <v>29369.240018588629</v>
      </c>
      <c r="R431" s="243">
        <f t="shared" si="258"/>
        <v>145.29440007099771</v>
      </c>
      <c r="S431" s="243">
        <f t="shared" si="258"/>
        <v>1315.9680636224332</v>
      </c>
      <c r="T431" s="243">
        <f t="shared" si="258"/>
        <v>1833.1198602269449</v>
      </c>
      <c r="U431" s="243">
        <f t="shared" si="258"/>
        <v>50104.795771982266</v>
      </c>
      <c r="V431" s="243">
        <f t="shared" si="258"/>
        <v>22457.750124800852</v>
      </c>
      <c r="W431" s="243">
        <f t="shared" si="258"/>
        <v>5733.7780732286919</v>
      </c>
      <c r="X431" s="243">
        <f t="shared" si="258"/>
        <v>8076.1165294792736</v>
      </c>
      <c r="Y431" s="243">
        <f t="shared" si="258"/>
        <v>42345.323372153398</v>
      </c>
      <c r="Z431" s="243">
        <f t="shared" si="258"/>
        <v>5024.035424134504</v>
      </c>
      <c r="AA431" s="243">
        <f t="shared" si="258"/>
        <v>4997.5464747790957</v>
      </c>
      <c r="AB431" s="243">
        <f t="shared" si="258"/>
        <v>8282.6731332619984</v>
      </c>
      <c r="AC431" s="243">
        <f t="shared" si="258"/>
        <v>1113280.72004036</v>
      </c>
      <c r="AD431" s="243">
        <f t="shared" si="258"/>
        <v>949345.62807264354</v>
      </c>
      <c r="AE431" s="243">
        <f t="shared" si="258"/>
        <v>1279701.3401011897</v>
      </c>
      <c r="AF431" s="243">
        <f t="shared" si="258"/>
        <v>483125.06515873008</v>
      </c>
      <c r="AG431" s="243">
        <f t="shared" si="258"/>
        <v>31572.587102517904</v>
      </c>
      <c r="AH431" s="243">
        <f t="shared" si="258"/>
        <v>11787.049476195767</v>
      </c>
      <c r="AI431" s="243">
        <f t="shared" si="258"/>
        <v>6981.101664280498</v>
      </c>
      <c r="AJ431" s="243">
        <f t="shared" si="258"/>
        <v>9857.1924103810088</v>
      </c>
      <c r="AK431" s="243">
        <f t="shared" si="258"/>
        <v>183099.9741936301</v>
      </c>
      <c r="AL431" s="243">
        <f t="shared" si="258"/>
        <v>1197.7503082844844</v>
      </c>
      <c r="AM431" s="243">
        <f t="shared" si="258"/>
        <v>8276.1004028073876</v>
      </c>
      <c r="AN431" s="243">
        <f t="shared" si="258"/>
        <v>9964.9441314433789</v>
      </c>
      <c r="AO431" s="243">
        <f t="shared" si="258"/>
        <v>305506.11550709174</v>
      </c>
      <c r="AP431" s="243">
        <f t="shared" si="258"/>
        <v>145428.29014479625</v>
      </c>
      <c r="AQ431" s="243">
        <f t="shared" si="258"/>
        <v>35081.385017879038</v>
      </c>
      <c r="AR431" s="243">
        <f t="shared" si="258"/>
        <v>57321.879778951254</v>
      </c>
    </row>
  </sheetData>
  <mergeCells count="3">
    <mergeCell ref="E1:X1"/>
    <mergeCell ref="Z1:AD1"/>
    <mergeCell ref="AJ1:AO1"/>
  </mergeCells>
  <pageMargins left="0" right="0" top="0.39370078740157505" bottom="0.39370078740157505" header="0" footer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BE13-999B-4950-9E9B-289701E80935}">
  <dimension ref="A1:BE49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4.8554687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6.4257812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15" customWidth="1"/>
    <col min="33" max="35" width="12.140625" style="17" customWidth="1"/>
    <col min="36" max="1024" width="12.140625" customWidth="1"/>
    <col min="1025" max="1025" width="11.42578125" customWidth="1"/>
  </cols>
  <sheetData>
    <row r="1" spans="1:57" s="2" customFormat="1" ht="17.25" x14ac:dyDescent="0.3">
      <c r="A1" s="1" t="s">
        <v>0</v>
      </c>
      <c r="C1" s="3" t="s">
        <v>1</v>
      </c>
      <c r="E1" s="367" t="s">
        <v>2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6" t="s">
        <v>59</v>
      </c>
      <c r="AI1" s="5" t="s">
        <v>4</v>
      </c>
    </row>
    <row r="2" spans="1:57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AG2" s="244" t="s">
        <v>99</v>
      </c>
    </row>
    <row r="3" spans="1:57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244" t="s">
        <v>100</v>
      </c>
      <c r="AH3" s="8"/>
      <c r="AI3" s="8"/>
      <c r="AL3" s="11" t="s">
        <v>8</v>
      </c>
      <c r="AM3" s="11" t="s">
        <v>8</v>
      </c>
      <c r="AN3" s="11" t="s">
        <v>8</v>
      </c>
      <c r="AO3" s="11" t="s">
        <v>8</v>
      </c>
      <c r="AP3" s="12" t="s">
        <v>9</v>
      </c>
      <c r="AQ3" s="12" t="s">
        <v>9</v>
      </c>
      <c r="AR3" s="12" t="s">
        <v>9</v>
      </c>
      <c r="AS3" s="12" t="s">
        <v>9</v>
      </c>
      <c r="AT3" s="13" t="s">
        <v>10</v>
      </c>
      <c r="AU3" s="13" t="s">
        <v>10</v>
      </c>
      <c r="AV3" s="13" t="s">
        <v>10</v>
      </c>
      <c r="AW3" s="13" t="s">
        <v>10</v>
      </c>
      <c r="AX3" s="14" t="s">
        <v>11</v>
      </c>
      <c r="AY3" s="14" t="s">
        <v>11</v>
      </c>
      <c r="AZ3" s="14" t="s">
        <v>11</v>
      </c>
      <c r="BA3" s="14" t="s">
        <v>11</v>
      </c>
      <c r="BB3" s="15" t="s">
        <v>12</v>
      </c>
      <c r="BC3" s="15" t="s">
        <v>12</v>
      </c>
      <c r="BD3" s="15" t="s">
        <v>12</v>
      </c>
      <c r="BE3" s="15" t="s">
        <v>12</v>
      </c>
    </row>
    <row r="4" spans="1:57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17"/>
      <c r="AG4" s="8"/>
      <c r="AH4" s="8"/>
      <c r="AI4" s="8"/>
      <c r="AL4" s="18" t="s">
        <v>13</v>
      </c>
      <c r="AM4" s="18" t="s">
        <v>14</v>
      </c>
      <c r="AN4" s="18" t="s">
        <v>15</v>
      </c>
      <c r="AO4" s="18" t="s">
        <v>16</v>
      </c>
      <c r="AP4" s="18" t="s">
        <v>13</v>
      </c>
      <c r="AQ4" s="18" t="s">
        <v>14</v>
      </c>
      <c r="AR4" s="18" t="s">
        <v>15</v>
      </c>
      <c r="AS4" s="18" t="s">
        <v>16</v>
      </c>
      <c r="AT4" s="18" t="s">
        <v>13</v>
      </c>
      <c r="AU4" s="18" t="s">
        <v>14</v>
      </c>
      <c r="AV4" s="18" t="s">
        <v>15</v>
      </c>
      <c r="AW4" s="18" t="s">
        <v>16</v>
      </c>
      <c r="AX4" s="18" t="s">
        <v>13</v>
      </c>
      <c r="AY4" s="18" t="s">
        <v>14</v>
      </c>
      <c r="AZ4" s="18" t="s">
        <v>15</v>
      </c>
      <c r="BA4" s="18" t="s">
        <v>16</v>
      </c>
      <c r="BB4" s="18" t="s">
        <v>13</v>
      </c>
      <c r="BC4" s="18" t="s">
        <v>14</v>
      </c>
      <c r="BD4" s="18" t="s">
        <v>15</v>
      </c>
      <c r="BE4" s="18" t="s">
        <v>16</v>
      </c>
    </row>
    <row r="5" spans="1:57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28">
        <f>'MRIO_+_Emi'!D3/1000</f>
        <v>152.59847845046602</v>
      </c>
      <c r="F5" s="29">
        <f>'MRIO_+_Emi'!E3/1000</f>
        <v>5.0684387917019507</v>
      </c>
      <c r="G5" s="29">
        <f>'MRIO_+_Emi'!F3/1000</f>
        <v>77.116035068585902</v>
      </c>
      <c r="H5" s="29">
        <f>'MRIO_+_Emi'!G3/1000</f>
        <v>20.49039557663</v>
      </c>
      <c r="I5" s="28">
        <f>'MRIO_+_Emi'!H3/1000</f>
        <v>78.973158941574908</v>
      </c>
      <c r="J5" s="29">
        <f>'MRIO_+_Emi'!I3/1000</f>
        <v>2.5399382895851002</v>
      </c>
      <c r="K5" s="29">
        <f>'MRIO_+_Emi'!J3/1000</f>
        <v>20.650271679085503</v>
      </c>
      <c r="L5" s="30">
        <f>'MRIO_+_Emi'!K3/1000</f>
        <v>7.2625393903471602</v>
      </c>
      <c r="M5" s="29">
        <f>'MRIO_+_Emi'!L3/1000</f>
        <v>8.3964444860287895</v>
      </c>
      <c r="N5" s="29">
        <f>'MRIO_+_Emi'!M3/1000</f>
        <v>0.397858718035563</v>
      </c>
      <c r="O5" s="29">
        <f>'MRIO_+_Emi'!N3/1000</f>
        <v>4.9746630643522405</v>
      </c>
      <c r="P5" s="29">
        <f>'MRIO_+_Emi'!O3/1000</f>
        <v>1.08062104572396</v>
      </c>
      <c r="Q5" s="28">
        <f>'MRIO_+_Emi'!P3/1000</f>
        <v>11.5868257349704</v>
      </c>
      <c r="R5" s="29">
        <f>'MRIO_+_Emi'!Q3/1000</f>
        <v>0.64379718035563094</v>
      </c>
      <c r="S5" s="29">
        <f>'MRIO_+_Emi'!R3/1000</f>
        <v>3.1413218577476703</v>
      </c>
      <c r="T5" s="30">
        <f>'MRIO_+_Emi'!S3/1000</f>
        <v>1.5505251058425098</v>
      </c>
      <c r="U5" s="29">
        <f>'MRIO_+_Emi'!T3/1000</f>
        <v>34.194008431837396</v>
      </c>
      <c r="V5" s="29">
        <f>'MRIO_+_Emi'!U3/1000</f>
        <v>2.6494958636748502</v>
      </c>
      <c r="W5" s="29">
        <f>'MRIO_+_Emi'!V3/1000</f>
        <v>15.1213174750212</v>
      </c>
      <c r="X5" s="30">
        <f>'MRIO_+_Emi'!W3/1000</f>
        <v>5.0916938966977101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33">
        <f>'MRIO_+_Emi'!AE3/1000</f>
        <v>140480.436802357</v>
      </c>
      <c r="AG5" s="245">
        <f t="shared" ref="AG5:AG24" si="0">AF5/C5</f>
        <v>169.01922820272497</v>
      </c>
      <c r="AI5" s="32">
        <f t="shared" ref="AI5:AI24" si="1">C5-SUM(E5:X5)-SUM(Z5:AD5)</f>
        <v>2.8788633699150523E-8</v>
      </c>
      <c r="AL5" s="246">
        <f t="shared" ref="AL5:AL24" si="2">E5/$C5</f>
        <v>0.18359906645859164</v>
      </c>
      <c r="AM5" s="247">
        <f t="shared" ref="AM5:AM24" si="3">F5/$C5</f>
        <v>6.0980990112627729E-3</v>
      </c>
      <c r="AN5" s="247">
        <f t="shared" ref="AN5:AN24" si="4">G5/$C5</f>
        <v>9.2782262256803971E-2</v>
      </c>
      <c r="AO5" s="247">
        <f t="shared" ref="AO5:AO24" si="5">H5/$C5</f>
        <v>2.4653047248159077E-2</v>
      </c>
      <c r="AP5" s="246">
        <f t="shared" ref="AP5:AP24" si="6">I5/$C5</f>
        <v>9.5016663365131038E-2</v>
      </c>
      <c r="AQ5" s="247">
        <f t="shared" ref="AQ5:AQ24" si="7">J5/$C5</f>
        <v>3.0559302003894408E-3</v>
      </c>
      <c r="AR5" s="247">
        <f t="shared" ref="AR5:AR24" si="8">K5/$C5</f>
        <v>2.4845402397816723E-2</v>
      </c>
      <c r="AS5" s="248">
        <f t="shared" ref="AS5:AS24" si="9">L5/$C5</f>
        <v>8.7379341244173195E-3</v>
      </c>
      <c r="AT5" s="247">
        <f t="shared" ref="AT5:AT24" si="10">M5/$C5</f>
        <v>1.010219357925431E-2</v>
      </c>
      <c r="AU5" s="247">
        <f t="shared" ref="AU5:AU24" si="11">N5/$C5</f>
        <v>4.7868425658944262E-4</v>
      </c>
      <c r="AV5" s="247">
        <f t="shared" ref="AV5:AV24" si="12">O5/$C5</f>
        <v>5.9852726176269355E-3</v>
      </c>
      <c r="AW5" s="247">
        <f t="shared" ref="AW5:AW24" si="13">P5/$C5</f>
        <v>1.3001506778118222E-3</v>
      </c>
      <c r="AX5" s="246">
        <f t="shared" ref="AX5:AX24" si="14">Q5/$C5</f>
        <v>1.3940705108992873E-2</v>
      </c>
      <c r="AY5" s="247">
        <f t="shared" ref="AY5:AY24" si="15">R5/$C5</f>
        <v>7.7458545132437679E-4</v>
      </c>
      <c r="AZ5" s="247">
        <f t="shared" ref="AZ5:AZ24" si="16">S5/$C5</f>
        <v>3.7794856566387984E-3</v>
      </c>
      <c r="BA5" s="248">
        <f t="shared" ref="BA5:BA24" si="17">T5/$C5</f>
        <v>1.8655163855103593E-3</v>
      </c>
      <c r="BB5" s="247">
        <f t="shared" ref="BB5:BB24" si="18">U5/$C5</f>
        <v>4.1140567653827648E-2</v>
      </c>
      <c r="BC5" s="247">
        <f t="shared" ref="BC5:BC24" si="19">V5/$C5</f>
        <v>3.1877445443501207E-3</v>
      </c>
      <c r="BD5" s="247">
        <f t="shared" ref="BD5:BD24" si="20">W5/$C5</f>
        <v>1.8193233643145821E-2</v>
      </c>
      <c r="BE5" s="248">
        <f t="shared" ref="BE5:BE24" si="21">X5/$C5</f>
        <v>6.1260784224008982E-3</v>
      </c>
    </row>
    <row r="6" spans="1:57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37">
        <f>'MRIO_+_Emi'!D4/1000</f>
        <v>25.377148659610498</v>
      </c>
      <c r="F6" s="38">
        <f>'MRIO_+_Emi'!E4/1000</f>
        <v>51.1150839695174</v>
      </c>
      <c r="G6" s="38">
        <f>'MRIO_+_Emi'!F4/1000</f>
        <v>24.793792047417398</v>
      </c>
      <c r="H6" s="38">
        <f>'MRIO_+_Emi'!G4/1000</f>
        <v>16.8759016088061</v>
      </c>
      <c r="I6" s="37">
        <f>'MRIO_+_Emi'!H4/1000</f>
        <v>1.2215542260795902</v>
      </c>
      <c r="J6" s="38">
        <f>'MRIO_+_Emi'!I4/1000</f>
        <v>1.2071161549534299</v>
      </c>
      <c r="K6" s="38">
        <f>'MRIO_+_Emi'!J4/1000</f>
        <v>1.11723416088061</v>
      </c>
      <c r="L6" s="39">
        <f>'MRIO_+_Emi'!K4/1000</f>
        <v>1.37209651481795</v>
      </c>
      <c r="M6" s="38">
        <f>'MRIO_+_Emi'!L4/1000</f>
        <v>6.9608948348856906E-2</v>
      </c>
      <c r="N6" s="38">
        <f>'MRIO_+_Emi'!M4/1000</f>
        <v>0.103645785774767</v>
      </c>
      <c r="O6" s="38">
        <f>'MRIO_+_Emi'!N4/1000</f>
        <v>0.35396355207451302</v>
      </c>
      <c r="P6" s="38">
        <f>'MRIO_+_Emi'!O4/1000</f>
        <v>0.14218345469940702</v>
      </c>
      <c r="Q6" s="37">
        <f>'MRIO_+_Emi'!P4/1000</f>
        <v>9.0909617273497098E-2</v>
      </c>
      <c r="R6" s="38">
        <f>'MRIO_+_Emi'!Q4/1000</f>
        <v>8.420109737510581E-2</v>
      </c>
      <c r="S6" s="38">
        <f>'MRIO_+_Emi'!R4/1000</f>
        <v>2.1874263336155799E-2</v>
      </c>
      <c r="T6" s="39">
        <f>'MRIO_+_Emi'!S4/1000</f>
        <v>4.9993878916172699E-2</v>
      </c>
      <c r="U6" s="38">
        <f>'MRIO_+_Emi'!T4/1000</f>
        <v>0.83674438950042307</v>
      </c>
      <c r="V6" s="38">
        <f>'MRIO_+_Emi'!U4/1000</f>
        <v>0.99564361727349693</v>
      </c>
      <c r="W6" s="38">
        <f>'MRIO_+_Emi'!V4/1000</f>
        <v>0.82491666045723899</v>
      </c>
      <c r="X6" s="39">
        <f>'MRIO_+_Emi'!W4/1000</f>
        <v>0.80549170956816207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41">
        <f>'MRIO_+_Emi'!AE4/1000</f>
        <v>77038.728418095096</v>
      </c>
      <c r="AG6" s="245">
        <f t="shared" si="0"/>
        <v>389.24944207882123</v>
      </c>
      <c r="AI6" s="32">
        <f t="shared" si="1"/>
        <v>8.3826904528905288E-8</v>
      </c>
      <c r="AL6" s="249">
        <f t="shared" si="2"/>
        <v>0.12822175495545313</v>
      </c>
      <c r="AM6" s="250">
        <f t="shared" si="3"/>
        <v>0.25826643722579135</v>
      </c>
      <c r="AN6" s="250">
        <f t="shared" si="4"/>
        <v>0.12527426035771233</v>
      </c>
      <c r="AO6" s="250">
        <f t="shared" si="5"/>
        <v>8.526796094238133E-2</v>
      </c>
      <c r="AP6" s="249">
        <f t="shared" si="6"/>
        <v>6.1720813769146048E-3</v>
      </c>
      <c r="AQ6" s="250">
        <f t="shared" si="7"/>
        <v>6.0991309110131958E-3</v>
      </c>
      <c r="AR6" s="250">
        <f t="shared" si="8"/>
        <v>5.6449889909142214E-3</v>
      </c>
      <c r="AS6" s="251">
        <f t="shared" si="9"/>
        <v>6.9327183072473179E-3</v>
      </c>
      <c r="AT6" s="250">
        <f t="shared" si="10"/>
        <v>3.5170939168982724E-4</v>
      </c>
      <c r="AU6" s="250">
        <f t="shared" si="11"/>
        <v>5.2368549059764776E-4</v>
      </c>
      <c r="AV6" s="250">
        <f t="shared" si="12"/>
        <v>1.7884526132557472E-3</v>
      </c>
      <c r="AW6" s="250">
        <f t="shared" si="13"/>
        <v>7.1840269888961419E-4</v>
      </c>
      <c r="AX6" s="249">
        <f t="shared" si="14"/>
        <v>4.5933413660805201E-4</v>
      </c>
      <c r="AY6" s="250">
        <f t="shared" si="15"/>
        <v>4.2543835871499259E-4</v>
      </c>
      <c r="AZ6" s="250">
        <f t="shared" si="16"/>
        <v>1.1052291456934194E-4</v>
      </c>
      <c r="BA6" s="251">
        <f t="shared" si="17"/>
        <v>2.5260138471996794E-4</v>
      </c>
      <c r="BB6" s="250">
        <f t="shared" si="18"/>
        <v>4.2277733999971055E-3</v>
      </c>
      <c r="BC6" s="250">
        <f t="shared" si="19"/>
        <v>5.0306349869868603E-3</v>
      </c>
      <c r="BD6" s="250">
        <f t="shared" si="20"/>
        <v>4.1680120692267827E-3</v>
      </c>
      <c r="BE6" s="251">
        <f t="shared" si="21"/>
        <v>4.0698646640029224E-3</v>
      </c>
    </row>
    <row r="7" spans="1:57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37">
        <f>'MRIO_+_Emi'!D5/1000</f>
        <v>95.339237967823891</v>
      </c>
      <c r="F7" s="38">
        <f>'MRIO_+_Emi'!E5/1000</f>
        <v>14.1235251541067</v>
      </c>
      <c r="G7" s="38">
        <f>'MRIO_+_Emi'!F5/1000</f>
        <v>242.49579070872102</v>
      </c>
      <c r="H7" s="38">
        <f>'MRIO_+_Emi'!G5/1000</f>
        <v>102.826224454699</v>
      </c>
      <c r="I7" s="37">
        <f>'MRIO_+_Emi'!H5/1000</f>
        <v>15.210973580863699</v>
      </c>
      <c r="J7" s="38">
        <f>'MRIO_+_Emi'!I5/1000</f>
        <v>0.65834680355630804</v>
      </c>
      <c r="K7" s="38">
        <f>'MRIO_+_Emi'!J5/1000</f>
        <v>7.4147650541913599</v>
      </c>
      <c r="L7" s="39">
        <f>'MRIO_+_Emi'!K5/1000</f>
        <v>3.1115905546147302</v>
      </c>
      <c r="M7" s="38">
        <f>'MRIO_+_Emi'!L5/1000</f>
        <v>1.2628916020321799</v>
      </c>
      <c r="N7" s="38">
        <f>'MRIO_+_Emi'!M5/1000</f>
        <v>8.3637667231159993E-2</v>
      </c>
      <c r="O7" s="38">
        <f>'MRIO_+_Emi'!N5/1000</f>
        <v>1.00551159441152</v>
      </c>
      <c r="P7" s="38">
        <f>'MRIO_+_Emi'!O5/1000</f>
        <v>0.24478720491109202</v>
      </c>
      <c r="Q7" s="37">
        <f>'MRIO_+_Emi'!P5/1000</f>
        <v>2.21406993395428</v>
      </c>
      <c r="R7" s="38">
        <f>'MRIO_+_Emi'!Q5/1000</f>
        <v>0.12535938272650299</v>
      </c>
      <c r="S7" s="38">
        <f>'MRIO_+_Emi'!R5/1000</f>
        <v>0.83485185520745098</v>
      </c>
      <c r="T7" s="39">
        <f>'MRIO_+_Emi'!S5/1000</f>
        <v>0.29671612362404698</v>
      </c>
      <c r="U7" s="38">
        <f>'MRIO_+_Emi'!T5/1000</f>
        <v>6.5937788950042302</v>
      </c>
      <c r="V7" s="38">
        <f>'MRIO_+_Emi'!U5/1000</f>
        <v>0.58823571380186301</v>
      </c>
      <c r="W7" s="38">
        <f>'MRIO_+_Emi'!V5/1000</f>
        <v>4.0554940846740104</v>
      </c>
      <c r="X7" s="39">
        <f>'MRIO_+_Emi'!W5/1000</f>
        <v>1.2771957392040598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41">
        <f>'MRIO_+_Emi'!AE5/1000</f>
        <v>18406.566439296599</v>
      </c>
      <c r="AG7" s="245">
        <f t="shared" si="0"/>
        <v>9.5977123953186627</v>
      </c>
      <c r="AI7" s="32">
        <f t="shared" si="1"/>
        <v>3.4717913877102546E-8</v>
      </c>
      <c r="AL7" s="249">
        <f t="shared" si="2"/>
        <v>4.9712616908848477E-2</v>
      </c>
      <c r="AM7" s="250">
        <f t="shared" si="3"/>
        <v>7.3644116562537418E-3</v>
      </c>
      <c r="AN7" s="250">
        <f t="shared" si="4"/>
        <v>0.12644426998230709</v>
      </c>
      <c r="AO7" s="250">
        <f t="shared" si="5"/>
        <v>5.3616546696386332E-2</v>
      </c>
      <c r="AP7" s="249">
        <f t="shared" si="6"/>
        <v>7.9314384985046255E-3</v>
      </c>
      <c r="AQ7" s="250">
        <f t="shared" si="7"/>
        <v>3.4328093171255586E-4</v>
      </c>
      <c r="AR7" s="250">
        <f t="shared" si="8"/>
        <v>3.8662714582691944E-3</v>
      </c>
      <c r="AS7" s="251">
        <f t="shared" si="9"/>
        <v>1.6224726829782122E-3</v>
      </c>
      <c r="AT7" s="250">
        <f t="shared" si="10"/>
        <v>6.5850795273207359E-4</v>
      </c>
      <c r="AU7" s="250">
        <f t="shared" si="11"/>
        <v>4.3611081846654169E-5</v>
      </c>
      <c r="AV7" s="250">
        <f t="shared" si="12"/>
        <v>5.2430262456319764E-4</v>
      </c>
      <c r="AW7" s="250">
        <f t="shared" si="13"/>
        <v>1.2763907915899054E-4</v>
      </c>
      <c r="AX7" s="249">
        <f t="shared" si="14"/>
        <v>1.1544796537309773E-3</v>
      </c>
      <c r="AY7" s="250">
        <f t="shared" si="15"/>
        <v>6.5365982592766086E-5</v>
      </c>
      <c r="AZ7" s="250">
        <f t="shared" si="16"/>
        <v>4.3531573503425962E-4</v>
      </c>
      <c r="BA7" s="251">
        <f t="shared" si="17"/>
        <v>1.5471630882322494E-4</v>
      </c>
      <c r="BB7" s="250">
        <f t="shared" si="18"/>
        <v>3.4381856953757377E-3</v>
      </c>
      <c r="BC7" s="250">
        <f t="shared" si="19"/>
        <v>3.0672299585826564E-4</v>
      </c>
      <c r="BD7" s="250">
        <f t="shared" si="20"/>
        <v>2.1146510933467018E-3</v>
      </c>
      <c r="BE7" s="251">
        <f t="shared" si="21"/>
        <v>6.6596654068174106E-4</v>
      </c>
    </row>
    <row r="8" spans="1:57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44">
        <f>'MRIO_+_Emi'!D6/1000</f>
        <v>100.29388590939901</v>
      </c>
      <c r="F8" s="45">
        <f>'MRIO_+_Emi'!E6/1000</f>
        <v>15.887873903471601</v>
      </c>
      <c r="G8" s="45">
        <f>'MRIO_+_Emi'!F6/1000</f>
        <v>222.97560411007601</v>
      </c>
      <c r="H8" s="45">
        <f>'MRIO_+_Emi'!G6/1000</f>
        <v>372.02855609314099</v>
      </c>
      <c r="I8" s="44">
        <f>'MRIO_+_Emi'!H6/1000</f>
        <v>14.9596231981372</v>
      </c>
      <c r="J8" s="45">
        <f>'MRIO_+_Emi'!I6/1000</f>
        <v>2.11332568670618</v>
      </c>
      <c r="K8" s="45">
        <f>'MRIO_+_Emi'!J6/1000</f>
        <v>17.358068269263303</v>
      </c>
      <c r="L8" s="46">
        <f>'MRIO_+_Emi'!K6/1000</f>
        <v>34.054106962743397</v>
      </c>
      <c r="M8" s="45">
        <f>'MRIO_+_Emi'!L6/1000</f>
        <v>0.78586610499576603</v>
      </c>
      <c r="N8" s="45">
        <f>'MRIO_+_Emi'!M6/1000</f>
        <v>0.17860053852667201</v>
      </c>
      <c r="O8" s="45">
        <f>'MRIO_+_Emi'!N6/1000</f>
        <v>2.23105075783235</v>
      </c>
      <c r="P8" s="45">
        <f>'MRIO_+_Emi'!O6/1000</f>
        <v>2.1501192650296397</v>
      </c>
      <c r="Q8" s="44">
        <f>'MRIO_+_Emi'!P6/1000</f>
        <v>2.8073201930567304</v>
      </c>
      <c r="R8" s="45">
        <f>'MRIO_+_Emi'!Q6/1000</f>
        <v>0.35791037849280299</v>
      </c>
      <c r="S8" s="45">
        <f>'MRIO_+_Emi'!R6/1000</f>
        <v>2.20070421422523</v>
      </c>
      <c r="T8" s="46">
        <f>'MRIO_+_Emi'!S6/1000</f>
        <v>1.44293943014395</v>
      </c>
      <c r="U8" s="45">
        <f>'MRIO_+_Emi'!T6/1000</f>
        <v>5.8996425486875497</v>
      </c>
      <c r="V8" s="45">
        <f>'MRIO_+_Emi'!U6/1000</f>
        <v>2.36961718882303</v>
      </c>
      <c r="W8" s="45">
        <f>'MRIO_+_Emi'!V6/1000</f>
        <v>10.0358811049958</v>
      </c>
      <c r="X8" s="46">
        <f>'MRIO_+_Emi'!W6/1000</f>
        <v>9.8166546824724783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48">
        <f>'MRIO_+_Emi'!AE6/1000</f>
        <v>107546.29628499701</v>
      </c>
      <c r="AG8" s="245">
        <f t="shared" si="0"/>
        <v>88.365170542972606</v>
      </c>
      <c r="AI8" s="32">
        <f t="shared" si="1"/>
        <v>2.7092426080344012E-8</v>
      </c>
      <c r="AL8" s="252">
        <f t="shared" si="2"/>
        <v>8.2406243998546888E-2</v>
      </c>
      <c r="AM8" s="253">
        <f t="shared" si="3"/>
        <v>1.305423557613824E-2</v>
      </c>
      <c r="AN8" s="253">
        <f t="shared" si="4"/>
        <v>0.18320739964764243</v>
      </c>
      <c r="AO8" s="253">
        <f t="shared" si="5"/>
        <v>0.30567641975237703</v>
      </c>
      <c r="AP8" s="252">
        <f t="shared" si="6"/>
        <v>1.2291540488376751E-2</v>
      </c>
      <c r="AQ8" s="253">
        <f t="shared" si="7"/>
        <v>1.7364092597272234E-3</v>
      </c>
      <c r="AR8" s="253">
        <f t="shared" si="8"/>
        <v>1.4262217443967794E-2</v>
      </c>
      <c r="AS8" s="254">
        <f t="shared" si="9"/>
        <v>2.7980479787765987E-2</v>
      </c>
      <c r="AT8" s="253">
        <f t="shared" si="10"/>
        <v>6.4570510366873494E-4</v>
      </c>
      <c r="AU8" s="253">
        <f t="shared" si="11"/>
        <v>1.4674672760606969E-4</v>
      </c>
      <c r="AV8" s="253">
        <f t="shared" si="12"/>
        <v>1.8331377975439069E-3</v>
      </c>
      <c r="AW8" s="253">
        <f t="shared" si="13"/>
        <v>1.7666406199483404E-3</v>
      </c>
      <c r="AX8" s="252">
        <f t="shared" si="14"/>
        <v>2.3066282726353178E-3</v>
      </c>
      <c r="AY8" s="253">
        <f t="shared" si="15"/>
        <v>2.9407625113193631E-4</v>
      </c>
      <c r="AZ8" s="253">
        <f t="shared" si="16"/>
        <v>1.8082036287825137E-3</v>
      </c>
      <c r="BA8" s="254">
        <f t="shared" si="17"/>
        <v>1.1855879117395251E-3</v>
      </c>
      <c r="BB8" s="253">
        <f t="shared" si="18"/>
        <v>4.8474279260705584E-3</v>
      </c>
      <c r="BC8" s="253">
        <f t="shared" si="19"/>
        <v>1.9469905914474253E-3</v>
      </c>
      <c r="BD8" s="253">
        <f t="shared" si="20"/>
        <v>8.2459589593106633E-3</v>
      </c>
      <c r="BE8" s="254">
        <f t="shared" si="21"/>
        <v>8.0658320662146572E-3</v>
      </c>
    </row>
    <row r="9" spans="1:57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38">
        <f>'MRIO_+_Emi'!D7/1000</f>
        <v>80.861846889077</v>
      </c>
      <c r="F9" s="38">
        <f>'MRIO_+_Emi'!E7/1000</f>
        <v>4.4575112506350596</v>
      </c>
      <c r="G9" s="38">
        <f>'MRIO_+_Emi'!F7/1000</f>
        <v>33.883876019474997</v>
      </c>
      <c r="H9" s="38">
        <f>'MRIO_+_Emi'!G7/1000</f>
        <v>11.3834698010161</v>
      </c>
      <c r="I9" s="37">
        <f>'MRIO_+_Emi'!H7/1000</f>
        <v>1964.20491718374</v>
      </c>
      <c r="J9" s="38">
        <f>'MRIO_+_Emi'!I7/1000</f>
        <v>80.061481110922898</v>
      </c>
      <c r="K9" s="38">
        <f>'MRIO_+_Emi'!J7/1000</f>
        <v>694.34730608975394</v>
      </c>
      <c r="L9" s="39">
        <f>'MRIO_+_Emi'!K7/1000</f>
        <v>254.029918135478</v>
      </c>
      <c r="M9" s="38">
        <f>'MRIO_+_Emi'!L7/1000</f>
        <v>71.382232260795988</v>
      </c>
      <c r="N9" s="38">
        <f>'MRIO_+_Emi'!M7/1000</f>
        <v>4.0558521913632495</v>
      </c>
      <c r="O9" s="38">
        <f>'MRIO_+_Emi'!N7/1000</f>
        <v>38.726315480948301</v>
      </c>
      <c r="P9" s="38">
        <f>'MRIO_+_Emi'!O7/1000</f>
        <v>10.012444126164301</v>
      </c>
      <c r="Q9" s="37">
        <f>'MRIO_+_Emi'!P7/1000</f>
        <v>86.286985707027895</v>
      </c>
      <c r="R9" s="38">
        <f>'MRIO_+_Emi'!Q7/1000</f>
        <v>5.0388567705334495</v>
      </c>
      <c r="S9" s="38">
        <f>'MRIO_+_Emi'!R7/1000</f>
        <v>18.4701493276884</v>
      </c>
      <c r="T9" s="39">
        <f>'MRIO_+_Emi'!S7/1000</f>
        <v>9.3028415520745096</v>
      </c>
      <c r="U9" s="38">
        <f>'MRIO_+_Emi'!T7/1000</f>
        <v>253.29532407620701</v>
      </c>
      <c r="V9" s="38">
        <f>'MRIO_+_Emi'!U7/1000</f>
        <v>21.109910321761198</v>
      </c>
      <c r="W9" s="38">
        <f>'MRIO_+_Emi'!V7/1000</f>
        <v>123.614353874682</v>
      </c>
      <c r="X9" s="38">
        <f>'MRIO_+_Emi'!W7/1000</f>
        <v>33.0011724309907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41">
        <f>'MRIO_+_Emi'!AE7/1000</f>
        <v>988092.58242630307</v>
      </c>
      <c r="AG9" s="245">
        <f t="shared" si="0"/>
        <v>148.10015207183116</v>
      </c>
      <c r="AI9" s="32">
        <f t="shared" si="1"/>
        <v>2.8933236535522155E-6</v>
      </c>
      <c r="AL9" s="250">
        <f t="shared" si="2"/>
        <v>1.2119969357198E-2</v>
      </c>
      <c r="AM9" s="250">
        <f t="shared" si="3"/>
        <v>6.6811360172333708E-4</v>
      </c>
      <c r="AN9" s="250">
        <f t="shared" si="4"/>
        <v>5.0786811686663012E-3</v>
      </c>
      <c r="AO9" s="250">
        <f t="shared" si="5"/>
        <v>1.7062101655452154E-3</v>
      </c>
      <c r="AP9" s="249">
        <f t="shared" si="6"/>
        <v>0.2944046459905969</v>
      </c>
      <c r="AQ9" s="250">
        <f t="shared" si="7"/>
        <v>1.2000006617303074E-2</v>
      </c>
      <c r="AR9" s="250">
        <f t="shared" si="8"/>
        <v>0.10407217243757486</v>
      </c>
      <c r="AS9" s="251">
        <f t="shared" si="9"/>
        <v>3.8075247376391619E-2</v>
      </c>
      <c r="AT9" s="250">
        <f t="shared" si="10"/>
        <v>1.0699118322588108E-2</v>
      </c>
      <c r="AU9" s="250">
        <f t="shared" si="11"/>
        <v>6.0791097616256834E-4</v>
      </c>
      <c r="AV9" s="250">
        <f t="shared" si="12"/>
        <v>5.8044896945048429E-3</v>
      </c>
      <c r="AW9" s="250">
        <f t="shared" si="13"/>
        <v>1.5007141274701794E-3</v>
      </c>
      <c r="AX9" s="249">
        <f t="shared" si="14"/>
        <v>1.2933115714370709E-2</v>
      </c>
      <c r="AY9" s="250">
        <f t="shared" si="15"/>
        <v>7.5524851340520965E-4</v>
      </c>
      <c r="AZ9" s="250">
        <f t="shared" si="16"/>
        <v>2.7683963758771608E-3</v>
      </c>
      <c r="BA9" s="251">
        <f t="shared" si="17"/>
        <v>1.3943554208040465E-3</v>
      </c>
      <c r="BB9" s="250">
        <f t="shared" si="18"/>
        <v>3.7965142823615856E-2</v>
      </c>
      <c r="BC9" s="250">
        <f t="shared" si="19"/>
        <v>3.1640566729066941E-3</v>
      </c>
      <c r="BD9" s="250">
        <f t="shared" si="20"/>
        <v>1.8527924338979651E-2</v>
      </c>
      <c r="BE9" s="250">
        <f t="shared" si="21"/>
        <v>4.9463772347901197E-3</v>
      </c>
    </row>
    <row r="10" spans="1:57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38">
        <f>'MRIO_+_Emi'!D8/1000</f>
        <v>2.2157554640135499</v>
      </c>
      <c r="F10" s="38">
        <f>'MRIO_+_Emi'!E8/1000</f>
        <v>1.2761477383573199</v>
      </c>
      <c r="G10" s="38">
        <f>'MRIO_+_Emi'!F8/1000</f>
        <v>1.84115012870449</v>
      </c>
      <c r="H10" s="38">
        <f>'MRIO_+_Emi'!G8/1000</f>
        <v>1.9152411227773101</v>
      </c>
      <c r="I10" s="37">
        <f>'MRIO_+_Emi'!H8/1000</f>
        <v>220.12531946994099</v>
      </c>
      <c r="J10" s="38">
        <f>'MRIO_+_Emi'!I8/1000</f>
        <v>306.67164416596103</v>
      </c>
      <c r="K10" s="38">
        <f>'MRIO_+_Emi'!J8/1000</f>
        <v>220.08967970025401</v>
      </c>
      <c r="L10" s="39">
        <f>'MRIO_+_Emi'!K8/1000</f>
        <v>126.970446469094</v>
      </c>
      <c r="M10" s="38">
        <f>'MRIO_+_Emi'!L8/1000</f>
        <v>1.36334848094835</v>
      </c>
      <c r="N10" s="38">
        <f>'MRIO_+_Emi'!M8/1000</f>
        <v>2.7669134606265904</v>
      </c>
      <c r="O10" s="38">
        <f>'MRIO_+_Emi'!N8/1000</f>
        <v>4.2548818154106707</v>
      </c>
      <c r="P10" s="38">
        <f>'MRIO_+_Emi'!O8/1000</f>
        <v>1.6712237451312402</v>
      </c>
      <c r="Q10" s="37">
        <f>'MRIO_+_Emi'!P8/1000</f>
        <v>3.0444909635901798</v>
      </c>
      <c r="R10" s="38">
        <f>'MRIO_+_Emi'!Q8/1000</f>
        <v>5.0261194750211695</v>
      </c>
      <c r="S10" s="38">
        <f>'MRIO_+_Emi'!R8/1000</f>
        <v>0.41731321761219298</v>
      </c>
      <c r="T10" s="39">
        <f>'MRIO_+_Emi'!S8/1000</f>
        <v>0.39612681964436897</v>
      </c>
      <c r="U10" s="38">
        <f>'MRIO_+_Emi'!T8/1000</f>
        <v>15.3920515469941</v>
      </c>
      <c r="V10" s="38">
        <f>'MRIO_+_Emi'!U8/1000</f>
        <v>16.575663369178699</v>
      </c>
      <c r="W10" s="38">
        <f>'MRIO_+_Emi'!V8/1000</f>
        <v>12.5340545173582</v>
      </c>
      <c r="X10" s="38">
        <f>'MRIO_+_Emi'!W8/1000</f>
        <v>13.471678948348899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41">
        <f>'MRIO_+_Emi'!AE8/1000</f>
        <v>1628011.2138620701</v>
      </c>
      <c r="AG10" s="245">
        <f t="shared" si="0"/>
        <v>1144.6095807545012</v>
      </c>
      <c r="AI10" s="32">
        <f t="shared" si="1"/>
        <v>2.176124439756677E-6</v>
      </c>
      <c r="AL10" s="250">
        <f t="shared" si="2"/>
        <v>1.5578362797038551E-3</v>
      </c>
      <c r="AM10" s="250">
        <f t="shared" si="3"/>
        <v>8.9722411943148365E-4</v>
      </c>
      <c r="AN10" s="250">
        <f t="shared" si="4"/>
        <v>1.2944616468109212E-3</v>
      </c>
      <c r="AO10" s="250">
        <f t="shared" si="5"/>
        <v>1.3465529720679472E-3</v>
      </c>
      <c r="AP10" s="249">
        <f t="shared" si="6"/>
        <v>0.15476401359314368</v>
      </c>
      <c r="AQ10" s="250">
        <f t="shared" si="7"/>
        <v>0.21561233673899841</v>
      </c>
      <c r="AR10" s="250">
        <f t="shared" si="8"/>
        <v>0.15473895625846917</v>
      </c>
      <c r="AS10" s="251">
        <f t="shared" si="9"/>
        <v>8.9269403222620822E-2</v>
      </c>
      <c r="AT10" s="250">
        <f t="shared" si="10"/>
        <v>9.5853254566880832E-4</v>
      </c>
      <c r="AU10" s="250">
        <f t="shared" si="11"/>
        <v>1.9453401974048735E-3</v>
      </c>
      <c r="AV10" s="250">
        <f t="shared" si="12"/>
        <v>2.9914895237999105E-3</v>
      </c>
      <c r="AW10" s="250">
        <f t="shared" si="13"/>
        <v>1.1749911142956676E-3</v>
      </c>
      <c r="AX10" s="249">
        <f t="shared" si="14"/>
        <v>2.1404972495116126E-3</v>
      </c>
      <c r="AY10" s="250">
        <f t="shared" si="15"/>
        <v>3.5337253552931731E-3</v>
      </c>
      <c r="AZ10" s="250">
        <f t="shared" si="16"/>
        <v>2.9340136172727426E-4</v>
      </c>
      <c r="BA10" s="251">
        <f t="shared" si="17"/>
        <v>2.7850579228084441E-4</v>
      </c>
      <c r="BB10" s="250">
        <f t="shared" si="18"/>
        <v>1.082172500910625E-2</v>
      </c>
      <c r="BC10" s="250">
        <f t="shared" si="19"/>
        <v>1.1653889689564996E-2</v>
      </c>
      <c r="BD10" s="250">
        <f t="shared" si="20"/>
        <v>8.8123464777822569E-3</v>
      </c>
      <c r="BE10" s="250">
        <f t="shared" si="21"/>
        <v>9.4715642385220598E-3</v>
      </c>
    </row>
    <row r="11" spans="1:57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38">
        <f>'MRIO_+_Emi'!D9/1000</f>
        <v>11.5232288196444</v>
      </c>
      <c r="F11" s="38">
        <f>'MRIO_+_Emi'!E9/1000</f>
        <v>1.07617449872989</v>
      </c>
      <c r="G11" s="38">
        <f>'MRIO_+_Emi'!F9/1000</f>
        <v>9.6709680347163403</v>
      </c>
      <c r="H11" s="38">
        <f>'MRIO_+_Emi'!G9/1000</f>
        <v>4.6685522853514003</v>
      </c>
      <c r="I11" s="37">
        <f>'MRIO_+_Emi'!H9/1000</f>
        <v>761.70441973412403</v>
      </c>
      <c r="J11" s="38">
        <f>'MRIO_+_Emi'!I9/1000</f>
        <v>121.280235185436</v>
      </c>
      <c r="K11" s="38">
        <f>'MRIO_+_Emi'!J9/1000</f>
        <v>1564.3648187332801</v>
      </c>
      <c r="L11" s="39">
        <f>'MRIO_+_Emi'!K9/1000</f>
        <v>577.91388256985601</v>
      </c>
      <c r="M11" s="38">
        <f>'MRIO_+_Emi'!L9/1000</f>
        <v>8.5541003370025397</v>
      </c>
      <c r="N11" s="38">
        <f>'MRIO_+_Emi'!M9/1000</f>
        <v>1.3364825266723102</v>
      </c>
      <c r="O11" s="38">
        <f>'MRIO_+_Emi'!N9/1000</f>
        <v>7.6533487773073698</v>
      </c>
      <c r="P11" s="38">
        <f>'MRIO_+_Emi'!O9/1000</f>
        <v>2.6618679847586799</v>
      </c>
      <c r="Q11" s="37">
        <f>'MRIO_+_Emi'!P9/1000</f>
        <v>11.3615414801016</v>
      </c>
      <c r="R11" s="38">
        <f>'MRIO_+_Emi'!Q9/1000</f>
        <v>1.12871381710415</v>
      </c>
      <c r="S11" s="38">
        <f>'MRIO_+_Emi'!R9/1000</f>
        <v>4.5875809779847598</v>
      </c>
      <c r="T11" s="39">
        <f>'MRIO_+_Emi'!S9/1000</f>
        <v>1.9237028298052501</v>
      </c>
      <c r="U11" s="38">
        <f>'MRIO_+_Emi'!T9/1000</f>
        <v>39.895782646062699</v>
      </c>
      <c r="V11" s="38">
        <f>'MRIO_+_Emi'!U9/1000</f>
        <v>4.9433948831498702</v>
      </c>
      <c r="W11" s="38">
        <f>'MRIO_+_Emi'!V9/1000</f>
        <v>27.914896304826403</v>
      </c>
      <c r="X11" s="38">
        <f>'MRIO_+_Emi'!W9/1000</f>
        <v>12.5251081083827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41">
        <f>'MRIO_+_Emi'!AE9/1000</f>
        <v>166760.98499748702</v>
      </c>
      <c r="AG11" s="245">
        <f t="shared" si="0"/>
        <v>15.752347538447053</v>
      </c>
      <c r="AI11" s="32">
        <f t="shared" si="1"/>
        <v>1.7637494238442741E-6</v>
      </c>
      <c r="AL11" s="250">
        <f t="shared" si="2"/>
        <v>1.0884914426166465E-3</v>
      </c>
      <c r="AM11" s="250">
        <f t="shared" si="3"/>
        <v>1.0165612008266043E-4</v>
      </c>
      <c r="AN11" s="250">
        <f t="shared" si="4"/>
        <v>9.1352572376782095E-4</v>
      </c>
      <c r="AO11" s="250">
        <f t="shared" si="5"/>
        <v>4.4099438547556374E-4</v>
      </c>
      <c r="AP11" s="249">
        <f t="shared" si="6"/>
        <v>7.1951078613525107E-2</v>
      </c>
      <c r="AQ11" s="250">
        <f t="shared" si="7"/>
        <v>1.1456207303011383E-2</v>
      </c>
      <c r="AR11" s="250">
        <f t="shared" si="8"/>
        <v>0.14777088479045442</v>
      </c>
      <c r="AS11" s="251">
        <f t="shared" si="9"/>
        <v>5.459010886551692E-2</v>
      </c>
      <c r="AT11" s="250">
        <f t="shared" si="10"/>
        <v>8.0802569851240447E-4</v>
      </c>
      <c r="AU11" s="250">
        <f t="shared" si="11"/>
        <v>1.262449801404166E-4</v>
      </c>
      <c r="AV11" s="250">
        <f t="shared" si="12"/>
        <v>7.2294013959506916E-4</v>
      </c>
      <c r="AW11" s="250">
        <f t="shared" si="13"/>
        <v>2.5144172420195452E-4</v>
      </c>
      <c r="AX11" s="249">
        <f t="shared" si="14"/>
        <v>1.0732183548192611E-3</v>
      </c>
      <c r="AY11" s="250">
        <f t="shared" si="15"/>
        <v>1.0661901714444578E-4</v>
      </c>
      <c r="AZ11" s="250">
        <f t="shared" si="16"/>
        <v>4.3334578484933837E-4</v>
      </c>
      <c r="BA11" s="251">
        <f t="shared" si="17"/>
        <v>1.8171417934622421E-4</v>
      </c>
      <c r="BB11" s="250">
        <f t="shared" si="18"/>
        <v>3.7685807238941097E-3</v>
      </c>
      <c r="BC11" s="250">
        <f t="shared" si="19"/>
        <v>4.6695619014442173E-4</v>
      </c>
      <c r="BD11" s="250">
        <f t="shared" si="20"/>
        <v>2.6368586639132843E-3</v>
      </c>
      <c r="BE11" s="250">
        <f t="shared" si="21"/>
        <v>1.1831295904305111E-3</v>
      </c>
    </row>
    <row r="12" spans="1:57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38">
        <f>'MRIO_+_Emi'!D10/1000</f>
        <v>11.866408267569899</v>
      </c>
      <c r="F12" s="38">
        <f>'MRIO_+_Emi'!E10/1000</f>
        <v>1.8659903251481802</v>
      </c>
      <c r="G12" s="38">
        <f>'MRIO_+_Emi'!F10/1000</f>
        <v>24.098698167654501</v>
      </c>
      <c r="H12" s="38">
        <f>'MRIO_+_Emi'!G10/1000</f>
        <v>36.027506674005096</v>
      </c>
      <c r="I12" s="37">
        <f>'MRIO_+_Emi'!H10/1000</f>
        <v>734.01884759949189</v>
      </c>
      <c r="J12" s="38">
        <f>'MRIO_+_Emi'!I10/1000</f>
        <v>142.15007961558001</v>
      </c>
      <c r="K12" s="38">
        <f>'MRIO_+_Emi'!J10/1000</f>
        <v>1212.85575318459</v>
      </c>
      <c r="L12" s="39">
        <f>'MRIO_+_Emi'!K10/1000</f>
        <v>1800.75504063675</v>
      </c>
      <c r="M12" s="38">
        <f>'MRIO_+_Emi'!L10/1000</f>
        <v>9.9594121634208292</v>
      </c>
      <c r="N12" s="38">
        <f>'MRIO_+_Emi'!M10/1000</f>
        <v>2.81991869517358</v>
      </c>
      <c r="O12" s="38">
        <f>'MRIO_+_Emi'!N10/1000</f>
        <v>35.668964370872096</v>
      </c>
      <c r="P12" s="38">
        <f>'MRIO_+_Emi'!O10/1000</f>
        <v>34.201695573243001</v>
      </c>
      <c r="Q12" s="37">
        <f>'MRIO_+_Emi'!P10/1000</f>
        <v>15.974427570702799</v>
      </c>
      <c r="R12" s="38">
        <f>'MRIO_+_Emi'!Q10/1000</f>
        <v>2.1192631913632498</v>
      </c>
      <c r="S12" s="38">
        <f>'MRIO_+_Emi'!R10/1000</f>
        <v>13.3622037129551</v>
      </c>
      <c r="T12" s="39">
        <f>'MRIO_+_Emi'!S10/1000</f>
        <v>8.6799589212531796</v>
      </c>
      <c r="U12" s="38">
        <f>'MRIO_+_Emi'!T10/1000</f>
        <v>53.085456811176996</v>
      </c>
      <c r="V12" s="38">
        <f>'MRIO_+_Emi'!U10/1000</f>
        <v>19.731747945808603</v>
      </c>
      <c r="W12" s="38">
        <f>'MRIO_+_Emi'!V10/1000</f>
        <v>93.358937063505493</v>
      </c>
      <c r="X12" s="38">
        <f>'MRIO_+_Emi'!W10/1000</f>
        <v>105.906367680779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41">
        <f>'MRIO_+_Emi'!AE10/1000</f>
        <v>563947.5590489629</v>
      </c>
      <c r="AG12" s="245">
        <f t="shared" si="0"/>
        <v>88.374107526847595</v>
      </c>
      <c r="AI12" s="32">
        <f t="shared" si="1"/>
        <v>3.7426184462674428E-7</v>
      </c>
      <c r="AL12" s="250">
        <f t="shared" si="2"/>
        <v>1.859540347978786E-3</v>
      </c>
      <c r="AM12" s="250">
        <f t="shared" si="3"/>
        <v>2.9241234755372921E-4</v>
      </c>
      <c r="AN12" s="250">
        <f t="shared" si="4"/>
        <v>3.7764166347609629E-3</v>
      </c>
      <c r="AO12" s="250">
        <f t="shared" si="5"/>
        <v>5.6457354901970841E-3</v>
      </c>
      <c r="AP12" s="249">
        <f t="shared" si="6"/>
        <v>0.11502534149431132</v>
      </c>
      <c r="AQ12" s="250">
        <f t="shared" si="7"/>
        <v>2.2275806002392016E-2</v>
      </c>
      <c r="AR12" s="250">
        <f t="shared" si="8"/>
        <v>0.19006207762871918</v>
      </c>
      <c r="AS12" s="251">
        <f t="shared" si="9"/>
        <v>0.28218957070958461</v>
      </c>
      <c r="AT12" s="250">
        <f t="shared" si="10"/>
        <v>1.5607021385439309E-3</v>
      </c>
      <c r="AU12" s="250">
        <f t="shared" si="11"/>
        <v>4.4189888578381287E-4</v>
      </c>
      <c r="AV12" s="250">
        <f t="shared" si="12"/>
        <v>5.5895496701831911E-3</v>
      </c>
      <c r="AW12" s="250">
        <f t="shared" si="13"/>
        <v>5.3596194782498593E-3</v>
      </c>
      <c r="AX12" s="249">
        <f t="shared" si="14"/>
        <v>2.5032926504617772E-3</v>
      </c>
      <c r="AY12" s="250">
        <f t="shared" si="15"/>
        <v>3.3210178880296447E-4</v>
      </c>
      <c r="AZ12" s="250">
        <f t="shared" si="16"/>
        <v>2.0939408439248353E-3</v>
      </c>
      <c r="BA12" s="251">
        <f t="shared" si="17"/>
        <v>1.3602038181157355E-3</v>
      </c>
      <c r="BB12" s="250">
        <f t="shared" si="18"/>
        <v>8.3188228995162046E-3</v>
      </c>
      <c r="BC12" s="250">
        <f t="shared" si="19"/>
        <v>3.0920882388359551E-3</v>
      </c>
      <c r="BD12" s="250">
        <f t="shared" si="20"/>
        <v>1.4629928989418868E-2</v>
      </c>
      <c r="BE12" s="250">
        <f t="shared" si="21"/>
        <v>1.6596189796410525E-2</v>
      </c>
    </row>
    <row r="13" spans="1:57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28">
        <f>'MRIO_+_Emi'!D11/1000</f>
        <v>9.5104483226079584</v>
      </c>
      <c r="F13" s="29">
        <f>'MRIO_+_Emi'!E11/1000</f>
        <v>0.31375030397967801</v>
      </c>
      <c r="G13" s="29">
        <f>'MRIO_+_Emi'!F11/1000</f>
        <v>2.51928946994073</v>
      </c>
      <c r="H13" s="29">
        <f>'MRIO_+_Emi'!G11/1000</f>
        <v>0.85026588484335297</v>
      </c>
      <c r="I13" s="28">
        <f>'MRIO_+_Emi'!H11/1000</f>
        <v>41.634433869601999</v>
      </c>
      <c r="J13" s="29">
        <f>'MRIO_+_Emi'!I11/1000</f>
        <v>1.2707452980525</v>
      </c>
      <c r="K13" s="29">
        <f>'MRIO_+_Emi'!J11/1000</f>
        <v>13.027227345469901</v>
      </c>
      <c r="L13" s="30">
        <f>'MRIO_+_Emi'!K11/1000</f>
        <v>5.4139599305673203</v>
      </c>
      <c r="M13" s="29">
        <f>'MRIO_+_Emi'!L11/1000</f>
        <v>1395.3892160042301</v>
      </c>
      <c r="N13" s="29">
        <f>'MRIO_+_Emi'!M11/1000</f>
        <v>50.387737658763797</v>
      </c>
      <c r="O13" s="29">
        <f>'MRIO_+_Emi'!N11/1000</f>
        <v>752.54715989923807</v>
      </c>
      <c r="P13" s="29">
        <f>'MRIO_+_Emi'!O11/1000</f>
        <v>191.29287269602</v>
      </c>
      <c r="Q13" s="28">
        <f>'MRIO_+_Emi'!P11/1000</f>
        <v>47.920918840812895</v>
      </c>
      <c r="R13" s="29">
        <f>'MRIO_+_Emi'!Q11/1000</f>
        <v>1.7885358204911099</v>
      </c>
      <c r="S13" s="29">
        <f>'MRIO_+_Emi'!R11/1000</f>
        <v>7.7689095850973695</v>
      </c>
      <c r="T13" s="30">
        <f>'MRIO_+_Emi'!S11/1000</f>
        <v>4.2589199364944994</v>
      </c>
      <c r="U13" s="29">
        <f>'MRIO_+_Emi'!T11/1000</f>
        <v>197.65141345554599</v>
      </c>
      <c r="V13" s="29">
        <f>'MRIO_+_Emi'!U11/1000</f>
        <v>11.218776674005099</v>
      </c>
      <c r="W13" s="29">
        <f>'MRIO_+_Emi'!V11/1000</f>
        <v>64.927281817104202</v>
      </c>
      <c r="X13" s="30">
        <f>'MRIO_+_Emi'!W11/1000</f>
        <v>21.780928934801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33">
        <f>'MRIO_+_Emi'!AE11/1000</f>
        <v>1023484.3809285001</v>
      </c>
      <c r="AG13" s="245">
        <f t="shared" si="0"/>
        <v>198.97446493189253</v>
      </c>
      <c r="AI13" s="32">
        <f t="shared" si="1"/>
        <v>9.991526894737035E-8</v>
      </c>
      <c r="AL13" s="246">
        <f t="shared" si="2"/>
        <v>1.8489157250612999E-3</v>
      </c>
      <c r="AM13" s="247">
        <f t="shared" si="3"/>
        <v>6.0995849101224595E-5</v>
      </c>
      <c r="AN13" s="247">
        <f t="shared" si="4"/>
        <v>4.8977227560156249E-4</v>
      </c>
      <c r="AO13" s="247">
        <f t="shared" si="5"/>
        <v>1.6529924895685065E-4</v>
      </c>
      <c r="AP13" s="246">
        <f t="shared" si="6"/>
        <v>8.0941041761975353E-3</v>
      </c>
      <c r="AQ13" s="247">
        <f t="shared" si="7"/>
        <v>2.4704418597510394E-4</v>
      </c>
      <c r="AR13" s="247">
        <f t="shared" si="8"/>
        <v>2.5326088398725391E-3</v>
      </c>
      <c r="AS13" s="248">
        <f t="shared" si="9"/>
        <v>1.052521953847573E-3</v>
      </c>
      <c r="AT13" s="247">
        <f t="shared" si="10"/>
        <v>0.27127607201420584</v>
      </c>
      <c r="AU13" s="247">
        <f t="shared" si="11"/>
        <v>9.7958242710901693E-3</v>
      </c>
      <c r="AV13" s="247">
        <f t="shared" si="12"/>
        <v>0.14630185986924879</v>
      </c>
      <c r="AW13" s="247">
        <f t="shared" si="13"/>
        <v>3.7189035513610073E-2</v>
      </c>
      <c r="AX13" s="246">
        <f t="shared" si="14"/>
        <v>9.3162527568278596E-3</v>
      </c>
      <c r="AY13" s="247">
        <f t="shared" si="15"/>
        <v>3.4770726796133004E-4</v>
      </c>
      <c r="AZ13" s="247">
        <f t="shared" si="16"/>
        <v>1.5103451079503966E-3</v>
      </c>
      <c r="BA13" s="248">
        <f t="shared" si="17"/>
        <v>8.2797190786926397E-4</v>
      </c>
      <c r="BB13" s="247">
        <f t="shared" si="18"/>
        <v>3.8425192380241051E-2</v>
      </c>
      <c r="BC13" s="247">
        <f t="shared" si="19"/>
        <v>2.1810299477901898E-3</v>
      </c>
      <c r="BD13" s="247">
        <f t="shared" si="20"/>
        <v>1.2622440947580036E-2</v>
      </c>
      <c r="BE13" s="248">
        <f t="shared" si="21"/>
        <v>4.2344062706555019E-3</v>
      </c>
    </row>
    <row r="14" spans="1:57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37">
        <f>'MRIO_+_Emi'!D12/1000</f>
        <v>0.36534326248941601</v>
      </c>
      <c r="F14" s="38">
        <f>'MRIO_+_Emi'!E12/1000</f>
        <v>1.28303601439458</v>
      </c>
      <c r="G14" s="38">
        <f>'MRIO_+_Emi'!F12/1000</f>
        <v>0.3475859957663</v>
      </c>
      <c r="H14" s="38">
        <f>'MRIO_+_Emi'!G12/1000</f>
        <v>0.33151374851820498</v>
      </c>
      <c r="I14" s="37">
        <f>'MRIO_+_Emi'!H12/1000</f>
        <v>3.0189900524978799</v>
      </c>
      <c r="J14" s="38">
        <f>'MRIO_+_Emi'!I12/1000</f>
        <v>10.669742381033</v>
      </c>
      <c r="K14" s="38">
        <f>'MRIO_+_Emi'!J12/1000</f>
        <v>1.17139909483489</v>
      </c>
      <c r="L14" s="39">
        <f>'MRIO_+_Emi'!K12/1000</f>
        <v>1.3004879881456399</v>
      </c>
      <c r="M14" s="38">
        <f>'MRIO_+_Emi'!L12/1000</f>
        <v>107.102846794242</v>
      </c>
      <c r="N14" s="38">
        <f>'MRIO_+_Emi'!M12/1000</f>
        <v>283.43294707366596</v>
      </c>
      <c r="O14" s="38">
        <f>'MRIO_+_Emi'!N12/1000</f>
        <v>375.80604907620699</v>
      </c>
      <c r="P14" s="38">
        <f>'MRIO_+_Emi'!O12/1000</f>
        <v>103.829062939881</v>
      </c>
      <c r="Q14" s="37">
        <f>'MRIO_+_Emi'!P12/1000</f>
        <v>3.2203507087214196</v>
      </c>
      <c r="R14" s="38">
        <f>'MRIO_+_Emi'!Q12/1000</f>
        <v>8.3018937265029606</v>
      </c>
      <c r="S14" s="38">
        <f>'MRIO_+_Emi'!R12/1000</f>
        <v>0.33013653598645198</v>
      </c>
      <c r="T14" s="39">
        <f>'MRIO_+_Emi'!S12/1000</f>
        <v>0.5782181651143099</v>
      </c>
      <c r="U14" s="38">
        <f>'MRIO_+_Emi'!T12/1000</f>
        <v>24.224724814563899</v>
      </c>
      <c r="V14" s="38">
        <f>'MRIO_+_Emi'!U12/1000</f>
        <v>45.907959607959398</v>
      </c>
      <c r="W14" s="38">
        <f>'MRIO_+_Emi'!V12/1000</f>
        <v>12.020129123623999</v>
      </c>
      <c r="X14" s="39">
        <f>'MRIO_+_Emi'!W12/1000</f>
        <v>18.005914071126202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41">
        <f>'MRIO_+_Emi'!AE12/1000</f>
        <v>2976979.8298688699</v>
      </c>
      <c r="AG14" s="245">
        <f t="shared" si="0"/>
        <v>1931.0464167214786</v>
      </c>
      <c r="AI14" s="32">
        <f t="shared" si="1"/>
        <v>-4.5722117647528648E-8</v>
      </c>
      <c r="AL14" s="249">
        <f t="shared" si="2"/>
        <v>2.3698339868651278E-4</v>
      </c>
      <c r="AM14" s="250">
        <f t="shared" si="3"/>
        <v>8.3225357231607271E-4</v>
      </c>
      <c r="AN14" s="250">
        <f t="shared" si="4"/>
        <v>2.2546497792584841E-4</v>
      </c>
      <c r="AO14" s="250">
        <f t="shared" si="5"/>
        <v>2.1503956115086721E-4</v>
      </c>
      <c r="AP14" s="249">
        <f t="shared" si="6"/>
        <v>1.9582967491085122E-3</v>
      </c>
      <c r="AQ14" s="250">
        <f t="shared" si="7"/>
        <v>6.9210303628905101E-3</v>
      </c>
      <c r="AR14" s="250">
        <f t="shared" si="8"/>
        <v>7.5983921756410952E-4</v>
      </c>
      <c r="AS14" s="251">
        <f t="shared" si="9"/>
        <v>8.4357396187282219E-4</v>
      </c>
      <c r="AT14" s="250">
        <f t="shared" si="10"/>
        <v>6.9473285121921885E-2</v>
      </c>
      <c r="AU14" s="250">
        <f t="shared" si="11"/>
        <v>0.18385148980049343</v>
      </c>
      <c r="AV14" s="250">
        <f t="shared" si="12"/>
        <v>0.24377018519565558</v>
      </c>
      <c r="AW14" s="250">
        <f t="shared" si="13"/>
        <v>6.7349713938249178E-2</v>
      </c>
      <c r="AX14" s="249">
        <f t="shared" si="14"/>
        <v>2.0889112631095291E-3</v>
      </c>
      <c r="AY14" s="250">
        <f t="shared" si="15"/>
        <v>5.3851027043311257E-3</v>
      </c>
      <c r="AZ14" s="250">
        <f t="shared" si="16"/>
        <v>2.141462190805507E-4</v>
      </c>
      <c r="BA14" s="251">
        <f t="shared" si="17"/>
        <v>3.7506673865386552E-4</v>
      </c>
      <c r="BB14" s="250">
        <f t="shared" si="18"/>
        <v>1.5713599259182091E-2</v>
      </c>
      <c r="BC14" s="250">
        <f t="shared" si="19"/>
        <v>2.9778636727897902E-2</v>
      </c>
      <c r="BD14" s="250">
        <f t="shared" si="20"/>
        <v>7.7969716287013035E-3</v>
      </c>
      <c r="BE14" s="251">
        <f t="shared" si="21"/>
        <v>1.1679708239197128E-2</v>
      </c>
    </row>
    <row r="15" spans="1:57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37">
        <f>'MRIO_+_Emi'!D13/1000</f>
        <v>1.8562487620660499</v>
      </c>
      <c r="F15" s="38">
        <f>'MRIO_+_Emi'!E13/1000</f>
        <v>0.139143817104149</v>
      </c>
      <c r="G15" s="38">
        <f>'MRIO_+_Emi'!F13/1000</f>
        <v>1.1612163497036398</v>
      </c>
      <c r="H15" s="38">
        <f>'MRIO_+_Emi'!G13/1000</f>
        <v>0.71298254699407304</v>
      </c>
      <c r="I15" s="37">
        <f>'MRIO_+_Emi'!H13/1000</f>
        <v>13.5186136062659</v>
      </c>
      <c r="J15" s="38">
        <f>'MRIO_+_Emi'!I13/1000</f>
        <v>0.98327951227773103</v>
      </c>
      <c r="K15" s="38">
        <f>'MRIO_+_Emi'!J13/1000</f>
        <v>8.1252403640982198</v>
      </c>
      <c r="L15" s="39">
        <f>'MRIO_+_Emi'!K13/1000</f>
        <v>6.2633478975444499</v>
      </c>
      <c r="M15" s="38">
        <f>'MRIO_+_Emi'!L13/1000</f>
        <v>633.82078093818791</v>
      </c>
      <c r="N15" s="38">
        <f>'MRIO_+_Emi'!M13/1000</f>
        <v>90.546350021168507</v>
      </c>
      <c r="O15" s="38">
        <f>'MRIO_+_Emi'!N13/1000</f>
        <v>1893.1725008526701</v>
      </c>
      <c r="P15" s="38">
        <f>'MRIO_+_Emi'!O13/1000</f>
        <v>751.20534289923796</v>
      </c>
      <c r="Q15" s="37">
        <f>'MRIO_+_Emi'!P13/1000</f>
        <v>13.190619408975401</v>
      </c>
      <c r="R15" s="38">
        <f>'MRIO_+_Emi'!Q13/1000</f>
        <v>0.75399751989839103</v>
      </c>
      <c r="S15" s="38">
        <f>'MRIO_+_Emi'!R13/1000</f>
        <v>2.8330853302286201</v>
      </c>
      <c r="T15" s="39">
        <f>'MRIO_+_Emi'!S13/1000</f>
        <v>1.3502365071972899</v>
      </c>
      <c r="U15" s="38">
        <f>'MRIO_+_Emi'!T13/1000</f>
        <v>59.246269116850094</v>
      </c>
      <c r="V15" s="38">
        <f>'MRIO_+_Emi'!U13/1000</f>
        <v>7.4444955139712103</v>
      </c>
      <c r="W15" s="38">
        <f>'MRIO_+_Emi'!V13/1000</f>
        <v>28.2996425453006</v>
      </c>
      <c r="X15" s="39">
        <f>'MRIO_+_Emi'!W13/1000</f>
        <v>14.393182816257401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41">
        <f>'MRIO_+_Emi'!AE13/1000</f>
        <v>195509.114016248</v>
      </c>
      <c r="AG15" s="245">
        <f t="shared" si="0"/>
        <v>13.020454626085638</v>
      </c>
      <c r="AI15" s="32">
        <f t="shared" si="1"/>
        <v>-7.9560777521692216E-8</v>
      </c>
      <c r="AL15" s="249">
        <f t="shared" si="2"/>
        <v>1.2362187258032394E-4</v>
      </c>
      <c r="AM15" s="250">
        <f t="shared" si="3"/>
        <v>9.2666562693049999E-6</v>
      </c>
      <c r="AN15" s="250">
        <f t="shared" si="4"/>
        <v>7.7334322077325288E-5</v>
      </c>
      <c r="AO15" s="250">
        <f t="shared" si="5"/>
        <v>4.7482987936592028E-5</v>
      </c>
      <c r="AP15" s="249">
        <f t="shared" si="6"/>
        <v>9.0030838691919433E-4</v>
      </c>
      <c r="AQ15" s="250">
        <f t="shared" si="7"/>
        <v>6.5484140413565715E-5</v>
      </c>
      <c r="AR15" s="250">
        <f t="shared" si="8"/>
        <v>5.4112220813393001E-4</v>
      </c>
      <c r="AS15" s="251">
        <f t="shared" si="9"/>
        <v>4.1712447789308144E-4</v>
      </c>
      <c r="AT15" s="250">
        <f t="shared" si="10"/>
        <v>4.2210997481119963E-2</v>
      </c>
      <c r="AU15" s="250">
        <f t="shared" si="11"/>
        <v>6.0301774060022312E-3</v>
      </c>
      <c r="AV15" s="250">
        <f t="shared" si="12"/>
        <v>0.12608090814966663</v>
      </c>
      <c r="AW15" s="250">
        <f t="shared" si="13"/>
        <v>5.0028537704281992E-2</v>
      </c>
      <c r="AX15" s="249">
        <f t="shared" si="14"/>
        <v>8.7846473228995071E-4</v>
      </c>
      <c r="AY15" s="250">
        <f t="shared" si="15"/>
        <v>5.0214490231909175E-5</v>
      </c>
      <c r="AZ15" s="250">
        <f t="shared" si="16"/>
        <v>1.8867692782345159E-4</v>
      </c>
      <c r="BA15" s="251">
        <f t="shared" si="17"/>
        <v>8.9922627213100682E-5</v>
      </c>
      <c r="BB15" s="250">
        <f t="shared" si="18"/>
        <v>3.9456644396470252E-3</v>
      </c>
      <c r="BC15" s="250">
        <f t="shared" si="19"/>
        <v>4.9578617621736385E-4</v>
      </c>
      <c r="BD15" s="250">
        <f t="shared" si="20"/>
        <v>1.8846907140344703E-3</v>
      </c>
      <c r="BE15" s="251">
        <f t="shared" si="21"/>
        <v>9.5855267273350952E-4</v>
      </c>
    </row>
    <row r="16" spans="1:57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44">
        <f>'MRIO_+_Emi'!D14/1000</f>
        <v>1.8888953353090601</v>
      </c>
      <c r="F16" s="45">
        <f>'MRIO_+_Emi'!E14/1000</f>
        <v>0.37407558171041499</v>
      </c>
      <c r="G16" s="45">
        <f>'MRIO_+_Emi'!F14/1000</f>
        <v>3.4662761016088104</v>
      </c>
      <c r="H16" s="45">
        <f>'MRIO_+_Emi'!G14/1000</f>
        <v>7.3608223285351393</v>
      </c>
      <c r="I16" s="44">
        <f>'MRIO_+_Emi'!H14/1000</f>
        <v>30.339581939034698</v>
      </c>
      <c r="J16" s="45">
        <f>'MRIO_+_Emi'!I14/1000</f>
        <v>5.0003549957663003</v>
      </c>
      <c r="K16" s="45">
        <f>'MRIO_+_Emi'!J14/1000</f>
        <v>30.340054457239599</v>
      </c>
      <c r="L16" s="46">
        <f>'MRIO_+_Emi'!K14/1000</f>
        <v>77.996882474174399</v>
      </c>
      <c r="M16" s="45">
        <f>'MRIO_+_Emi'!L14/1000</f>
        <v>490.608664580864</v>
      </c>
      <c r="N16" s="45">
        <f>'MRIO_+_Emi'!M14/1000</f>
        <v>193.16572590347198</v>
      </c>
      <c r="O16" s="45">
        <f>'MRIO_+_Emi'!N14/1000</f>
        <v>2360.8087313556298</v>
      </c>
      <c r="P16" s="45">
        <f>'MRIO_+_Emi'!O14/1000</f>
        <v>2418.9956659551203</v>
      </c>
      <c r="Q16" s="44">
        <f>'MRIO_+_Emi'!P14/1000</f>
        <v>8.5812963861134595</v>
      </c>
      <c r="R16" s="45">
        <f>'MRIO_+_Emi'!Q14/1000</f>
        <v>1.8834750609652799</v>
      </c>
      <c r="S16" s="45">
        <f>'MRIO_+_Emi'!R14/1000</f>
        <v>8.6317528704487696</v>
      </c>
      <c r="T16" s="46">
        <f>'MRIO_+_Emi'!S14/1000</f>
        <v>6.3170390076206608</v>
      </c>
      <c r="U16" s="45">
        <f>'MRIO_+_Emi'!T14/1000</f>
        <v>40.470894535139699</v>
      </c>
      <c r="V16" s="45">
        <f>'MRIO_+_Emi'!U14/1000</f>
        <v>14.6964931837426</v>
      </c>
      <c r="W16" s="45">
        <f>'MRIO_+_Emi'!V14/1000</f>
        <v>63.8468011634208</v>
      </c>
      <c r="X16" s="46">
        <f>'MRIO_+_Emi'!W14/1000</f>
        <v>71.5148632878916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48">
        <f>'MRIO_+_Emi'!AE14/1000</f>
        <v>440752.66368537804</v>
      </c>
      <c r="AG16" s="245">
        <f t="shared" si="0"/>
        <v>50.696566504278223</v>
      </c>
      <c r="AI16" s="32">
        <f t="shared" si="1"/>
        <v>-3.5561242839321494E-8</v>
      </c>
      <c r="AL16" s="252">
        <f t="shared" si="2"/>
        <v>2.1726586331982621E-4</v>
      </c>
      <c r="AM16" s="253">
        <f t="shared" si="3"/>
        <v>4.3027187736625718E-5</v>
      </c>
      <c r="AN16" s="253">
        <f t="shared" si="4"/>
        <v>3.987004762218323E-4</v>
      </c>
      <c r="AO16" s="253">
        <f t="shared" si="5"/>
        <v>8.4666174353772289E-4</v>
      </c>
      <c r="AP16" s="252">
        <f t="shared" si="6"/>
        <v>3.4897409822172284E-3</v>
      </c>
      <c r="AQ16" s="253">
        <f t="shared" si="7"/>
        <v>5.7515439037442162E-4</v>
      </c>
      <c r="AR16" s="253">
        <f t="shared" si="8"/>
        <v>3.4897953325424176E-3</v>
      </c>
      <c r="AS16" s="254">
        <f t="shared" si="9"/>
        <v>8.9714129153872987E-3</v>
      </c>
      <c r="AT16" s="253">
        <f t="shared" si="10"/>
        <v>5.6431138914802739E-2</v>
      </c>
      <c r="AU16" s="253">
        <f t="shared" si="11"/>
        <v>2.2218445573826313E-2</v>
      </c>
      <c r="AV16" s="253">
        <f t="shared" si="12"/>
        <v>0.27154662175447658</v>
      </c>
      <c r="AW16" s="253">
        <f t="shared" si="13"/>
        <v>0.27823944074946028</v>
      </c>
      <c r="AX16" s="252">
        <f t="shared" si="14"/>
        <v>9.8704397902872132E-4</v>
      </c>
      <c r="AY16" s="253">
        <f t="shared" si="15"/>
        <v>2.1664240866740684E-4</v>
      </c>
      <c r="AZ16" s="253">
        <f t="shared" si="16"/>
        <v>9.9284762067274111E-4</v>
      </c>
      <c r="BA16" s="254">
        <f t="shared" si="17"/>
        <v>7.2660295568529058E-4</v>
      </c>
      <c r="BB16" s="253">
        <f t="shared" si="18"/>
        <v>4.6550720286807562E-3</v>
      </c>
      <c r="BC16" s="253">
        <f t="shared" si="19"/>
        <v>1.6904304964135734E-3</v>
      </c>
      <c r="BD16" s="253">
        <f t="shared" si="20"/>
        <v>7.3438321942333662E-3</v>
      </c>
      <c r="BE16" s="254">
        <f t="shared" si="21"/>
        <v>8.225833492198676E-3</v>
      </c>
    </row>
    <row r="17" spans="1:57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38">
        <f>'MRIO_+_Emi'!D15/1000</f>
        <v>10.417117817104199</v>
      </c>
      <c r="F17" s="38">
        <f>'MRIO_+_Emi'!E15/1000</f>
        <v>0.53335152836579203</v>
      </c>
      <c r="G17" s="38">
        <f>'MRIO_+_Emi'!F15/1000</f>
        <v>5.8002898077900102</v>
      </c>
      <c r="H17" s="38">
        <f>'MRIO_+_Emi'!G15/1000</f>
        <v>2.5870480186282796</v>
      </c>
      <c r="I17" s="37">
        <f>'MRIO_+_Emi'!H15/1000</f>
        <v>75.473124043183702</v>
      </c>
      <c r="J17" s="38">
        <f>'MRIO_+_Emi'!I15/1000</f>
        <v>3.1959477061812001</v>
      </c>
      <c r="K17" s="38">
        <f>'MRIO_+_Emi'!J15/1000</f>
        <v>28.1232717713802</v>
      </c>
      <c r="L17" s="39">
        <f>'MRIO_+_Emi'!K15/1000</f>
        <v>10.8442981549534</v>
      </c>
      <c r="M17" s="38">
        <f>'MRIO_+_Emi'!L15/1000</f>
        <v>75.243163095681595</v>
      </c>
      <c r="N17" s="38">
        <f>'MRIO_+_Emi'!M15/1000</f>
        <v>3.1008884792548703</v>
      </c>
      <c r="O17" s="38">
        <f>'MRIO_+_Emi'!N15/1000</f>
        <v>60.272971322608001</v>
      </c>
      <c r="P17" s="38">
        <f>'MRIO_+_Emi'!O15/1000</f>
        <v>20.847030916172699</v>
      </c>
      <c r="Q17" s="37">
        <f>'MRIO_+_Emi'!P15/1000</f>
        <v>7342.69661966892</v>
      </c>
      <c r="R17" s="38">
        <f>'MRIO_+_Emi'!Q15/1000</f>
        <v>291.61412503895002</v>
      </c>
      <c r="S17" s="38">
        <f>'MRIO_+_Emi'!R15/1000</f>
        <v>1946.4134367307399</v>
      </c>
      <c r="T17" s="39">
        <f>'MRIO_+_Emi'!S15/1000</f>
        <v>553.83180465283704</v>
      </c>
      <c r="U17" s="38">
        <f>'MRIO_+_Emi'!T15/1000</f>
        <v>358.26834208890801</v>
      </c>
      <c r="V17" s="38">
        <f>'MRIO_+_Emi'!U15/1000</f>
        <v>21.781024580863701</v>
      </c>
      <c r="W17" s="38">
        <f>'MRIO_+_Emi'!V15/1000</f>
        <v>157.253641656224</v>
      </c>
      <c r="X17" s="38">
        <f>'MRIO_+_Emi'!W15/1000</f>
        <v>42.319093381879803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41">
        <f>'MRIO_+_Emi'!AE15/1000</f>
        <v>5614517.03367694</v>
      </c>
      <c r="AG17" s="245">
        <f t="shared" si="0"/>
        <v>374.66888097077896</v>
      </c>
      <c r="AI17" s="32">
        <f t="shared" si="1"/>
        <v>2.0236075215507299E-7</v>
      </c>
      <c r="AL17" s="250">
        <f t="shared" si="2"/>
        <v>6.9515683220202891E-4</v>
      </c>
      <c r="AM17" s="250">
        <f t="shared" si="3"/>
        <v>3.559170256288232E-5</v>
      </c>
      <c r="AN17" s="250">
        <f t="shared" si="4"/>
        <v>3.8706590051391823E-4</v>
      </c>
      <c r="AO17" s="250">
        <f t="shared" si="5"/>
        <v>1.7263931703175261E-4</v>
      </c>
      <c r="AP17" s="249">
        <f t="shared" si="6"/>
        <v>5.0364850189277234E-3</v>
      </c>
      <c r="AQ17" s="250">
        <f t="shared" si="7"/>
        <v>2.1327251187122108E-4</v>
      </c>
      <c r="AR17" s="250">
        <f t="shared" si="8"/>
        <v>1.8767268316433451E-3</v>
      </c>
      <c r="AS17" s="251">
        <f t="shared" si="9"/>
        <v>7.2366350128766214E-4</v>
      </c>
      <c r="AT17" s="250">
        <f t="shared" si="10"/>
        <v>5.0211392268763692E-3</v>
      </c>
      <c r="AU17" s="250">
        <f t="shared" si="11"/>
        <v>2.0692900378943855E-4</v>
      </c>
      <c r="AV17" s="250">
        <f t="shared" si="12"/>
        <v>4.0221459090375583E-3</v>
      </c>
      <c r="AW17" s="250">
        <f t="shared" si="13"/>
        <v>1.3911675212801729E-3</v>
      </c>
      <c r="AX17" s="249">
        <f t="shared" si="14"/>
        <v>0.48999404744838698</v>
      </c>
      <c r="AY17" s="250">
        <f t="shared" si="15"/>
        <v>1.9460042110169325E-2</v>
      </c>
      <c r="AZ17" s="250">
        <f t="shared" si="16"/>
        <v>0.12988838396466715</v>
      </c>
      <c r="BA17" s="251">
        <f t="shared" si="17"/>
        <v>3.6958395753483309E-2</v>
      </c>
      <c r="BB17" s="250">
        <f t="shared" si="18"/>
        <v>2.3908022366404512E-2</v>
      </c>
      <c r="BC17" s="250">
        <f t="shared" si="19"/>
        <v>1.4534949412674271E-3</v>
      </c>
      <c r="BD17" s="250">
        <f t="shared" si="20"/>
        <v>1.0493876070642529E-2</v>
      </c>
      <c r="BE17" s="250">
        <f t="shared" si="21"/>
        <v>2.8240447514864802E-3</v>
      </c>
    </row>
    <row r="18" spans="1:57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38">
        <f>'MRIO_+_Emi'!D16/1000</f>
        <v>2.5341993226079603E-2</v>
      </c>
      <c r="F18" s="38">
        <f>'MRIO_+_Emi'!E16/1000</f>
        <v>1.26280431837426E-2</v>
      </c>
      <c r="G18" s="38">
        <f>'MRIO_+_Emi'!F16/1000</f>
        <v>1.9647353090601199E-2</v>
      </c>
      <c r="H18" s="38">
        <f>'MRIO_+_Emi'!G16/1000</f>
        <v>1.1360185436071101E-2</v>
      </c>
      <c r="I18" s="37">
        <f>'MRIO_+_Emi'!H16/1000</f>
        <v>0.15910420321761198</v>
      </c>
      <c r="J18" s="38">
        <f>'MRIO_+_Emi'!I16/1000</f>
        <v>0.122572817104149</v>
      </c>
      <c r="K18" s="38">
        <f>'MRIO_+_Emi'!J16/1000</f>
        <v>9.4181832345469993E-2</v>
      </c>
      <c r="L18" s="39">
        <f>'MRIO_+_Emi'!K16/1000</f>
        <v>0.103479933954276</v>
      </c>
      <c r="M18" s="38">
        <f>'MRIO_+_Emi'!L16/1000</f>
        <v>6.7757382726503002E-2</v>
      </c>
      <c r="N18" s="38">
        <f>'MRIO_+_Emi'!M16/1000</f>
        <v>5.61617984758679E-2</v>
      </c>
      <c r="O18" s="38">
        <f>'MRIO_+_Emi'!N16/1000</f>
        <v>0.215309624894157</v>
      </c>
      <c r="P18" s="38">
        <f>'MRIO_+_Emi'!O16/1000</f>
        <v>8.6652785774767094E-2</v>
      </c>
      <c r="Q18" s="37">
        <f>'MRIO_+_Emi'!P16/1000</f>
        <v>920.43637233022798</v>
      </c>
      <c r="R18" s="38">
        <f>'MRIO_+_Emi'!Q16/1000</f>
        <v>734.77510160626593</v>
      </c>
      <c r="S18" s="38">
        <f>'MRIO_+_Emi'!R16/1000</f>
        <v>164.38566033276902</v>
      </c>
      <c r="T18" s="39">
        <f>'MRIO_+_Emi'!S16/1000</f>
        <v>203.47666537764599</v>
      </c>
      <c r="U18" s="38">
        <f>'MRIO_+_Emi'!T16/1000</f>
        <v>5.7776769585097396</v>
      </c>
      <c r="V18" s="38">
        <f>'MRIO_+_Emi'!U16/1000</f>
        <v>6.0775935402201506</v>
      </c>
      <c r="W18" s="38">
        <f>'MRIO_+_Emi'!V16/1000</f>
        <v>6.5434653632514799</v>
      </c>
      <c r="X18" s="38">
        <f>'MRIO_+_Emi'!W16/1000</f>
        <v>7.3316261447925495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41">
        <f>'MRIO_+_Emi'!AE16/1000</f>
        <v>5232962.2929561008</v>
      </c>
      <c r="AG18" s="245">
        <f t="shared" si="0"/>
        <v>2186.3087838540905</v>
      </c>
      <c r="AI18" s="32">
        <f t="shared" si="1"/>
        <v>6.3502625380351674E-8</v>
      </c>
      <c r="AL18" s="250">
        <f t="shared" si="2"/>
        <v>1.0587774053928863E-5</v>
      </c>
      <c r="AM18" s="250">
        <f t="shared" si="3"/>
        <v>5.2759412718620992E-6</v>
      </c>
      <c r="AN18" s="250">
        <f t="shared" si="4"/>
        <v>8.2085782844804007E-6</v>
      </c>
      <c r="AO18" s="250">
        <f t="shared" si="5"/>
        <v>4.7462358439932894E-6</v>
      </c>
      <c r="AP18" s="249">
        <f t="shared" si="6"/>
        <v>6.6473040998403659E-5</v>
      </c>
      <c r="AQ18" s="250">
        <f t="shared" si="7"/>
        <v>5.1210387481152435E-5</v>
      </c>
      <c r="AR18" s="250">
        <f t="shared" si="8"/>
        <v>3.9348758085557582E-5</v>
      </c>
      <c r="AS18" s="251">
        <f t="shared" si="9"/>
        <v>4.323346431550002E-5</v>
      </c>
      <c r="AT18" s="250">
        <f t="shared" si="10"/>
        <v>2.8308738479793908E-5</v>
      </c>
      <c r="AU18" s="250">
        <f t="shared" si="11"/>
        <v>2.3464154039503091E-5</v>
      </c>
      <c r="AV18" s="250">
        <f t="shared" si="12"/>
        <v>8.9955420620565466E-5</v>
      </c>
      <c r="AW18" s="250">
        <f t="shared" si="13"/>
        <v>3.6203155321759427E-5</v>
      </c>
      <c r="AX18" s="249">
        <f t="shared" si="14"/>
        <v>0.38455429509078121</v>
      </c>
      <c r="AY18" s="250">
        <f t="shared" si="15"/>
        <v>0.30698582731265583</v>
      </c>
      <c r="AZ18" s="250">
        <f t="shared" si="16"/>
        <v>6.8679610707105626E-2</v>
      </c>
      <c r="BA18" s="251">
        <f t="shared" si="17"/>
        <v>8.5011661831253874E-2</v>
      </c>
      <c r="BB18" s="250">
        <f t="shared" si="18"/>
        <v>2.4138881913336953E-3</v>
      </c>
      <c r="BC18" s="250">
        <f t="shared" si="19"/>
        <v>2.5391920288751185E-3</v>
      </c>
      <c r="BD18" s="250">
        <f t="shared" si="20"/>
        <v>2.7338312412031975E-3</v>
      </c>
      <c r="BE18" s="250">
        <f t="shared" si="21"/>
        <v>3.0631213723574064E-3</v>
      </c>
    </row>
    <row r="19" spans="1:57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38">
        <f>'MRIO_+_Emi'!D17/1000</f>
        <v>0.64682161303979691</v>
      </c>
      <c r="F19" s="38">
        <f>'MRIO_+_Emi'!E17/1000</f>
        <v>3.3656561388653701E-2</v>
      </c>
      <c r="G19" s="38">
        <f>'MRIO_+_Emi'!F17/1000</f>
        <v>0.49813347925486895</v>
      </c>
      <c r="H19" s="38">
        <f>'MRIO_+_Emi'!G17/1000</f>
        <v>0.21228181541066898</v>
      </c>
      <c r="I19" s="37">
        <f>'MRIO_+_Emi'!H17/1000</f>
        <v>4.6693096342083003</v>
      </c>
      <c r="J19" s="38">
        <f>'MRIO_+_Emi'!I17/1000</f>
        <v>0.186745580016935</v>
      </c>
      <c r="K19" s="38">
        <f>'MRIO_+_Emi'!J17/1000</f>
        <v>2.2612838154106698</v>
      </c>
      <c r="L19" s="39">
        <f>'MRIO_+_Emi'!K17/1000</f>
        <v>0.82910245554614703</v>
      </c>
      <c r="M19" s="38">
        <f>'MRIO_+_Emi'!L17/1000</f>
        <v>4.4226417603725707</v>
      </c>
      <c r="N19" s="38">
        <f>'MRIO_+_Emi'!M17/1000</f>
        <v>0.14767158933107502</v>
      </c>
      <c r="O19" s="38">
        <f>'MRIO_+_Emi'!N17/1000</f>
        <v>4.0136820143945799</v>
      </c>
      <c r="P19" s="38">
        <f>'MRIO_+_Emi'!O17/1000</f>
        <v>1.26048968162574</v>
      </c>
      <c r="Q19" s="37">
        <f>'MRIO_+_Emi'!P17/1000</f>
        <v>848.89050599322593</v>
      </c>
      <c r="R19" s="38">
        <f>'MRIO_+_Emi'!Q17/1000</f>
        <v>73.687064729889897</v>
      </c>
      <c r="S19" s="38">
        <f>'MRIO_+_Emi'!R17/1000</f>
        <v>636.98561920237103</v>
      </c>
      <c r="T19" s="39">
        <f>'MRIO_+_Emi'!S17/1000</f>
        <v>305.31796559187103</v>
      </c>
      <c r="U19" s="38">
        <f>'MRIO_+_Emi'!T17/1000</f>
        <v>21.458305118543603</v>
      </c>
      <c r="V19" s="38">
        <f>'MRIO_+_Emi'!U17/1000</f>
        <v>1.3996465910245599</v>
      </c>
      <c r="W19" s="38">
        <f>'MRIO_+_Emi'!V17/1000</f>
        <v>10.579322638441999</v>
      </c>
      <c r="X19" s="38">
        <f>'MRIO_+_Emi'!W17/1000</f>
        <v>3.6643294428450499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41">
        <f>'MRIO_+_Emi'!AE17/1000</f>
        <v>369334.514099375</v>
      </c>
      <c r="AG19" s="245">
        <f t="shared" si="0"/>
        <v>45.263492721559963</v>
      </c>
      <c r="AI19" s="32">
        <f t="shared" si="1"/>
        <v>3.5563971323426813E-8</v>
      </c>
      <c r="AL19" s="250">
        <f t="shared" si="2"/>
        <v>7.927069974862137E-5</v>
      </c>
      <c r="AM19" s="250">
        <f t="shared" si="3"/>
        <v>4.1247526653795635E-6</v>
      </c>
      <c r="AN19" s="250">
        <f t="shared" si="4"/>
        <v>6.1048345745860682E-5</v>
      </c>
      <c r="AO19" s="250">
        <f t="shared" si="5"/>
        <v>2.6016026230830431E-5</v>
      </c>
      <c r="AP19" s="249">
        <f t="shared" si="6"/>
        <v>5.7224346649019245E-4</v>
      </c>
      <c r="AQ19" s="250">
        <f t="shared" si="7"/>
        <v>2.2886453551442772E-5</v>
      </c>
      <c r="AR19" s="250">
        <f t="shared" si="8"/>
        <v>2.7712980946233048E-4</v>
      </c>
      <c r="AS19" s="251">
        <f t="shared" si="9"/>
        <v>1.0160998100476207E-4</v>
      </c>
      <c r="AT19" s="250">
        <f t="shared" si="10"/>
        <v>5.4201328467457671E-4</v>
      </c>
      <c r="AU19" s="250">
        <f t="shared" si="11"/>
        <v>1.8097772219224115E-5</v>
      </c>
      <c r="AV19" s="250">
        <f t="shared" si="12"/>
        <v>4.918935537021684E-4</v>
      </c>
      <c r="AW19" s="250">
        <f t="shared" si="13"/>
        <v>1.5447829366555449E-4</v>
      </c>
      <c r="AX19" s="249">
        <f t="shared" si="14"/>
        <v>0.1040350895261504</v>
      </c>
      <c r="AY19" s="250">
        <f t="shared" si="15"/>
        <v>9.0306586326158178E-3</v>
      </c>
      <c r="AZ19" s="250">
        <f t="shared" si="16"/>
        <v>7.8065257477526601E-2</v>
      </c>
      <c r="BA19" s="251">
        <f t="shared" si="17"/>
        <v>3.7417996384737376E-2</v>
      </c>
      <c r="BB19" s="250">
        <f t="shared" si="18"/>
        <v>2.6298052320365443E-3</v>
      </c>
      <c r="BC19" s="250">
        <f t="shared" si="19"/>
        <v>1.7153255617088182E-4</v>
      </c>
      <c r="BD19" s="250">
        <f t="shared" si="20"/>
        <v>1.2965403312275069E-3</v>
      </c>
      <c r="BE19" s="250">
        <f t="shared" si="21"/>
        <v>4.4907893179186491E-4</v>
      </c>
    </row>
    <row r="20" spans="1:57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38">
        <f>'MRIO_+_Emi'!D18/1000</f>
        <v>0.59667264013547794</v>
      </c>
      <c r="F20" s="38">
        <f>'MRIO_+_Emi'!E18/1000</f>
        <v>7.5899066045723995E-2</v>
      </c>
      <c r="G20" s="38">
        <f>'MRIO_+_Emi'!F18/1000</f>
        <v>1.1634591693480099</v>
      </c>
      <c r="H20" s="38">
        <f>'MRIO_+_Emi'!G18/1000</f>
        <v>1.7685482413209099</v>
      </c>
      <c r="I20" s="37">
        <f>'MRIO_+_Emi'!H18/1000</f>
        <v>5.1045952658763802</v>
      </c>
      <c r="J20" s="38">
        <f>'MRIO_+_Emi'!I18/1000</f>
        <v>0.60702425063505494</v>
      </c>
      <c r="K20" s="38">
        <f>'MRIO_+_Emi'!J18/1000</f>
        <v>5.56149578492803</v>
      </c>
      <c r="L20" s="39">
        <f>'MRIO_+_Emi'!K18/1000</f>
        <v>11.1125023107536</v>
      </c>
      <c r="M20" s="38">
        <f>'MRIO_+_Emi'!L18/1000</f>
        <v>2.9177323708721401</v>
      </c>
      <c r="N20" s="38">
        <f>'MRIO_+_Emi'!M18/1000</f>
        <v>0.35882416511430998</v>
      </c>
      <c r="O20" s="38">
        <f>'MRIO_+_Emi'!N18/1000</f>
        <v>5.6835261837425897</v>
      </c>
      <c r="P20" s="38">
        <f>'MRIO_+_Emi'!O18/1000</f>
        <v>4.8903553581710399</v>
      </c>
      <c r="Q20" s="37">
        <f>'MRIO_+_Emi'!P18/1000</f>
        <v>995.25345024640103</v>
      </c>
      <c r="R20" s="38">
        <f>'MRIO_+_Emi'!Q18/1000</f>
        <v>195.76409731668099</v>
      </c>
      <c r="S20" s="38">
        <f>'MRIO_+_Emi'!R18/1000</f>
        <v>896.26256086367493</v>
      </c>
      <c r="T20" s="39">
        <f>'MRIO_+_Emi'!S18/1000</f>
        <v>655.75934804148994</v>
      </c>
      <c r="U20" s="38">
        <f>'MRIO_+_Emi'!T18/1000</f>
        <v>18.906091375105799</v>
      </c>
      <c r="V20" s="38">
        <f>'MRIO_+_Emi'!U18/1000</f>
        <v>4.1306749000846699</v>
      </c>
      <c r="W20" s="38">
        <f>'MRIO_+_Emi'!V18/1000</f>
        <v>25.1900395139712</v>
      </c>
      <c r="X20" s="38">
        <f>'MRIO_+_Emi'!W18/1000</f>
        <v>29.921390086367502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41">
        <f>'MRIO_+_Emi'!AE18/1000</f>
        <v>451110.324836771</v>
      </c>
      <c r="AG20" s="245">
        <f t="shared" si="0"/>
        <v>109.73726316228694</v>
      </c>
      <c r="AI20" s="32">
        <f t="shared" si="1"/>
        <v>-3.3876403904287145E-9</v>
      </c>
      <c r="AL20" s="250">
        <f t="shared" si="2"/>
        <v>1.4514680539838153E-4</v>
      </c>
      <c r="AM20" s="250">
        <f t="shared" si="3"/>
        <v>1.8463234658717126E-5</v>
      </c>
      <c r="AN20" s="250">
        <f t="shared" si="4"/>
        <v>2.830235044864379E-4</v>
      </c>
      <c r="AO20" s="250">
        <f t="shared" si="5"/>
        <v>4.3021769418214145E-4</v>
      </c>
      <c r="AP20" s="249">
        <f t="shared" si="6"/>
        <v>1.2417457175938709E-3</v>
      </c>
      <c r="AQ20" s="250">
        <f t="shared" si="7"/>
        <v>1.4766494196720559E-4</v>
      </c>
      <c r="AR20" s="250">
        <f t="shared" si="8"/>
        <v>1.3528915055256781E-3</v>
      </c>
      <c r="AS20" s="251">
        <f t="shared" si="9"/>
        <v>2.7032313900328822E-3</v>
      </c>
      <c r="AT20" s="250">
        <f t="shared" si="10"/>
        <v>7.0976864724914962E-4</v>
      </c>
      <c r="AU20" s="250">
        <f t="shared" si="11"/>
        <v>8.7287698082248101E-5</v>
      </c>
      <c r="AV20" s="250">
        <f t="shared" si="12"/>
        <v>1.3825766651224078E-3</v>
      </c>
      <c r="AW20" s="250">
        <f t="shared" si="13"/>
        <v>1.1896296390265452E-3</v>
      </c>
      <c r="AX20" s="249">
        <f t="shared" si="14"/>
        <v>0.2421057195318729</v>
      </c>
      <c r="AY20" s="250">
        <f t="shared" si="15"/>
        <v>4.7621646152172209E-2</v>
      </c>
      <c r="AZ20" s="250">
        <f t="shared" si="16"/>
        <v>0.21802515945426507</v>
      </c>
      <c r="BA20" s="251">
        <f t="shared" si="17"/>
        <v>0.15952025964645572</v>
      </c>
      <c r="BB20" s="250">
        <f t="shared" si="18"/>
        <v>4.5991027258153209E-3</v>
      </c>
      <c r="BC20" s="250">
        <f t="shared" si="19"/>
        <v>1.0048294920149789E-3</v>
      </c>
      <c r="BD20" s="250">
        <f t="shared" si="20"/>
        <v>6.1277382560758036E-3</v>
      </c>
      <c r="BE20" s="250">
        <f t="shared" si="21"/>
        <v>7.2786883325653149E-3</v>
      </c>
    </row>
    <row r="21" spans="1:57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28">
        <f>'MRIO_+_Emi'!D19/1000</f>
        <v>24.615936609652799</v>
      </c>
      <c r="F21" s="29">
        <f>'MRIO_+_Emi'!E19/1000</f>
        <v>1.1391415029635901</v>
      </c>
      <c r="G21" s="29">
        <f>'MRIO_+_Emi'!F19/1000</f>
        <v>10.5681348645216</v>
      </c>
      <c r="H21" s="29">
        <f>'MRIO_+_Emi'!G19/1000</f>
        <v>3.8812306680779001</v>
      </c>
      <c r="I21" s="28">
        <f>'MRIO_+_Emi'!H19/1000</f>
        <v>208.416663513971</v>
      </c>
      <c r="J21" s="29">
        <f>'MRIO_+_Emi'!I19/1000</f>
        <v>6.8917833674851803</v>
      </c>
      <c r="K21" s="29">
        <f>'MRIO_+_Emi'!J19/1000</f>
        <v>57.192505324301401</v>
      </c>
      <c r="L21" s="30">
        <f>'MRIO_+_Emi'!K19/1000</f>
        <v>18.785691014394601</v>
      </c>
      <c r="M21" s="29">
        <f>'MRIO_+_Emi'!L19/1000</f>
        <v>252.57665686875501</v>
      </c>
      <c r="N21" s="29">
        <f>'MRIO_+_Emi'!M19/1000</f>
        <v>9.4460561905165097</v>
      </c>
      <c r="O21" s="29">
        <f>'MRIO_+_Emi'!N19/1000</f>
        <v>117.565567955123</v>
      </c>
      <c r="P21" s="29">
        <f>'MRIO_+_Emi'!O19/1000</f>
        <v>35.299602446232001</v>
      </c>
      <c r="Q21" s="28">
        <f>'MRIO_+_Emi'!P19/1000</f>
        <v>469.09470303387002</v>
      </c>
      <c r="R21" s="29">
        <f>'MRIO_+_Emi'!Q19/1000</f>
        <v>19.107634497883101</v>
      </c>
      <c r="S21" s="29">
        <f>'MRIO_+_Emi'!R19/1000</f>
        <v>57.162192060965303</v>
      </c>
      <c r="T21" s="30">
        <f>'MRIO_+_Emi'!S19/1000</f>
        <v>31.227450404741699</v>
      </c>
      <c r="U21" s="29">
        <f>'MRIO_+_Emi'!T19/1000</f>
        <v>5166.4301560889098</v>
      </c>
      <c r="V21" s="29">
        <f>'MRIO_+_Emi'!U19/1000</f>
        <v>224.18490794326797</v>
      </c>
      <c r="W21" s="29">
        <f>'MRIO_+_Emi'!V19/1000</f>
        <v>1997.2682504809502</v>
      </c>
      <c r="X21" s="30">
        <f>'MRIO_+_Emi'!W19/1000</f>
        <v>433.96824702963602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33">
        <f>'MRIO_+_Emi'!AE19/1000</f>
        <v>8077250.0069703907</v>
      </c>
      <c r="AG21" s="245">
        <f t="shared" si="0"/>
        <v>509.73462383801115</v>
      </c>
      <c r="AI21" s="32">
        <f t="shared" si="1"/>
        <v>7.3462579166516662E-6</v>
      </c>
      <c r="AL21" s="246">
        <f t="shared" si="2"/>
        <v>1.5534489061640473E-3</v>
      </c>
      <c r="AM21" s="247">
        <f t="shared" si="3"/>
        <v>7.1888311617236396E-5</v>
      </c>
      <c r="AN21" s="247">
        <f t="shared" si="4"/>
        <v>6.6692800708007547E-4</v>
      </c>
      <c r="AO21" s="247">
        <f t="shared" si="5"/>
        <v>2.4493455729536061E-4</v>
      </c>
      <c r="AP21" s="246">
        <f t="shared" si="6"/>
        <v>1.3152643472244674E-2</v>
      </c>
      <c r="AQ21" s="247">
        <f t="shared" si="7"/>
        <v>4.3492285113950146E-4</v>
      </c>
      <c r="AR21" s="247">
        <f t="shared" si="8"/>
        <v>3.609272978139612E-3</v>
      </c>
      <c r="AS21" s="248">
        <f t="shared" si="9"/>
        <v>1.1855169933450149E-3</v>
      </c>
      <c r="AT21" s="247">
        <f t="shared" si="10"/>
        <v>1.5939467896642166E-2</v>
      </c>
      <c r="AU21" s="247">
        <f t="shared" si="11"/>
        <v>5.9611648703091836E-4</v>
      </c>
      <c r="AV21" s="247">
        <f t="shared" si="12"/>
        <v>7.4192628067958283E-3</v>
      </c>
      <c r="AW21" s="247">
        <f t="shared" si="13"/>
        <v>2.2276677778988755E-3</v>
      </c>
      <c r="AX21" s="246">
        <f t="shared" si="14"/>
        <v>2.9603368942279395E-2</v>
      </c>
      <c r="AY21" s="247">
        <f t="shared" si="15"/>
        <v>1.2058340245513651E-3</v>
      </c>
      <c r="AZ21" s="247">
        <f t="shared" si="16"/>
        <v>3.6073599854910504E-3</v>
      </c>
      <c r="BA21" s="248">
        <f t="shared" si="17"/>
        <v>1.9706846602178607E-3</v>
      </c>
      <c r="BB21" s="247">
        <f t="shared" si="18"/>
        <v>0.32604021541077843</v>
      </c>
      <c r="BC21" s="247">
        <f t="shared" si="19"/>
        <v>1.414773711622218E-2</v>
      </c>
      <c r="BD21" s="247">
        <f t="shared" si="20"/>
        <v>0.12604249954922087</v>
      </c>
      <c r="BE21" s="248">
        <f t="shared" si="21"/>
        <v>2.7386627994230354E-2</v>
      </c>
    </row>
    <row r="22" spans="1:57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37">
        <f>'MRIO_+_Emi'!D20/1000</f>
        <v>3.1619303751058401</v>
      </c>
      <c r="F22" s="38">
        <f>'MRIO_+_Emi'!E20/1000</f>
        <v>27.970737663844201</v>
      </c>
      <c r="G22" s="38">
        <f>'MRIO_+_Emi'!F20/1000</f>
        <v>1.49512469686706</v>
      </c>
      <c r="H22" s="38">
        <f>'MRIO_+_Emi'!G20/1000</f>
        <v>1.8746307654530101</v>
      </c>
      <c r="I22" s="37">
        <f>'MRIO_+_Emi'!H20/1000</f>
        <v>44.980215882303099</v>
      </c>
      <c r="J22" s="38">
        <f>'MRIO_+_Emi'!I20/1000</f>
        <v>205.73876872142299</v>
      </c>
      <c r="K22" s="38">
        <f>'MRIO_+_Emi'!J20/1000</f>
        <v>20.7138867290432</v>
      </c>
      <c r="L22" s="39">
        <f>'MRIO_+_Emi'!K20/1000</f>
        <v>15.282668762065999</v>
      </c>
      <c r="M22" s="38">
        <f>'MRIO_+_Emi'!L20/1000</f>
        <v>7.8912255825571505</v>
      </c>
      <c r="N22" s="38">
        <f>'MRIO_+_Emi'!M20/1000</f>
        <v>144.192393055038</v>
      </c>
      <c r="O22" s="38">
        <f>'MRIO_+_Emi'!N20/1000</f>
        <v>24.2773226011854</v>
      </c>
      <c r="P22" s="38">
        <f>'MRIO_+_Emi'!O20/1000</f>
        <v>5.8410344826418301</v>
      </c>
      <c r="Q22" s="37">
        <f>'MRIO_+_Emi'!P20/1000</f>
        <v>114.37004120321801</v>
      </c>
      <c r="R22" s="38">
        <f>'MRIO_+_Emi'!Q20/1000</f>
        <v>242.058108448772</v>
      </c>
      <c r="S22" s="38">
        <f>'MRIO_+_Emi'!R20/1000</f>
        <v>7.0012130524978904</v>
      </c>
      <c r="T22" s="39">
        <f>'MRIO_+_Emi'!S20/1000</f>
        <v>8.8764054165961106</v>
      </c>
      <c r="U22" s="38">
        <f>'MRIO_+_Emi'!T20/1000</f>
        <v>965.28316849873011</v>
      </c>
      <c r="V22" s="38">
        <f>'MRIO_+_Emi'!U20/1000</f>
        <v>1684.7666812633399</v>
      </c>
      <c r="W22" s="38">
        <f>'MRIO_+_Emi'!V20/1000</f>
        <v>638.186890508891</v>
      </c>
      <c r="X22" s="39">
        <f>'MRIO_+_Emi'!W20/1000</f>
        <v>429.33416458933101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41">
        <f>'MRIO_+_Emi'!AE20/1000</f>
        <v>11987331.7929554</v>
      </c>
      <c r="AG22" s="245">
        <f t="shared" si="0"/>
        <v>2124.2159180161507</v>
      </c>
      <c r="AI22" s="32">
        <f t="shared" si="1"/>
        <v>3.4699364732659888E-6</v>
      </c>
      <c r="AL22" s="249">
        <f t="shared" si="2"/>
        <v>5.6031007987997498E-4</v>
      </c>
      <c r="AM22" s="250">
        <f t="shared" si="3"/>
        <v>4.9565564055804884E-3</v>
      </c>
      <c r="AN22" s="250">
        <f t="shared" si="4"/>
        <v>2.6494367014772232E-4</v>
      </c>
      <c r="AO22" s="250">
        <f t="shared" si="5"/>
        <v>3.3219406796750712E-4</v>
      </c>
      <c r="AP22" s="249">
        <f t="shared" si="6"/>
        <v>7.9707221109155974E-3</v>
      </c>
      <c r="AQ22" s="250">
        <f t="shared" si="7"/>
        <v>3.6457952029651977E-2</v>
      </c>
      <c r="AR22" s="250">
        <f t="shared" si="8"/>
        <v>3.6706056588568783E-3</v>
      </c>
      <c r="AS22" s="251">
        <f t="shared" si="9"/>
        <v>2.7081663221524177E-3</v>
      </c>
      <c r="AT22" s="250">
        <f t="shared" si="10"/>
        <v>1.3983651478617696E-3</v>
      </c>
      <c r="AU22" s="250">
        <f t="shared" si="11"/>
        <v>2.5551622485693946E-2</v>
      </c>
      <c r="AV22" s="250">
        <f t="shared" si="12"/>
        <v>4.3020645467206978E-3</v>
      </c>
      <c r="AW22" s="250">
        <f t="shared" si="13"/>
        <v>1.0350608992904155E-3</v>
      </c>
      <c r="AX22" s="249">
        <f t="shared" si="14"/>
        <v>2.0266950666270142E-2</v>
      </c>
      <c r="AY22" s="250">
        <f t="shared" si="15"/>
        <v>4.2893923012453171E-2</v>
      </c>
      <c r="AZ22" s="250">
        <f t="shared" si="16"/>
        <v>1.2406504189930196E-3</v>
      </c>
      <c r="BA22" s="251">
        <f t="shared" si="17"/>
        <v>1.5729440050853518E-3</v>
      </c>
      <c r="BB22" s="250">
        <f t="shared" si="18"/>
        <v>0.17105306729918571</v>
      </c>
      <c r="BC22" s="250">
        <f t="shared" si="19"/>
        <v>0.29854919045337419</v>
      </c>
      <c r="BD22" s="250">
        <f t="shared" si="20"/>
        <v>0.11308994986564816</v>
      </c>
      <c r="BE22" s="251">
        <f t="shared" si="21"/>
        <v>7.6080188846093119E-2</v>
      </c>
    </row>
    <row r="23" spans="1:57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37">
        <f>'MRIO_+_Emi'!D21/1000</f>
        <v>4.5977155241320897</v>
      </c>
      <c r="F23" s="38">
        <f>'MRIO_+_Emi'!E21/1000</f>
        <v>2.0793315427603702</v>
      </c>
      <c r="G23" s="38">
        <f>'MRIO_+_Emi'!F21/1000</f>
        <v>5.3380217036409805</v>
      </c>
      <c r="H23" s="38">
        <f>'MRIO_+_Emi'!G21/1000</f>
        <v>2.6269197612193103</v>
      </c>
      <c r="I23" s="37">
        <f>'MRIO_+_Emi'!H21/1000</f>
        <v>39.278455061811997</v>
      </c>
      <c r="J23" s="38">
        <f>'MRIO_+_Emi'!I21/1000</f>
        <v>16.002908778154101</v>
      </c>
      <c r="K23" s="38">
        <f>'MRIO_+_Emi'!J21/1000</f>
        <v>24.514494590177801</v>
      </c>
      <c r="L23" s="39">
        <f>'MRIO_+_Emi'!K21/1000</f>
        <v>12.783182488569</v>
      </c>
      <c r="M23" s="38">
        <f>'MRIO_+_Emi'!L21/1000</f>
        <v>29.5634701219306</v>
      </c>
      <c r="N23" s="38">
        <f>'MRIO_+_Emi'!M21/1000</f>
        <v>4.3078651930567302</v>
      </c>
      <c r="O23" s="38">
        <f>'MRIO_+_Emi'!N21/1000</f>
        <v>20.882875334462302</v>
      </c>
      <c r="P23" s="38">
        <f>'MRIO_+_Emi'!O21/1000</f>
        <v>6.4130664868755298</v>
      </c>
      <c r="Q23" s="37">
        <f>'MRIO_+_Emi'!P21/1000</f>
        <v>57.1728492828112</v>
      </c>
      <c r="R23" s="38">
        <f>'MRIO_+_Emi'!Q21/1000</f>
        <v>13.0216866545301</v>
      </c>
      <c r="S23" s="38">
        <f>'MRIO_+_Emi'!R21/1000</f>
        <v>10.737624419136301</v>
      </c>
      <c r="T23" s="39">
        <f>'MRIO_+_Emi'!S21/1000</f>
        <v>5.6384326748518196</v>
      </c>
      <c r="U23" s="38">
        <f>'MRIO_+_Emi'!T21/1000</f>
        <v>1414.6468331143099</v>
      </c>
      <c r="V23" s="38">
        <f>'MRIO_+_Emi'!U21/1000</f>
        <v>304.49151373243001</v>
      </c>
      <c r="W23" s="38">
        <f>'MRIO_+_Emi'!V21/1000</f>
        <v>2123.7703991651101</v>
      </c>
      <c r="X23" s="39">
        <f>'MRIO_+_Emi'!W21/1000</f>
        <v>777.766584440305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41">
        <f>'MRIO_+_Emi'!AE21/1000</f>
        <v>677084.60605931398</v>
      </c>
      <c r="AG23" s="245">
        <f t="shared" si="0"/>
        <v>34.349210596240027</v>
      </c>
      <c r="AI23" s="32">
        <f t="shared" si="1"/>
        <v>2.9653110686922446E-6</v>
      </c>
      <c r="AL23" s="249">
        <f t="shared" si="2"/>
        <v>2.3324691978919465E-4</v>
      </c>
      <c r="AM23" s="250">
        <f t="shared" si="3"/>
        <v>1.0548666506741375E-4</v>
      </c>
      <c r="AN23" s="250">
        <f t="shared" si="4"/>
        <v>2.7080342696434248E-4</v>
      </c>
      <c r="AO23" s="250">
        <f t="shared" si="5"/>
        <v>1.332663884100211E-4</v>
      </c>
      <c r="AP23" s="249">
        <f t="shared" si="6"/>
        <v>1.9926371279735447E-3</v>
      </c>
      <c r="AQ23" s="250">
        <f t="shared" si="7"/>
        <v>8.1184430845719115E-4</v>
      </c>
      <c r="AR23" s="250">
        <f t="shared" si="8"/>
        <v>1.2436459635956317E-3</v>
      </c>
      <c r="AS23" s="251">
        <f t="shared" si="9"/>
        <v>6.4850422452457726E-4</v>
      </c>
      <c r="AT23" s="250">
        <f t="shared" si="10"/>
        <v>1.4997857757895706E-3</v>
      </c>
      <c r="AU23" s="250">
        <f t="shared" si="11"/>
        <v>2.1854250918171845E-4</v>
      </c>
      <c r="AV23" s="250">
        <f t="shared" si="12"/>
        <v>1.0594101184684653E-3</v>
      </c>
      <c r="AW23" s="250">
        <f t="shared" si="13"/>
        <v>3.2534157379156167E-4</v>
      </c>
      <c r="AX23" s="249">
        <f t="shared" si="14"/>
        <v>2.9004384722790995E-3</v>
      </c>
      <c r="AY23" s="250">
        <f t="shared" si="15"/>
        <v>6.6060379044494133E-4</v>
      </c>
      <c r="AZ23" s="250">
        <f t="shared" si="16"/>
        <v>5.4473092310111117E-4</v>
      </c>
      <c r="BA23" s="251">
        <f t="shared" si="17"/>
        <v>2.8604358989700579E-4</v>
      </c>
      <c r="BB23" s="250">
        <f t="shared" si="18"/>
        <v>7.1766514192010286E-2</v>
      </c>
      <c r="BC23" s="250">
        <f t="shared" si="19"/>
        <v>1.5447173124841238E-2</v>
      </c>
      <c r="BD23" s="250">
        <f t="shared" si="20"/>
        <v>0.10774109475558298</v>
      </c>
      <c r="BE23" s="251">
        <f t="shared" si="21"/>
        <v>3.9456912717519374E-2</v>
      </c>
    </row>
    <row r="24" spans="1:57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44">
        <f>'MRIO_+_Emi'!D22/1000</f>
        <v>3.3688285063505501</v>
      </c>
      <c r="F24" s="45">
        <f>'MRIO_+_Emi'!E22/1000</f>
        <v>1.00149408890771</v>
      </c>
      <c r="G24" s="45">
        <f>'MRIO_+_Emi'!F22/1000</f>
        <v>7.46589711769687</v>
      </c>
      <c r="H24" s="45">
        <f>'MRIO_+_Emi'!G22/1000</f>
        <v>12.940680600338698</v>
      </c>
      <c r="I24" s="44">
        <f>'MRIO_+_Emi'!H22/1000</f>
        <v>37.480265785774797</v>
      </c>
      <c r="J24" s="45">
        <f>'MRIO_+_Emi'!I22/1000</f>
        <v>9.8873099237933886</v>
      </c>
      <c r="K24" s="45">
        <f>'MRIO_+_Emi'!J22/1000</f>
        <v>49.546238249788303</v>
      </c>
      <c r="L24" s="46">
        <f>'MRIO_+_Emi'!K22/1000</f>
        <v>115.02709243776499</v>
      </c>
      <c r="M24" s="45">
        <f>'MRIO_+_Emi'!L22/1000</f>
        <v>16.628889370025401</v>
      </c>
      <c r="N24" s="45">
        <f>'MRIO_+_Emi'!M22/1000</f>
        <v>11.309086906011901</v>
      </c>
      <c r="O24" s="45">
        <f>'MRIO_+_Emi'!N22/1000</f>
        <v>44.368496195596897</v>
      </c>
      <c r="P24" s="45">
        <f>'MRIO_+_Emi'!O22/1000</f>
        <v>44.459202631668099</v>
      </c>
      <c r="Q24" s="44">
        <f>'MRIO_+_Emi'!P22/1000</f>
        <v>41.075879999153301</v>
      </c>
      <c r="R24" s="45">
        <f>'MRIO_+_Emi'!Q22/1000</f>
        <v>8.3064379923793403</v>
      </c>
      <c r="S24" s="45">
        <f>'MRIO_+_Emi'!R22/1000</f>
        <v>27.131280265029599</v>
      </c>
      <c r="T24" s="46">
        <f>'MRIO_+_Emi'!S22/1000</f>
        <v>22.552799349703601</v>
      </c>
      <c r="U24" s="45">
        <f>'MRIO_+_Emi'!T22/1000</f>
        <v>1080.94837613717</v>
      </c>
      <c r="V24" s="45">
        <f>'MRIO_+_Emi'!U22/1000</f>
        <v>399.22516799576596</v>
      </c>
      <c r="W24" s="45">
        <f>'MRIO_+_Emi'!V22/1000</f>
        <v>1954.5236868018601</v>
      </c>
      <c r="X24" s="46">
        <f>'MRIO_+_Emi'!W22/1000</f>
        <v>2009.0897600897499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48">
        <f>'MRIO_+_Emi'!AE22/1000</f>
        <v>1344390.1454942999</v>
      </c>
      <c r="AG24" s="245">
        <f t="shared" si="0"/>
        <v>141.89038170020629</v>
      </c>
      <c r="AI24" s="32">
        <f t="shared" si="1"/>
        <v>1.1498850653879344E-6</v>
      </c>
      <c r="AL24" s="252">
        <f t="shared" si="2"/>
        <v>3.5555479505011147E-4</v>
      </c>
      <c r="AM24" s="253">
        <f t="shared" si="3"/>
        <v>1.0570025302689769E-4</v>
      </c>
      <c r="AN24" s="253">
        <f t="shared" si="4"/>
        <v>7.879699173002978E-4</v>
      </c>
      <c r="AO24" s="253">
        <f t="shared" si="5"/>
        <v>1.3657925982248267E-3</v>
      </c>
      <c r="AP24" s="252">
        <f t="shared" si="6"/>
        <v>3.9557633149813328E-3</v>
      </c>
      <c r="AQ24" s="253">
        <f t="shared" si="7"/>
        <v>1.0435320310678592E-3</v>
      </c>
      <c r="AR24" s="253">
        <f t="shared" si="8"/>
        <v>5.229236974574082E-3</v>
      </c>
      <c r="AS24" s="254">
        <f t="shared" si="9"/>
        <v>1.2140254156548031E-2</v>
      </c>
      <c r="AT24" s="253">
        <f t="shared" si="10"/>
        <v>1.7550556048563442E-3</v>
      </c>
      <c r="AU24" s="253">
        <f t="shared" si="11"/>
        <v>1.1935900178625916E-3</v>
      </c>
      <c r="AV24" s="253">
        <f t="shared" si="12"/>
        <v>4.6827648073414756E-3</v>
      </c>
      <c r="AW24" s="253">
        <f t="shared" si="13"/>
        <v>4.692338197089938E-3</v>
      </c>
      <c r="AX24" s="252">
        <f t="shared" si="14"/>
        <v>4.3352536548152219E-3</v>
      </c>
      <c r="AY24" s="253">
        <f t="shared" si="15"/>
        <v>8.766827555660605E-4</v>
      </c>
      <c r="AZ24" s="253">
        <f t="shared" si="16"/>
        <v>2.8635048581116263E-3</v>
      </c>
      <c r="BA24" s="254">
        <f t="shared" si="17"/>
        <v>2.3802802474136224E-3</v>
      </c>
      <c r="BB24" s="253">
        <f t="shared" si="18"/>
        <v>0.11408606214673531</v>
      </c>
      <c r="BC24" s="253">
        <f t="shared" si="19"/>
        <v>4.2135247465995639E-2</v>
      </c>
      <c r="BD24" s="253">
        <f t="shared" si="20"/>
        <v>0.20628543945510958</v>
      </c>
      <c r="BE24" s="254">
        <f t="shared" si="21"/>
        <v>0.21204448268571391</v>
      </c>
    </row>
    <row r="25" spans="1:57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60"/>
      <c r="AI25" s="32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</row>
    <row r="26" spans="1:57" s="17" customFormat="1" x14ac:dyDescent="0.25"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AL26" s="134">
        <v>831.15062289754405</v>
      </c>
      <c r="AM26" s="135">
        <v>197.91609207366599</v>
      </c>
      <c r="AN26" s="135">
        <v>1917.8076692811201</v>
      </c>
      <c r="AO26" s="135">
        <v>1217.0665843132899</v>
      </c>
      <c r="AP26" s="134">
        <v>6671.7864134741803</v>
      </c>
      <c r="AQ26" s="135">
        <v>1422.32883704234</v>
      </c>
      <c r="AR26" s="135">
        <v>10586.4211407519</v>
      </c>
      <c r="AS26" s="136">
        <v>6381.3663846917898</v>
      </c>
      <c r="AT26" s="135">
        <v>5143.7976289009302</v>
      </c>
      <c r="AU26" s="135">
        <v>1541.6407415639301</v>
      </c>
      <c r="AV26" s="135">
        <v>15015.5366790771</v>
      </c>
      <c r="AW26" s="135">
        <v>8693.9351927942407</v>
      </c>
      <c r="AX26" s="134">
        <v>14985.277184295501</v>
      </c>
      <c r="AY26" s="135">
        <v>2393.5147366198098</v>
      </c>
      <c r="AZ26" s="135">
        <v>8159.6556494513097</v>
      </c>
      <c r="BA26" s="136">
        <v>4110.8217194157496</v>
      </c>
      <c r="BB26" s="135">
        <v>15845.990500220099</v>
      </c>
      <c r="BC26" s="135">
        <v>5643.1795333454702</v>
      </c>
      <c r="BD26" s="135">
        <v>19711.795243801898</v>
      </c>
      <c r="BE26" s="136">
        <v>9474.8504400728198</v>
      </c>
    </row>
    <row r="27" spans="1:57" s="17" customFormat="1" x14ac:dyDescent="0.25"/>
    <row r="28" spans="1:57" s="17" customFormat="1" x14ac:dyDescent="0.25">
      <c r="E28" s="11" t="s">
        <v>8</v>
      </c>
      <c r="F28" s="11" t="s">
        <v>8</v>
      </c>
      <c r="G28" s="11" t="s">
        <v>8</v>
      </c>
      <c r="H28" s="11" t="s">
        <v>8</v>
      </c>
      <c r="I28" s="12" t="s">
        <v>9</v>
      </c>
      <c r="J28" s="12" t="s">
        <v>9</v>
      </c>
      <c r="K28" s="12" t="s">
        <v>9</v>
      </c>
      <c r="L28" s="12" t="s">
        <v>9</v>
      </c>
      <c r="M28" s="13" t="s">
        <v>10</v>
      </c>
      <c r="N28" s="13" t="s">
        <v>10</v>
      </c>
      <c r="O28" s="13" t="s">
        <v>10</v>
      </c>
      <c r="P28" s="13" t="s">
        <v>10</v>
      </c>
      <c r="Q28" s="14" t="s">
        <v>11</v>
      </c>
      <c r="R28" s="14" t="s">
        <v>11</v>
      </c>
      <c r="S28" s="14" t="s">
        <v>11</v>
      </c>
      <c r="T28" s="14" t="s">
        <v>11</v>
      </c>
      <c r="U28" s="15" t="s">
        <v>12</v>
      </c>
      <c r="V28" s="15" t="s">
        <v>12</v>
      </c>
      <c r="W28" s="15" t="s">
        <v>12</v>
      </c>
      <c r="X28" s="15" t="s">
        <v>12</v>
      </c>
      <c r="AL28" s="11" t="s">
        <v>8</v>
      </c>
      <c r="AM28" s="11" t="s">
        <v>8</v>
      </c>
      <c r="AN28" s="11" t="s">
        <v>8</v>
      </c>
      <c r="AO28" s="11" t="s">
        <v>8</v>
      </c>
      <c r="AP28" s="12" t="s">
        <v>9</v>
      </c>
      <c r="AQ28" s="12" t="s">
        <v>9</v>
      </c>
      <c r="AR28" s="12" t="s">
        <v>9</v>
      </c>
      <c r="AS28" s="12" t="s">
        <v>9</v>
      </c>
      <c r="AT28" s="13" t="s">
        <v>10</v>
      </c>
      <c r="AU28" s="13" t="s">
        <v>10</v>
      </c>
      <c r="AV28" s="13" t="s">
        <v>10</v>
      </c>
      <c r="AW28" s="13" t="s">
        <v>10</v>
      </c>
      <c r="AX28" s="14" t="s">
        <v>11</v>
      </c>
      <c r="AY28" s="14" t="s">
        <v>11</v>
      </c>
      <c r="AZ28" s="14" t="s">
        <v>11</v>
      </c>
      <c r="BA28" s="14" t="s">
        <v>11</v>
      </c>
      <c r="BB28" s="15" t="s">
        <v>12</v>
      </c>
      <c r="BC28" s="15" t="s">
        <v>12</v>
      </c>
      <c r="BD28" s="15" t="s">
        <v>12</v>
      </c>
      <c r="BE28" s="15" t="s">
        <v>12</v>
      </c>
    </row>
    <row r="29" spans="1:57" s="17" customFormat="1" x14ac:dyDescent="0.25">
      <c r="E29" s="18" t="s">
        <v>13</v>
      </c>
      <c r="F29" s="18" t="s">
        <v>14</v>
      </c>
      <c r="G29" s="18" t="s">
        <v>15</v>
      </c>
      <c r="H29" s="18" t="s">
        <v>16</v>
      </c>
      <c r="I29" s="18" t="s">
        <v>13</v>
      </c>
      <c r="J29" s="18" t="s">
        <v>14</v>
      </c>
      <c r="K29" s="18" t="s">
        <v>15</v>
      </c>
      <c r="L29" s="18" t="s">
        <v>16</v>
      </c>
      <c r="M29" s="18" t="s">
        <v>13</v>
      </c>
      <c r="N29" s="18" t="s">
        <v>14</v>
      </c>
      <c r="O29" s="18" t="s">
        <v>15</v>
      </c>
      <c r="P29" s="18" t="s">
        <v>16</v>
      </c>
      <c r="Q29" s="18" t="s">
        <v>13</v>
      </c>
      <c r="R29" s="18" t="s">
        <v>14</v>
      </c>
      <c r="S29" s="18" t="s">
        <v>15</v>
      </c>
      <c r="T29" s="18" t="s">
        <v>16</v>
      </c>
      <c r="U29" s="18" t="s">
        <v>13</v>
      </c>
      <c r="V29" s="18" t="s">
        <v>14</v>
      </c>
      <c r="W29" s="18" t="s">
        <v>15</v>
      </c>
      <c r="X29" s="18" t="s">
        <v>16</v>
      </c>
      <c r="AL29" s="18" t="s">
        <v>13</v>
      </c>
      <c r="AM29" s="18" t="s">
        <v>14</v>
      </c>
      <c r="AN29" s="18" t="s">
        <v>15</v>
      </c>
      <c r="AO29" s="18" t="s">
        <v>16</v>
      </c>
      <c r="AP29" s="18" t="s">
        <v>13</v>
      </c>
      <c r="AQ29" s="18" t="s">
        <v>14</v>
      </c>
      <c r="AR29" s="18" t="s">
        <v>15</v>
      </c>
      <c r="AS29" s="18" t="s">
        <v>16</v>
      </c>
      <c r="AT29" s="18" t="s">
        <v>13</v>
      </c>
      <c r="AU29" s="18" t="s">
        <v>14</v>
      </c>
      <c r="AV29" s="18" t="s">
        <v>15</v>
      </c>
      <c r="AW29" s="18" t="s">
        <v>16</v>
      </c>
      <c r="AX29" s="18" t="s">
        <v>13</v>
      </c>
      <c r="AY29" s="18" t="s">
        <v>14</v>
      </c>
      <c r="AZ29" s="18" t="s">
        <v>15</v>
      </c>
      <c r="BA29" s="18" t="s">
        <v>16</v>
      </c>
      <c r="BB29" s="18" t="s">
        <v>13</v>
      </c>
      <c r="BC29" s="18" t="s">
        <v>14</v>
      </c>
      <c r="BD29" s="18" t="s">
        <v>15</v>
      </c>
      <c r="BE29" s="18" t="s">
        <v>16</v>
      </c>
    </row>
    <row r="30" spans="1:57" s="17" customFormat="1" x14ac:dyDescent="0.25">
      <c r="A30" s="24" t="s">
        <v>8</v>
      </c>
      <c r="E30" s="28">
        <f t="shared" ref="E30:X30" si="22">E5*$AF5/$C5/1000</f>
        <v>25.792077052607929</v>
      </c>
      <c r="F30" s="29">
        <f t="shared" si="22"/>
        <v>0.85666361276621572</v>
      </c>
      <c r="G30" s="29">
        <f t="shared" si="22"/>
        <v>13.034092729346664</v>
      </c>
      <c r="H30" s="29">
        <f t="shared" si="22"/>
        <v>3.4632708459305328</v>
      </c>
      <c r="I30" s="28">
        <f t="shared" si="22"/>
        <v>13.347982373036121</v>
      </c>
      <c r="J30" s="29">
        <f t="shared" si="22"/>
        <v>0.42929840938822306</v>
      </c>
      <c r="K30" s="29">
        <f t="shared" si="22"/>
        <v>3.4902929813756214</v>
      </c>
      <c r="L30" s="30">
        <f t="shared" si="22"/>
        <v>1.2275088025483658</v>
      </c>
      <c r="M30" s="29">
        <f t="shared" si="22"/>
        <v>1.4191605666756117</v>
      </c>
      <c r="N30" s="29">
        <f t="shared" si="22"/>
        <v>6.7245773456096447E-2</v>
      </c>
      <c r="O30" s="29">
        <f t="shared" si="22"/>
        <v>0.84081371170541852</v>
      </c>
      <c r="P30" s="29">
        <f t="shared" si="22"/>
        <v>0.18264573512788529</v>
      </c>
      <c r="Q30" s="28">
        <f t="shared" si="22"/>
        <v>1.9583963430441687</v>
      </c>
      <c r="R30" s="29">
        <f t="shared" si="22"/>
        <v>0.10881410254279929</v>
      </c>
      <c r="S30" s="29">
        <f t="shared" si="22"/>
        <v>0.53094379593286145</v>
      </c>
      <c r="T30" s="30">
        <f t="shared" si="22"/>
        <v>0.26206855669844947</v>
      </c>
      <c r="U30" s="29">
        <f t="shared" si="22"/>
        <v>5.7794449143066275</v>
      </c>
      <c r="V30" s="29">
        <f t="shared" si="22"/>
        <v>0.44781574600463547</v>
      </c>
      <c r="W30" s="29">
        <f t="shared" si="22"/>
        <v>2.5557934090364611</v>
      </c>
      <c r="X30" s="30">
        <f t="shared" si="22"/>
        <v>0.86059417266437233</v>
      </c>
      <c r="AL30" s="255">
        <f t="shared" ref="AL30:AL49" si="23">E30/$AF5</f>
        <v>1.8359906645859167E-4</v>
      </c>
      <c r="AM30" s="256">
        <f t="shared" ref="AM30:AM49" si="24">F30/$AF5</f>
        <v>6.0980990112627734E-6</v>
      </c>
      <c r="AN30" s="256">
        <f t="shared" ref="AN30:AN49" si="25">G30/$AF5</f>
        <v>9.2782262256803981E-5</v>
      </c>
      <c r="AO30" s="256">
        <f t="shared" ref="AO30:AO49" si="26">H30/$AF5</f>
        <v>2.4653047248159079E-5</v>
      </c>
      <c r="AP30" s="255">
        <f t="shared" ref="AP30:AP49" si="27">I30/$AF5</f>
        <v>9.5016663365131041E-5</v>
      </c>
      <c r="AQ30" s="256">
        <f t="shared" ref="AQ30:AQ49" si="28">J30/$AF5</f>
        <v>3.0559302003894413E-6</v>
      </c>
      <c r="AR30" s="256">
        <f t="shared" ref="AR30:AR49" si="29">K30/$AF5</f>
        <v>2.4845402397816725E-5</v>
      </c>
      <c r="AS30" s="257">
        <f t="shared" ref="AS30:AS49" si="30">L30/$AF5</f>
        <v>8.7379341244173182E-6</v>
      </c>
      <c r="AT30" s="256">
        <f t="shared" ref="AT30:AT49" si="31">M30/$AF5</f>
        <v>1.010219357925431E-5</v>
      </c>
      <c r="AU30" s="256">
        <f t="shared" ref="AU30:AU49" si="32">N30/$AF5</f>
        <v>4.7868425658944274E-7</v>
      </c>
      <c r="AV30" s="256">
        <f t="shared" ref="AV30:AV49" si="33">O30/$AF5</f>
        <v>5.985272617626935E-6</v>
      </c>
      <c r="AW30" s="256">
        <f t="shared" ref="AW30:AW49" si="34">P30/$AF5</f>
        <v>1.3001506778118222E-6</v>
      </c>
      <c r="AX30" s="255">
        <f t="shared" ref="AX30:AX49" si="35">Q30/$AF5</f>
        <v>1.3940705108992873E-5</v>
      </c>
      <c r="AY30" s="256">
        <f t="shared" ref="AY30:AY49" si="36">R30/$AF5</f>
        <v>7.7458545132437679E-7</v>
      </c>
      <c r="AZ30" s="256">
        <f t="shared" ref="AZ30:AZ49" si="37">S30/$AF5</f>
        <v>3.7794856566387984E-6</v>
      </c>
      <c r="BA30" s="257">
        <f t="shared" ref="BA30:BA49" si="38">T30/$AF5</f>
        <v>1.8655163855103592E-6</v>
      </c>
      <c r="BB30" s="256">
        <f t="shared" ref="BB30:BB49" si="39">U30/$AF5</f>
        <v>4.1140567653827646E-5</v>
      </c>
      <c r="BC30" s="256">
        <f t="shared" ref="BC30:BC49" si="40">V30/$AF5</f>
        <v>3.1877445443501209E-6</v>
      </c>
      <c r="BD30" s="256">
        <f t="shared" ref="BD30:BD49" si="41">W30/$AF5</f>
        <v>1.8193233643145816E-5</v>
      </c>
      <c r="BE30" s="257">
        <f t="shared" ref="BE30:BE49" si="42">X30/$AF5</f>
        <v>6.1260784224008985E-6</v>
      </c>
    </row>
    <row r="31" spans="1:57" x14ac:dyDescent="0.25">
      <c r="A31" s="34" t="s">
        <v>8</v>
      </c>
      <c r="E31" s="37">
        <f t="shared" ref="E31:X31" si="43">E6*$AF6/$C6/1000</f>
        <v>9.878040957304691</v>
      </c>
      <c r="F31" s="38">
        <f t="shared" si="43"/>
        <v>19.896517916946745</v>
      </c>
      <c r="G31" s="38">
        <f t="shared" si="43"/>
        <v>9.6509697214755352</v>
      </c>
      <c r="H31" s="38">
        <f t="shared" si="43"/>
        <v>6.568935285804856</v>
      </c>
      <c r="I31" s="37">
        <f t="shared" si="43"/>
        <v>0.47548930097050668</v>
      </c>
      <c r="J31" s="38">
        <f t="shared" si="43"/>
        <v>0.46986928983995446</v>
      </c>
      <c r="K31" s="38">
        <f t="shared" si="43"/>
        <v>0.43488277379417739</v>
      </c>
      <c r="L31" s="39">
        <f t="shared" si="43"/>
        <v>0.53408780287118218</v>
      </c>
      <c r="M31" s="38">
        <f t="shared" si="43"/>
        <v>2.7095244308486033E-2</v>
      </c>
      <c r="N31" s="38">
        <f t="shared" si="43"/>
        <v>4.0344064286649078E-2</v>
      </c>
      <c r="O31" s="38">
        <f t="shared" si="43"/>
        <v>0.13778011516124195</v>
      </c>
      <c r="P31" s="38">
        <f t="shared" si="43"/>
        <v>5.5344830414583532E-2</v>
      </c>
      <c r="Q31" s="37">
        <f t="shared" si="43"/>
        <v>3.5386517803307913E-2</v>
      </c>
      <c r="R31" s="38">
        <f t="shared" si="43"/>
        <v>3.2775230175684435E-2</v>
      </c>
      <c r="S31" s="38">
        <f t="shared" si="43"/>
        <v>8.5145447994838599E-3</v>
      </c>
      <c r="T31" s="39">
        <f t="shared" si="43"/>
        <v>1.9460089475476366E-2</v>
      </c>
      <c r="U31" s="38">
        <f t="shared" si="43"/>
        <v>0.32570228677562352</v>
      </c>
      <c r="V31" s="38">
        <f t="shared" si="43"/>
        <v>0.3875537225330481</v>
      </c>
      <c r="W31" s="38">
        <f t="shared" si="43"/>
        <v>0.32109834984450464</v>
      </c>
      <c r="X31" s="39">
        <f t="shared" si="43"/>
        <v>0.31353719854852302</v>
      </c>
      <c r="AL31" s="258">
        <f t="shared" si="23"/>
        <v>1.2822175495545311E-4</v>
      </c>
      <c r="AM31" s="259">
        <f t="shared" si="24"/>
        <v>2.5826643722579138E-4</v>
      </c>
      <c r="AN31" s="259">
        <f t="shared" si="25"/>
        <v>1.2527426035771231E-4</v>
      </c>
      <c r="AO31" s="259">
        <f t="shared" si="26"/>
        <v>8.526796094238134E-5</v>
      </c>
      <c r="AP31" s="258">
        <f t="shared" si="27"/>
        <v>6.1720813769146049E-6</v>
      </c>
      <c r="AQ31" s="259">
        <f t="shared" si="28"/>
        <v>6.0991309110131948E-6</v>
      </c>
      <c r="AR31" s="259">
        <f t="shared" si="29"/>
        <v>5.6449889909142215E-6</v>
      </c>
      <c r="AS31" s="260">
        <f t="shared" si="30"/>
        <v>6.9327183072473194E-6</v>
      </c>
      <c r="AT31" s="259">
        <f t="shared" si="31"/>
        <v>3.5170939168982726E-7</v>
      </c>
      <c r="AU31" s="259">
        <f t="shared" si="32"/>
        <v>5.2368549059764776E-7</v>
      </c>
      <c r="AV31" s="259">
        <f t="shared" si="33"/>
        <v>1.7884526132557468E-6</v>
      </c>
      <c r="AW31" s="259">
        <f t="shared" si="34"/>
        <v>7.1840269888961416E-7</v>
      </c>
      <c r="AX31" s="258">
        <f t="shared" si="35"/>
        <v>4.5933413660805202E-7</v>
      </c>
      <c r="AY31" s="259">
        <f t="shared" si="36"/>
        <v>4.2543835871499258E-7</v>
      </c>
      <c r="AZ31" s="259">
        <f t="shared" si="37"/>
        <v>1.1052291456934195E-7</v>
      </c>
      <c r="BA31" s="260">
        <f t="shared" si="38"/>
        <v>2.5260138471996796E-7</v>
      </c>
      <c r="BB31" s="259">
        <f t="shared" si="39"/>
        <v>4.2277733999971053E-6</v>
      </c>
      <c r="BC31" s="259">
        <f t="shared" si="40"/>
        <v>5.0306349869868605E-6</v>
      </c>
      <c r="BD31" s="259">
        <f t="shared" si="41"/>
        <v>4.1680120692267823E-6</v>
      </c>
      <c r="BE31" s="260">
        <f t="shared" si="42"/>
        <v>4.0698646640029226E-6</v>
      </c>
    </row>
    <row r="32" spans="1:57" x14ac:dyDescent="0.25">
      <c r="A32" s="34" t="s">
        <v>8</v>
      </c>
      <c r="E32" s="37">
        <f t="shared" ref="E32:X32" si="44">E7*$AF7/$C7/1000</f>
        <v>0.91503858600401911</v>
      </c>
      <c r="F32" s="38">
        <f t="shared" si="44"/>
        <v>0.13555353243716481</v>
      </c>
      <c r="G32" s="38">
        <f t="shared" si="44"/>
        <v>2.3274048562976919</v>
      </c>
      <c r="H32" s="38">
        <f t="shared" si="44"/>
        <v>0.98689652901268354</v>
      </c>
      <c r="I32" s="37">
        <f t="shared" si="44"/>
        <v>0.14599054968192024</v>
      </c>
      <c r="J32" s="38">
        <f t="shared" si="44"/>
        <v>6.3186232769107979E-3</v>
      </c>
      <c r="K32" s="38">
        <f t="shared" si="44"/>
        <v>7.1164782468988066E-2</v>
      </c>
      <c r="L32" s="39">
        <f t="shared" si="44"/>
        <v>2.9864151235182271E-2</v>
      </c>
      <c r="M32" s="38">
        <f t="shared" si="44"/>
        <v>1.2120870382768096E-2</v>
      </c>
      <c r="N32" s="38">
        <f t="shared" si="44"/>
        <v>8.0273027550004181E-4</v>
      </c>
      <c r="O32" s="38">
        <f t="shared" si="44"/>
        <v>9.650611093320079E-3</v>
      </c>
      <c r="P32" s="38">
        <f t="shared" si="44"/>
        <v>2.3493971907905973E-3</v>
      </c>
      <c r="Q32" s="37">
        <f t="shared" si="44"/>
        <v>2.1250006449215368E-2</v>
      </c>
      <c r="R32" s="38">
        <f t="shared" si="44"/>
        <v>1.2031633014636541E-3</v>
      </c>
      <c r="S32" s="38">
        <f t="shared" si="44"/>
        <v>8.0126679989793326E-3</v>
      </c>
      <c r="T32" s="39">
        <f t="shared" si="44"/>
        <v>2.8477960175974206E-3</v>
      </c>
      <c r="U32" s="38">
        <f t="shared" si="44"/>
        <v>6.3285193432572703E-2</v>
      </c>
      <c r="V32" s="38">
        <f t="shared" si="44"/>
        <v>5.6457172017252621E-3</v>
      </c>
      <c r="W32" s="38">
        <f t="shared" si="44"/>
        <v>3.8923465845617268E-2</v>
      </c>
      <c r="X32" s="39">
        <f t="shared" si="44"/>
        <v>1.2258157377406988E-2</v>
      </c>
      <c r="AL32" s="258">
        <f t="shared" si="23"/>
        <v>4.9712616908848483E-5</v>
      </c>
      <c r="AM32" s="259">
        <f t="shared" si="24"/>
        <v>7.3644116562537415E-6</v>
      </c>
      <c r="AN32" s="259">
        <f t="shared" si="25"/>
        <v>1.2644426998230707E-4</v>
      </c>
      <c r="AO32" s="259">
        <f t="shared" si="26"/>
        <v>5.3616546696386332E-5</v>
      </c>
      <c r="AP32" s="258">
        <f t="shared" si="27"/>
        <v>7.9314384985046246E-6</v>
      </c>
      <c r="AQ32" s="259">
        <f t="shared" si="28"/>
        <v>3.4328093171255586E-7</v>
      </c>
      <c r="AR32" s="259">
        <f t="shared" si="29"/>
        <v>3.866271458269194E-6</v>
      </c>
      <c r="AS32" s="260">
        <f t="shared" si="30"/>
        <v>1.6224726829782122E-6</v>
      </c>
      <c r="AT32" s="259">
        <f t="shared" si="31"/>
        <v>6.585079527320735E-7</v>
      </c>
      <c r="AU32" s="259">
        <f t="shared" si="32"/>
        <v>4.3611081846654173E-8</v>
      </c>
      <c r="AV32" s="259">
        <f t="shared" si="33"/>
        <v>5.243026245631977E-7</v>
      </c>
      <c r="AW32" s="259">
        <f t="shared" si="34"/>
        <v>1.2763907915899054E-7</v>
      </c>
      <c r="AX32" s="258">
        <f t="shared" si="35"/>
        <v>1.1544796537309775E-6</v>
      </c>
      <c r="AY32" s="259">
        <f t="shared" si="36"/>
        <v>6.5365982592766089E-8</v>
      </c>
      <c r="AZ32" s="259">
        <f t="shared" si="37"/>
        <v>4.3531573503425957E-7</v>
      </c>
      <c r="BA32" s="260">
        <f t="shared" si="38"/>
        <v>1.5471630882322494E-7</v>
      </c>
      <c r="BB32" s="259">
        <f t="shared" si="39"/>
        <v>3.4381856953757382E-6</v>
      </c>
      <c r="BC32" s="259">
        <f t="shared" si="40"/>
        <v>3.0672299585826566E-7</v>
      </c>
      <c r="BD32" s="259">
        <f t="shared" si="41"/>
        <v>2.1146510933467022E-6</v>
      </c>
      <c r="BE32" s="260">
        <f t="shared" si="42"/>
        <v>6.6596654068174105E-7</v>
      </c>
    </row>
    <row r="33" spans="1:57" x14ac:dyDescent="0.25">
      <c r="A33" s="42" t="s">
        <v>8</v>
      </c>
      <c r="E33" s="44">
        <f t="shared" ref="E33:X33" si="45">E8*$AF8/$C8/1000</f>
        <v>8.8624863328014793</v>
      </c>
      <c r="F33" s="45">
        <f t="shared" si="45"/>
        <v>1.4039346870455118</v>
      </c>
      <c r="G33" s="45">
        <f t="shared" si="45"/>
        <v>19.703277284109209</v>
      </c>
      <c r="H33" s="45">
        <f t="shared" si="45"/>
        <v>32.874366806026252</v>
      </c>
      <c r="I33" s="44">
        <f t="shared" si="45"/>
        <v>1.3219096551620029</v>
      </c>
      <c r="J33" s="45">
        <f t="shared" si="45"/>
        <v>0.1867443847186363</v>
      </c>
      <c r="K33" s="45">
        <f t="shared" si="45"/>
        <v>1.533848662910013</v>
      </c>
      <c r="L33" s="46">
        <f t="shared" si="45"/>
        <v>3.0091969694514509</v>
      </c>
      <c r="M33" s="45">
        <f t="shared" si="45"/>
        <v>6.9443192391892478E-2</v>
      </c>
      <c r="N33" s="45">
        <f t="shared" si="45"/>
        <v>1.5782067045976119E-2</v>
      </c>
      <c r="O33" s="45">
        <f t="shared" si="45"/>
        <v>0.19714718070588386</v>
      </c>
      <c r="P33" s="45">
        <f t="shared" si="45"/>
        <v>0.18999565554207501</v>
      </c>
      <c r="Q33" s="44">
        <f t="shared" si="45"/>
        <v>0.24806932762818876</v>
      </c>
      <c r="R33" s="45">
        <f t="shared" si="45"/>
        <v>3.1626811634616406E-2</v>
      </c>
      <c r="S33" s="45">
        <f t="shared" si="45"/>
        <v>0.19446560320465095</v>
      </c>
      <c r="T33" s="46">
        <f t="shared" si="45"/>
        <v>0.12750558882784985</v>
      </c>
      <c r="U33" s="45">
        <f t="shared" si="45"/>
        <v>0.5213229199573528</v>
      </c>
      <c r="V33" s="45">
        <f t="shared" si="45"/>
        <v>0.20939162701190636</v>
      </c>
      <c r="W33" s="45">
        <f t="shared" si="45"/>
        <v>0.88682234539195015</v>
      </c>
      <c r="X33" s="46">
        <f t="shared" si="45"/>
        <v>0.86745036517815122</v>
      </c>
      <c r="AL33" s="261">
        <f t="shared" si="23"/>
        <v>8.2406243998546882E-5</v>
      </c>
      <c r="AM33" s="262">
        <f t="shared" si="24"/>
        <v>1.3054235576138241E-5</v>
      </c>
      <c r="AN33" s="262">
        <f t="shared" si="25"/>
        <v>1.8320739964764244E-4</v>
      </c>
      <c r="AO33" s="262">
        <f t="shared" si="26"/>
        <v>3.0567641975237701E-4</v>
      </c>
      <c r="AP33" s="261">
        <f t="shared" si="27"/>
        <v>1.2291540488376751E-5</v>
      </c>
      <c r="AQ33" s="262">
        <f t="shared" si="28"/>
        <v>1.7364092597272236E-6</v>
      </c>
      <c r="AR33" s="262">
        <f t="shared" si="29"/>
        <v>1.4262217443967793E-5</v>
      </c>
      <c r="AS33" s="263">
        <f t="shared" si="30"/>
        <v>2.7980479787765984E-5</v>
      </c>
      <c r="AT33" s="262">
        <f t="shared" si="31"/>
        <v>6.4570510366873495E-7</v>
      </c>
      <c r="AU33" s="262">
        <f t="shared" si="32"/>
        <v>1.4674672760606968E-7</v>
      </c>
      <c r="AV33" s="262">
        <f t="shared" si="33"/>
        <v>1.8331377975439068E-6</v>
      </c>
      <c r="AW33" s="262">
        <f t="shared" si="34"/>
        <v>1.7666406199483404E-6</v>
      </c>
      <c r="AX33" s="261">
        <f t="shared" si="35"/>
        <v>2.306628272635318E-6</v>
      </c>
      <c r="AY33" s="262">
        <f t="shared" si="36"/>
        <v>2.9407625113193629E-7</v>
      </c>
      <c r="AZ33" s="262">
        <f t="shared" si="37"/>
        <v>1.8082036287825135E-6</v>
      </c>
      <c r="BA33" s="263">
        <f t="shared" si="38"/>
        <v>1.1855879117395252E-6</v>
      </c>
      <c r="BB33" s="262">
        <f t="shared" si="39"/>
        <v>4.8474279260705581E-6</v>
      </c>
      <c r="BC33" s="262">
        <f t="shared" si="40"/>
        <v>1.9469905914474253E-6</v>
      </c>
      <c r="BD33" s="262">
        <f t="shared" si="41"/>
        <v>8.2459589593106631E-6</v>
      </c>
      <c r="BE33" s="263">
        <f t="shared" si="42"/>
        <v>8.0658320662146585E-6</v>
      </c>
    </row>
    <row r="34" spans="1:57" x14ac:dyDescent="0.25">
      <c r="A34" s="49" t="s">
        <v>9</v>
      </c>
      <c r="E34" s="38">
        <f t="shared" ref="E34:X34" si="46">E9*$AF9/$C9/1000</f>
        <v>11.975651821081431</v>
      </c>
      <c r="F34" s="38">
        <f t="shared" si="46"/>
        <v>0.66015809408095061</v>
      </c>
      <c r="G34" s="38">
        <f t="shared" si="46"/>
        <v>5.0182071912673205</v>
      </c>
      <c r="H34" s="38">
        <f t="shared" si="46"/>
        <v>1.6858936086355822</v>
      </c>
      <c r="I34" s="37">
        <f t="shared" si="46"/>
        <v>290.89904693515047</v>
      </c>
      <c r="J34" s="38">
        <f t="shared" si="46"/>
        <v>11.857117527623721</v>
      </c>
      <c r="K34" s="38">
        <f t="shared" si="46"/>
        <v>102.83294162255888</v>
      </c>
      <c r="L34" s="39">
        <f t="shared" si="46"/>
        <v>37.621869506659117</v>
      </c>
      <c r="M34" s="38">
        <f t="shared" si="46"/>
        <v>10.571719453050658</v>
      </c>
      <c r="N34" s="38">
        <f t="shared" si="46"/>
        <v>0.60067232632176693</v>
      </c>
      <c r="O34" s="38">
        <f t="shared" si="46"/>
        <v>5.7353732119101526</v>
      </c>
      <c r="P34" s="38">
        <f t="shared" si="46"/>
        <v>1.4828444976956456</v>
      </c>
      <c r="Q34" s="37">
        <f t="shared" si="46"/>
        <v>12.779115705030755</v>
      </c>
      <c r="R34" s="38">
        <f t="shared" si="46"/>
        <v>0.74625545398417992</v>
      </c>
      <c r="S34" s="38">
        <f t="shared" si="46"/>
        <v>2.7354319242200824</v>
      </c>
      <c r="T34" s="39">
        <f t="shared" si="46"/>
        <v>1.3777522485623848</v>
      </c>
      <c r="U34" s="38">
        <f t="shared" si="46"/>
        <v>37.513076014770022</v>
      </c>
      <c r="V34" s="38">
        <f t="shared" si="46"/>
        <v>3.1263809288755517</v>
      </c>
      <c r="W34" s="38">
        <f t="shared" si="46"/>
        <v>18.307304607101557</v>
      </c>
      <c r="X34" s="38">
        <f t="shared" si="46"/>
        <v>4.8874786555784446</v>
      </c>
      <c r="AL34" s="259">
        <f t="shared" si="23"/>
        <v>1.2119969357198E-5</v>
      </c>
      <c r="AM34" s="259">
        <f t="shared" si="24"/>
        <v>6.6811360172333703E-7</v>
      </c>
      <c r="AN34" s="259">
        <f t="shared" si="25"/>
        <v>5.0786811686663012E-6</v>
      </c>
      <c r="AO34" s="259">
        <f t="shared" si="26"/>
        <v>1.7062101655452156E-6</v>
      </c>
      <c r="AP34" s="258">
        <f t="shared" si="27"/>
        <v>2.9440464599059691E-4</v>
      </c>
      <c r="AQ34" s="259">
        <f t="shared" si="28"/>
        <v>1.2000006617303075E-5</v>
      </c>
      <c r="AR34" s="259">
        <f t="shared" si="29"/>
        <v>1.0407217243757487E-4</v>
      </c>
      <c r="AS34" s="260">
        <f t="shared" si="30"/>
        <v>3.8075247376391619E-5</v>
      </c>
      <c r="AT34" s="259">
        <f t="shared" si="31"/>
        <v>1.0699118322588107E-5</v>
      </c>
      <c r="AU34" s="259">
        <f t="shared" si="32"/>
        <v>6.0791097616256832E-7</v>
      </c>
      <c r="AV34" s="259">
        <f t="shared" si="33"/>
        <v>5.804489694504842E-6</v>
      </c>
      <c r="AW34" s="259">
        <f t="shared" si="34"/>
        <v>1.5007141274701793E-6</v>
      </c>
      <c r="AX34" s="258">
        <f t="shared" si="35"/>
        <v>1.2933115714370709E-5</v>
      </c>
      <c r="AY34" s="259">
        <f t="shared" si="36"/>
        <v>7.5524851340520955E-7</v>
      </c>
      <c r="AZ34" s="259">
        <f t="shared" si="37"/>
        <v>2.7683963758771612E-6</v>
      </c>
      <c r="BA34" s="260">
        <f t="shared" si="38"/>
        <v>1.3943554208040465E-6</v>
      </c>
      <c r="BB34" s="259">
        <f t="shared" si="39"/>
        <v>3.7965142823615856E-5</v>
      </c>
      <c r="BC34" s="259">
        <f t="shared" si="40"/>
        <v>3.164056672906694E-6</v>
      </c>
      <c r="BD34" s="259">
        <f t="shared" si="41"/>
        <v>1.852792433897965E-5</v>
      </c>
      <c r="BE34" s="259">
        <f t="shared" si="42"/>
        <v>4.9463772347901191E-6</v>
      </c>
    </row>
    <row r="35" spans="1:57" x14ac:dyDescent="0.25">
      <c r="A35" s="50" t="s">
        <v>9</v>
      </c>
      <c r="E35" s="38">
        <f t="shared" ref="E35:X35" si="47">E10*$AF10/$C10/1000</f>
        <v>2.5361749327190442</v>
      </c>
      <c r="F35" s="38">
        <f t="shared" si="47"/>
        <v>1.4606909277819766</v>
      </c>
      <c r="G35" s="38">
        <f t="shared" si="47"/>
        <v>2.107398076922542</v>
      </c>
      <c r="H35" s="38">
        <f t="shared" si="47"/>
        <v>2.1922033385859172</v>
      </c>
      <c r="I35" s="37">
        <f t="shared" si="47"/>
        <v>251.9575496319398</v>
      </c>
      <c r="J35" s="38">
        <f t="shared" si="47"/>
        <v>351.01930205809418</v>
      </c>
      <c r="K35" s="38">
        <f t="shared" si="47"/>
        <v>251.91675601010016</v>
      </c>
      <c r="L35" s="39">
        <f t="shared" si="47"/>
        <v>145.33158950120151</v>
      </c>
      <c r="M35" s="38">
        <f t="shared" si="47"/>
        <v>1.5605017332005768</v>
      </c>
      <c r="N35" s="38">
        <f t="shared" si="47"/>
        <v>3.1670356561517869</v>
      </c>
      <c r="O35" s="38">
        <f t="shared" si="47"/>
        <v>4.8701784908971586</v>
      </c>
      <c r="P35" s="38">
        <f t="shared" si="47"/>
        <v>1.9128987102616359</v>
      </c>
      <c r="Q35" s="37">
        <f t="shared" si="47"/>
        <v>3.4847535254458228</v>
      </c>
      <c r="R35" s="38">
        <f t="shared" si="47"/>
        <v>5.7529445051260142</v>
      </c>
      <c r="S35" s="38">
        <f t="shared" si="47"/>
        <v>0.47766070705440411</v>
      </c>
      <c r="T35" s="39">
        <f t="shared" si="47"/>
        <v>0.45341055295875504</v>
      </c>
      <c r="U35" s="38">
        <f t="shared" si="47"/>
        <v>17.617889668156586</v>
      </c>
      <c r="V35" s="38">
        <f t="shared" si="47"/>
        <v>18.97266309972337</v>
      </c>
      <c r="W35" s="38">
        <f t="shared" si="47"/>
        <v>14.346598886267431</v>
      </c>
      <c r="X35" s="38">
        <f t="shared" si="47"/>
        <v>15.419812793128871</v>
      </c>
      <c r="AL35" s="259">
        <f t="shared" si="23"/>
        <v>1.5578362797038549E-6</v>
      </c>
      <c r="AM35" s="259">
        <f t="shared" si="24"/>
        <v>8.9722411943148366E-7</v>
      </c>
      <c r="AN35" s="259">
        <f t="shared" si="25"/>
        <v>1.2944616468109212E-6</v>
      </c>
      <c r="AO35" s="259">
        <f t="shared" si="26"/>
        <v>1.3465529720679473E-6</v>
      </c>
      <c r="AP35" s="258">
        <f t="shared" si="27"/>
        <v>1.547640135931437E-4</v>
      </c>
      <c r="AQ35" s="259">
        <f t="shared" si="28"/>
        <v>2.156123367389984E-4</v>
      </c>
      <c r="AR35" s="259">
        <f t="shared" si="29"/>
        <v>1.5473895625846916E-4</v>
      </c>
      <c r="AS35" s="260">
        <f t="shared" si="30"/>
        <v>8.9269403222620809E-5</v>
      </c>
      <c r="AT35" s="259">
        <f t="shared" si="31"/>
        <v>9.5853254566880834E-7</v>
      </c>
      <c r="AU35" s="259">
        <f t="shared" si="32"/>
        <v>1.9453401974048735E-6</v>
      </c>
      <c r="AV35" s="259">
        <f t="shared" si="33"/>
        <v>2.9914895237999107E-6</v>
      </c>
      <c r="AW35" s="259">
        <f t="shared" si="34"/>
        <v>1.1749911142956674E-6</v>
      </c>
      <c r="AX35" s="258">
        <f t="shared" si="35"/>
        <v>2.1404972495116127E-6</v>
      </c>
      <c r="AY35" s="259">
        <f t="shared" si="36"/>
        <v>3.5337253552931733E-6</v>
      </c>
      <c r="AZ35" s="259">
        <f t="shared" si="37"/>
        <v>2.9340136172727427E-7</v>
      </c>
      <c r="BA35" s="260">
        <f t="shared" si="38"/>
        <v>2.7850579228084442E-7</v>
      </c>
      <c r="BB35" s="259">
        <f t="shared" si="39"/>
        <v>1.0821725009106248E-5</v>
      </c>
      <c r="BC35" s="259">
        <f t="shared" si="40"/>
        <v>1.1653889689564994E-5</v>
      </c>
      <c r="BD35" s="259">
        <f t="shared" si="41"/>
        <v>8.8123464777822572E-6</v>
      </c>
      <c r="BE35" s="259">
        <f t="shared" si="42"/>
        <v>9.4715642385220596E-6</v>
      </c>
    </row>
    <row r="36" spans="1:57" x14ac:dyDescent="0.25">
      <c r="A36" s="50" t="s">
        <v>9</v>
      </c>
      <c r="E36" s="38">
        <f t="shared" ref="E36:X36" si="48">E11*$AF11/$C11/1000</f>
        <v>0.1815179051320876</v>
      </c>
      <c r="F36" s="38">
        <f t="shared" si="48"/>
        <v>1.6952274716007271E-2</v>
      </c>
      <c r="G36" s="38">
        <f t="shared" si="48"/>
        <v>0.15234044951606407</v>
      </c>
      <c r="H36" s="38">
        <f t="shared" si="48"/>
        <v>7.3540658100266484E-2</v>
      </c>
      <c r="I36" s="37">
        <f t="shared" si="48"/>
        <v>11.998632741223068</v>
      </c>
      <c r="J36" s="38">
        <f t="shared" si="48"/>
        <v>1.9104484141855824</v>
      </c>
      <c r="K36" s="38">
        <f t="shared" si="48"/>
        <v>24.642418301606355</v>
      </c>
      <c r="L36" s="39">
        <f t="shared" si="48"/>
        <v>9.1035003255336484</v>
      </c>
      <c r="M36" s="38">
        <f t="shared" si="48"/>
        <v>0.13474716138721107</v>
      </c>
      <c r="N36" s="38">
        <f t="shared" si="48"/>
        <v>2.1052737239204061E-2</v>
      </c>
      <c r="O36" s="38">
        <f t="shared" si="48"/>
        <v>0.12055820977309449</v>
      </c>
      <c r="P36" s="38">
        <f t="shared" si="48"/>
        <v>4.193066959738441E-2</v>
      </c>
      <c r="Q36" s="37">
        <f t="shared" si="48"/>
        <v>0.17897094996704252</v>
      </c>
      <c r="R36" s="38">
        <f t="shared" si="48"/>
        <v>1.777989231847173E-2</v>
      </c>
      <c r="S36" s="38">
        <f t="shared" si="48"/>
        <v>7.2265169925984751E-2</v>
      </c>
      <c r="T36" s="39">
        <f t="shared" si="48"/>
        <v>3.030283553578636E-2</v>
      </c>
      <c r="U36" s="38">
        <f t="shared" si="48"/>
        <v>0.62845223355912438</v>
      </c>
      <c r="V36" s="38">
        <f t="shared" si="48"/>
        <v>7.787007421915762E-2</v>
      </c>
      <c r="W36" s="38">
        <f t="shared" si="48"/>
        <v>0.4397251480933369</v>
      </c>
      <c r="X36" s="38">
        <f t="shared" si="48"/>
        <v>0.19729985587986543</v>
      </c>
      <c r="AL36" s="259">
        <f t="shared" si="23"/>
        <v>1.0884914426166467E-6</v>
      </c>
      <c r="AM36" s="259">
        <f t="shared" si="24"/>
        <v>1.016561200826604E-7</v>
      </c>
      <c r="AN36" s="259">
        <f t="shared" si="25"/>
        <v>9.1352572376782102E-7</v>
      </c>
      <c r="AO36" s="259">
        <f t="shared" si="26"/>
        <v>4.4099438547556369E-7</v>
      </c>
      <c r="AP36" s="258">
        <f t="shared" si="27"/>
        <v>7.1951078613525103E-5</v>
      </c>
      <c r="AQ36" s="259">
        <f t="shared" si="28"/>
        <v>1.1456207303011383E-5</v>
      </c>
      <c r="AR36" s="259">
        <f t="shared" si="29"/>
        <v>1.4777088479045445E-4</v>
      </c>
      <c r="AS36" s="260">
        <f t="shared" si="30"/>
        <v>5.4590108865516913E-5</v>
      </c>
      <c r="AT36" s="259">
        <f t="shared" si="31"/>
        <v>8.0802569851240462E-7</v>
      </c>
      <c r="AU36" s="259">
        <f t="shared" si="32"/>
        <v>1.2624498014041661E-7</v>
      </c>
      <c r="AV36" s="259">
        <f t="shared" si="33"/>
        <v>7.2294013959506914E-7</v>
      </c>
      <c r="AW36" s="259">
        <f t="shared" si="34"/>
        <v>2.5144172420195456E-7</v>
      </c>
      <c r="AX36" s="258">
        <f t="shared" si="35"/>
        <v>1.0732183548192613E-6</v>
      </c>
      <c r="AY36" s="259">
        <f t="shared" si="36"/>
        <v>1.0661901714444576E-7</v>
      </c>
      <c r="AZ36" s="259">
        <f t="shared" si="37"/>
        <v>4.3334578484933836E-7</v>
      </c>
      <c r="BA36" s="260">
        <f t="shared" si="38"/>
        <v>1.8171417934622421E-7</v>
      </c>
      <c r="BB36" s="259">
        <f t="shared" si="39"/>
        <v>3.7685807238941096E-6</v>
      </c>
      <c r="BC36" s="259">
        <f t="shared" si="40"/>
        <v>4.6695619014442181E-7</v>
      </c>
      <c r="BD36" s="259">
        <f t="shared" si="41"/>
        <v>2.6368586639132847E-6</v>
      </c>
      <c r="BE36" s="259">
        <f t="shared" si="42"/>
        <v>1.1831295904305112E-6</v>
      </c>
    </row>
    <row r="37" spans="1:57" x14ac:dyDescent="0.25">
      <c r="A37" s="51" t="s">
        <v>9</v>
      </c>
      <c r="E37" s="38">
        <f t="shared" ref="E37:X37" si="49">E12*$AF12/$C12/1000</f>
        <v>1.0486832401956954</v>
      </c>
      <c r="F37" s="38">
        <f t="shared" si="49"/>
        <v>0.16490522963870258</v>
      </c>
      <c r="G37" s="38">
        <f t="shared" si="49"/>
        <v>2.1297009431253437</v>
      </c>
      <c r="H37" s="38">
        <f t="shared" si="49"/>
        <v>3.1838987487327457</v>
      </c>
      <c r="I37" s="37">
        <f t="shared" si="49"/>
        <v>64.868260564490257</v>
      </c>
      <c r="J37" s="38">
        <f t="shared" si="49"/>
        <v>12.562386420897216</v>
      </c>
      <c r="K37" s="38">
        <f t="shared" si="49"/>
        <v>107.18504474649066</v>
      </c>
      <c r="L37" s="39">
        <f t="shared" si="49"/>
        <v>159.14011959074492</v>
      </c>
      <c r="M37" s="38">
        <f t="shared" si="49"/>
        <v>0.88015416143434622</v>
      </c>
      <c r="N37" s="38">
        <f t="shared" si="49"/>
        <v>0.2492077979842377</v>
      </c>
      <c r="O37" s="38">
        <f t="shared" si="49"/>
        <v>3.1522128926827464</v>
      </c>
      <c r="P37" s="38">
        <f t="shared" si="49"/>
        <v>3.0225443221902841</v>
      </c>
      <c r="Q37" s="37">
        <f t="shared" si="49"/>
        <v>1.411725779813128</v>
      </c>
      <c r="R37" s="38">
        <f t="shared" si="49"/>
        <v>0.18728799315122602</v>
      </c>
      <c r="S37" s="38">
        <f t="shared" si="49"/>
        <v>1.1808728277243361</v>
      </c>
      <c r="T37" s="39">
        <f t="shared" si="49"/>
        <v>0.76708362303544841</v>
      </c>
      <c r="U37" s="38">
        <f t="shared" si="49"/>
        <v>4.6913798683427794</v>
      </c>
      <c r="V37" s="38">
        <f t="shared" si="49"/>
        <v>1.7437756146555434</v>
      </c>
      <c r="W37" s="38">
        <f t="shared" si="49"/>
        <v>8.2505127426424316</v>
      </c>
      <c r="X37" s="38">
        <f t="shared" si="49"/>
        <v>9.3593807251990206</v>
      </c>
      <c r="AL37" s="259">
        <f t="shared" si="23"/>
        <v>1.8595403479787858E-6</v>
      </c>
      <c r="AM37" s="259">
        <f t="shared" si="24"/>
        <v>2.9241234755372921E-7</v>
      </c>
      <c r="AN37" s="259">
        <f t="shared" si="25"/>
        <v>3.7764166347609625E-6</v>
      </c>
      <c r="AO37" s="259">
        <f t="shared" si="26"/>
        <v>5.645735490197084E-6</v>
      </c>
      <c r="AP37" s="258">
        <f t="shared" si="27"/>
        <v>1.1502534149431132E-4</v>
      </c>
      <c r="AQ37" s="259">
        <f t="shared" si="28"/>
        <v>2.2275806002392018E-5</v>
      </c>
      <c r="AR37" s="259">
        <f t="shared" si="29"/>
        <v>1.9006207762871914E-4</v>
      </c>
      <c r="AS37" s="260">
        <f t="shared" si="30"/>
        <v>2.8218957070958454E-4</v>
      </c>
      <c r="AT37" s="259">
        <f t="shared" si="31"/>
        <v>1.560702138543931E-6</v>
      </c>
      <c r="AU37" s="259">
        <f t="shared" si="32"/>
        <v>4.4189888578381283E-7</v>
      </c>
      <c r="AV37" s="259">
        <f t="shared" si="33"/>
        <v>5.5895496701831916E-6</v>
      </c>
      <c r="AW37" s="259">
        <f t="shared" si="34"/>
        <v>5.3596194782498595E-6</v>
      </c>
      <c r="AX37" s="258">
        <f t="shared" si="35"/>
        <v>2.5032926504617774E-6</v>
      </c>
      <c r="AY37" s="259">
        <f t="shared" si="36"/>
        <v>3.3210178880296446E-7</v>
      </c>
      <c r="AZ37" s="259">
        <f t="shared" si="37"/>
        <v>2.093940843924835E-6</v>
      </c>
      <c r="BA37" s="260">
        <f t="shared" si="38"/>
        <v>1.3602038181157352E-6</v>
      </c>
      <c r="BB37" s="259">
        <f t="shared" si="39"/>
        <v>8.3188228995162039E-6</v>
      </c>
      <c r="BC37" s="259">
        <f t="shared" si="40"/>
        <v>3.0920882388359549E-6</v>
      </c>
      <c r="BD37" s="259">
        <f t="shared" si="41"/>
        <v>1.4629928989418869E-5</v>
      </c>
      <c r="BE37" s="259">
        <f t="shared" si="42"/>
        <v>1.6596189796410527E-5</v>
      </c>
    </row>
    <row r="38" spans="1:57" x14ac:dyDescent="0.25">
      <c r="A38" s="53" t="s">
        <v>10</v>
      </c>
      <c r="E38" s="28">
        <f t="shared" ref="E38:X38" si="50">E13*$AF13/$C13/1000</f>
        <v>1.8923363662533332</v>
      </c>
      <c r="F38" s="29">
        <f t="shared" si="50"/>
        <v>6.2428298856575068E-2</v>
      </c>
      <c r="G38" s="29">
        <f t="shared" si="50"/>
        <v>0.50127427429000793</v>
      </c>
      <c r="H38" s="29">
        <f t="shared" si="50"/>
        <v>0.16918119948654831</v>
      </c>
      <c r="I38" s="28">
        <f t="shared" si="50"/>
        <v>8.2841892019463206</v>
      </c>
      <c r="J38" s="29">
        <f t="shared" si="50"/>
        <v>0.25284586574471446</v>
      </c>
      <c r="K38" s="29">
        <f t="shared" si="50"/>
        <v>2.5920855906109925</v>
      </c>
      <c r="L38" s="30">
        <f t="shared" si="50"/>
        <v>1.0772397803473386</v>
      </c>
      <c r="M38" s="29">
        <f t="shared" si="50"/>
        <v>277.64682262617464</v>
      </c>
      <c r="N38" s="29">
        <f t="shared" si="50"/>
        <v>10.025873139781099</v>
      </c>
      <c r="O38" s="29">
        <f t="shared" si="50"/>
        <v>149.73766847696626</v>
      </c>
      <c r="P38" s="29">
        <f t="shared" si="50"/>
        <v>38.062396989975213</v>
      </c>
      <c r="Q38" s="28">
        <f t="shared" si="50"/>
        <v>9.5350391853953926</v>
      </c>
      <c r="R38" s="29">
        <f t="shared" si="50"/>
        <v>0.35587295789374201</v>
      </c>
      <c r="S38" s="29">
        <f t="shared" si="50"/>
        <v>1.5458146277990004</v>
      </c>
      <c r="T38" s="30">
        <f t="shared" si="50"/>
        <v>0.84741631555176278</v>
      </c>
      <c r="U38" s="29">
        <f t="shared" si="50"/>
        <v>39.327584235349534</v>
      </c>
      <c r="V38" s="29">
        <f t="shared" si="50"/>
        <v>2.2322500859005614</v>
      </c>
      <c r="W38" s="29">
        <f t="shared" si="50"/>
        <v>12.918871159040505</v>
      </c>
      <c r="X38" s="30">
        <f t="shared" si="50"/>
        <v>4.333848680521605</v>
      </c>
      <c r="AL38" s="255">
        <f t="shared" si="23"/>
        <v>1.8489157250612997E-6</v>
      </c>
      <c r="AM38" s="256">
        <f t="shared" si="24"/>
        <v>6.09958491012246E-8</v>
      </c>
      <c r="AN38" s="256">
        <f t="shared" si="25"/>
        <v>4.8977227560156255E-7</v>
      </c>
      <c r="AO38" s="256">
        <f t="shared" si="26"/>
        <v>1.6529924895685067E-7</v>
      </c>
      <c r="AP38" s="255">
        <f t="shared" si="27"/>
        <v>8.0941041761975341E-6</v>
      </c>
      <c r="AQ38" s="256">
        <f t="shared" si="28"/>
        <v>2.4704418597510391E-7</v>
      </c>
      <c r="AR38" s="256">
        <f t="shared" si="29"/>
        <v>2.5326088398725393E-6</v>
      </c>
      <c r="AS38" s="257">
        <f t="shared" si="30"/>
        <v>1.0525219538475729E-6</v>
      </c>
      <c r="AT38" s="256">
        <f t="shared" si="31"/>
        <v>2.7127607201420583E-4</v>
      </c>
      <c r="AU38" s="256">
        <f t="shared" si="32"/>
        <v>9.7958242710901717E-6</v>
      </c>
      <c r="AV38" s="256">
        <f t="shared" si="33"/>
        <v>1.463018598692488E-4</v>
      </c>
      <c r="AW38" s="256">
        <f t="shared" si="34"/>
        <v>3.7189035513610078E-5</v>
      </c>
      <c r="AX38" s="255">
        <f t="shared" si="35"/>
        <v>9.316252756827858E-6</v>
      </c>
      <c r="AY38" s="256">
        <f t="shared" si="36"/>
        <v>3.4770726796133006E-7</v>
      </c>
      <c r="AZ38" s="256">
        <f t="shared" si="37"/>
        <v>1.5103451079503966E-6</v>
      </c>
      <c r="BA38" s="257">
        <f t="shared" si="38"/>
        <v>8.2797190786926397E-7</v>
      </c>
      <c r="BB38" s="256">
        <f t="shared" si="39"/>
        <v>3.8425192380241056E-5</v>
      </c>
      <c r="BC38" s="256">
        <f t="shared" si="40"/>
        <v>2.1810299477901901E-6</v>
      </c>
      <c r="BD38" s="256">
        <f t="shared" si="41"/>
        <v>1.2622440947580038E-5</v>
      </c>
      <c r="BE38" s="257">
        <f t="shared" si="42"/>
        <v>4.2344062706555016E-6</v>
      </c>
    </row>
    <row r="39" spans="1:57" x14ac:dyDescent="0.25">
      <c r="A39" s="53" t="s">
        <v>10</v>
      </c>
      <c r="E39" s="37">
        <f t="shared" ref="E39:X39" si="51">E14*$AF14/$C14/1000</f>
        <v>0.70549479790352143</v>
      </c>
      <c r="F39" s="38">
        <f t="shared" si="51"/>
        <v>2.4776020981212614</v>
      </c>
      <c r="G39" s="38">
        <f t="shared" si="51"/>
        <v>0.67120469162708074</v>
      </c>
      <c r="H39" s="38">
        <f t="shared" si="51"/>
        <v>0.64016843616998509</v>
      </c>
      <c r="I39" s="37">
        <f t="shared" si="51"/>
        <v>5.8298099229938201</v>
      </c>
      <c r="J39" s="38">
        <f t="shared" si="51"/>
        <v>20.603767792235072</v>
      </c>
      <c r="K39" s="38">
        <f t="shared" si="51"/>
        <v>2.2620260246316981</v>
      </c>
      <c r="L39" s="39">
        <f t="shared" si="51"/>
        <v>2.5113026694979625</v>
      </c>
      <c r="M39" s="38">
        <f t="shared" si="51"/>
        <v>206.82056852269054</v>
      </c>
      <c r="N39" s="38">
        <f t="shared" si="51"/>
        <v>547.32217682741111</v>
      </c>
      <c r="O39" s="38">
        <f t="shared" si="51"/>
        <v>725.69892445086566</v>
      </c>
      <c r="P39" s="38">
        <f t="shared" si="51"/>
        <v>200.49873994160606</v>
      </c>
      <c r="Q39" s="37">
        <f t="shared" si="51"/>
        <v>6.2186466966629723</v>
      </c>
      <c r="R39" s="38">
        <f t="shared" si="51"/>
        <v>16.031342132566067</v>
      </c>
      <c r="S39" s="38">
        <f t="shared" si="51"/>
        <v>0.63750897484547953</v>
      </c>
      <c r="T39" s="39">
        <f t="shared" si="51"/>
        <v>1.1165661158272564</v>
      </c>
      <c r="U39" s="38">
        <f t="shared" si="51"/>
        <v>46.779068049227497</v>
      </c>
      <c r="V39" s="38">
        <f t="shared" si="51"/>
        <v>88.650400899944358</v>
      </c>
      <c r="W39" s="38">
        <f t="shared" si="51"/>
        <v>23.211427272703613</v>
      </c>
      <c r="X39" s="39">
        <f t="shared" si="51"/>
        <v>34.770255846843106</v>
      </c>
      <c r="AL39" s="258">
        <f t="shared" si="23"/>
        <v>2.3698339868651281E-7</v>
      </c>
      <c r="AM39" s="259">
        <f t="shared" si="24"/>
        <v>8.3225357231607277E-7</v>
      </c>
      <c r="AN39" s="259">
        <f t="shared" si="25"/>
        <v>2.2546497792584842E-7</v>
      </c>
      <c r="AO39" s="259">
        <f t="shared" si="26"/>
        <v>2.150395611508672E-7</v>
      </c>
      <c r="AP39" s="258">
        <f t="shared" si="27"/>
        <v>1.9582967491085125E-6</v>
      </c>
      <c r="AQ39" s="259">
        <f t="shared" si="28"/>
        <v>6.9210303628905096E-6</v>
      </c>
      <c r="AR39" s="259">
        <f t="shared" si="29"/>
        <v>7.5983921756410962E-7</v>
      </c>
      <c r="AS39" s="260">
        <f t="shared" si="30"/>
        <v>8.4357396187282219E-7</v>
      </c>
      <c r="AT39" s="259">
        <f t="shared" si="31"/>
        <v>6.9473285121921899E-5</v>
      </c>
      <c r="AU39" s="259">
        <f t="shared" si="32"/>
        <v>1.8385148980049342E-4</v>
      </c>
      <c r="AV39" s="259">
        <f t="shared" si="33"/>
        <v>2.4377018519565558E-4</v>
      </c>
      <c r="AW39" s="259">
        <f t="shared" si="34"/>
        <v>6.7349713938249172E-5</v>
      </c>
      <c r="AX39" s="258">
        <f t="shared" si="35"/>
        <v>2.0889112631095293E-6</v>
      </c>
      <c r="AY39" s="259">
        <f t="shared" si="36"/>
        <v>5.3851027043311263E-6</v>
      </c>
      <c r="AZ39" s="259">
        <f t="shared" si="37"/>
        <v>2.1414621908055068E-7</v>
      </c>
      <c r="BA39" s="260">
        <f t="shared" si="38"/>
        <v>3.750667386538655E-7</v>
      </c>
      <c r="BB39" s="259">
        <f t="shared" si="39"/>
        <v>1.5713599259182089E-5</v>
      </c>
      <c r="BC39" s="259">
        <f t="shared" si="40"/>
        <v>2.9778636727897897E-5</v>
      </c>
      <c r="BD39" s="259">
        <f t="shared" si="41"/>
        <v>7.7969716287013035E-6</v>
      </c>
      <c r="BE39" s="260">
        <f t="shared" si="42"/>
        <v>1.1679708239197128E-5</v>
      </c>
    </row>
    <row r="40" spans="1:57" x14ac:dyDescent="0.25">
      <c r="A40" s="53" t="s">
        <v>10</v>
      </c>
      <c r="E40" s="37">
        <f t="shared" ref="E40:X40" si="52">E15*$AF15/$C15/1000</f>
        <v>2.416920278120864E-2</v>
      </c>
      <c r="F40" s="38">
        <f t="shared" si="52"/>
        <v>1.8117157571049308E-3</v>
      </c>
      <c r="G40" s="38">
        <f t="shared" si="52"/>
        <v>1.5119564792385035E-2</v>
      </c>
      <c r="H40" s="38">
        <f t="shared" si="52"/>
        <v>9.2833569023272992E-3</v>
      </c>
      <c r="I40" s="37">
        <f t="shared" si="52"/>
        <v>0.1760184950679691</v>
      </c>
      <c r="J40" s="38">
        <f t="shared" si="52"/>
        <v>1.2802746274371814E-2</v>
      </c>
      <c r="K40" s="38">
        <f t="shared" si="52"/>
        <v>0.10579432348678042</v>
      </c>
      <c r="L40" s="39">
        <f t="shared" si="52"/>
        <v>8.1551637107366376E-2</v>
      </c>
      <c r="M40" s="38">
        <f t="shared" si="52"/>
        <v>8.2526347192758411</v>
      </c>
      <c r="N40" s="38">
        <f t="shared" si="52"/>
        <v>1.178954642008293</v>
      </c>
      <c r="O40" s="38">
        <f t="shared" si="52"/>
        <v>24.649966646705263</v>
      </c>
      <c r="P40" s="38">
        <f t="shared" si="52"/>
        <v>9.7810350820926306</v>
      </c>
      <c r="Q40" s="37">
        <f t="shared" si="52"/>
        <v>0.17174786150452878</v>
      </c>
      <c r="R40" s="38">
        <f t="shared" si="52"/>
        <v>9.8173904960181021E-3</v>
      </c>
      <c r="S40" s="38">
        <f t="shared" si="52"/>
        <v>3.6888058994070591E-2</v>
      </c>
      <c r="T40" s="39">
        <f t="shared" si="52"/>
        <v>1.7580693176446668E-2</v>
      </c>
      <c r="U40" s="38">
        <f t="shared" si="52"/>
        <v>0.7714133588008053</v>
      </c>
      <c r="V40" s="38">
        <f t="shared" si="52"/>
        <v>9.6930716053760219E-2</v>
      </c>
      <c r="W40" s="38">
        <f t="shared" si="52"/>
        <v>0.36847421169552913</v>
      </c>
      <c r="X40" s="39">
        <f t="shared" si="52"/>
        <v>0.18740578378403494</v>
      </c>
      <c r="AL40" s="258">
        <f t="shared" si="23"/>
        <v>1.2362187258032396E-7</v>
      </c>
      <c r="AM40" s="259">
        <f t="shared" si="24"/>
        <v>9.2666562693050008E-9</v>
      </c>
      <c r="AN40" s="259">
        <f t="shared" si="25"/>
        <v>7.7334322077325293E-8</v>
      </c>
      <c r="AO40" s="259">
        <f t="shared" si="26"/>
        <v>4.7482987936592025E-8</v>
      </c>
      <c r="AP40" s="258">
        <f t="shared" si="27"/>
        <v>9.0030838691919445E-7</v>
      </c>
      <c r="AQ40" s="259">
        <f t="shared" si="28"/>
        <v>6.5484140413565713E-8</v>
      </c>
      <c r="AR40" s="259">
        <f t="shared" si="29"/>
        <v>5.4112220813393008E-7</v>
      </c>
      <c r="AS40" s="260">
        <f t="shared" si="30"/>
        <v>4.1712447789308142E-7</v>
      </c>
      <c r="AT40" s="259">
        <f t="shared" si="31"/>
        <v>4.221099748111997E-5</v>
      </c>
      <c r="AU40" s="259">
        <f t="shared" si="32"/>
        <v>6.0301774060022318E-6</v>
      </c>
      <c r="AV40" s="259">
        <f t="shared" si="33"/>
        <v>1.2608090814966662E-4</v>
      </c>
      <c r="AW40" s="259">
        <f t="shared" si="34"/>
        <v>5.0028537704281995E-5</v>
      </c>
      <c r="AX40" s="258">
        <f t="shared" si="35"/>
        <v>8.7846473228995092E-7</v>
      </c>
      <c r="AY40" s="259">
        <f t="shared" si="36"/>
        <v>5.0214490231909177E-8</v>
      </c>
      <c r="AZ40" s="259">
        <f t="shared" si="37"/>
        <v>1.8867692782345159E-7</v>
      </c>
      <c r="BA40" s="260">
        <f t="shared" si="38"/>
        <v>8.9922627213100692E-8</v>
      </c>
      <c r="BB40" s="259">
        <f t="shared" si="39"/>
        <v>3.9456644396470244E-6</v>
      </c>
      <c r="BC40" s="259">
        <f t="shared" si="40"/>
        <v>4.9578617621736392E-7</v>
      </c>
      <c r="BD40" s="259">
        <f t="shared" si="41"/>
        <v>1.8846907140344703E-6</v>
      </c>
      <c r="BE40" s="260">
        <f t="shared" si="42"/>
        <v>9.5855267273350943E-7</v>
      </c>
    </row>
    <row r="41" spans="1:57" x14ac:dyDescent="0.25">
      <c r="A41" s="53" t="s">
        <v>10</v>
      </c>
      <c r="E41" s="44">
        <f t="shared" ref="E41:X41" si="53">E16*$AF16/$C16/1000</f>
        <v>9.5760507986116669E-2</v>
      </c>
      <c r="F41" s="45">
        <f t="shared" si="53"/>
        <v>1.8964347605808615E-2</v>
      </c>
      <c r="G41" s="45">
        <f t="shared" si="53"/>
        <v>0.17572829690740133</v>
      </c>
      <c r="H41" s="45">
        <f t="shared" si="53"/>
        <v>0.37316841870475775</v>
      </c>
      <c r="I41" s="44">
        <f t="shared" si="53"/>
        <v>1.538112633484271</v>
      </c>
      <c r="J41" s="45">
        <f t="shared" si="53"/>
        <v>0.25350082958786613</v>
      </c>
      <c r="K41" s="45">
        <f t="shared" si="53"/>
        <v>1.5381365885348703</v>
      </c>
      <c r="L41" s="46">
        <f t="shared" si="53"/>
        <v>3.9541741394783547</v>
      </c>
      <c r="M41" s="45">
        <f t="shared" si="53"/>
        <v>24.8721747914989</v>
      </c>
      <c r="N41" s="45">
        <f t="shared" si="53"/>
        <v>9.792839069612544</v>
      </c>
      <c r="O41" s="45">
        <f t="shared" si="53"/>
        <v>119.68489685305138</v>
      </c>
      <c r="P41" s="45">
        <f t="shared" si="53"/>
        <v>122.63477465265456</v>
      </c>
      <c r="Q41" s="44">
        <f t="shared" si="53"/>
        <v>0.43504226293152332</v>
      </c>
      <c r="R41" s="45">
        <f t="shared" si="53"/>
        <v>9.5485718687375792E-2</v>
      </c>
      <c r="S41" s="45">
        <f t="shared" si="53"/>
        <v>0.43760023344520049</v>
      </c>
      <c r="T41" s="46">
        <f t="shared" si="53"/>
        <v>0.32025218815996054</v>
      </c>
      <c r="U41" s="45">
        <f t="shared" si="53"/>
        <v>2.0517353962883398</v>
      </c>
      <c r="V41" s="45">
        <f t="shared" si="53"/>
        <v>0.74506174406927839</v>
      </c>
      <c r="W41" s="45">
        <f t="shared" si="53"/>
        <v>3.2368136012667912</v>
      </c>
      <c r="X41" s="46">
        <f t="shared" si="53"/>
        <v>3.6255580227189617</v>
      </c>
      <c r="AL41" s="261">
        <f t="shared" si="23"/>
        <v>2.1726586331982621E-7</v>
      </c>
      <c r="AM41" s="262">
        <f t="shared" si="24"/>
        <v>4.3027187736625712E-8</v>
      </c>
      <c r="AN41" s="262">
        <f t="shared" si="25"/>
        <v>3.9870047622183234E-7</v>
      </c>
      <c r="AO41" s="262">
        <f t="shared" si="26"/>
        <v>8.4666174353772289E-7</v>
      </c>
      <c r="AP41" s="261">
        <f t="shared" si="27"/>
        <v>3.4897409822172284E-6</v>
      </c>
      <c r="AQ41" s="262">
        <f t="shared" si="28"/>
        <v>5.7515439037442176E-7</v>
      </c>
      <c r="AR41" s="262">
        <f t="shared" si="29"/>
        <v>3.4897953325424179E-6</v>
      </c>
      <c r="AS41" s="263">
        <f t="shared" si="30"/>
        <v>8.9714129153872979E-6</v>
      </c>
      <c r="AT41" s="262">
        <f t="shared" si="31"/>
        <v>5.6431138914802739E-5</v>
      </c>
      <c r="AU41" s="262">
        <f t="shared" si="32"/>
        <v>2.2218445573826309E-5</v>
      </c>
      <c r="AV41" s="262">
        <f t="shared" si="33"/>
        <v>2.7154662175447658E-4</v>
      </c>
      <c r="AW41" s="262">
        <f t="shared" si="34"/>
        <v>2.7823944074946032E-4</v>
      </c>
      <c r="AX41" s="261">
        <f t="shared" si="35"/>
        <v>9.870439790287212E-7</v>
      </c>
      <c r="AY41" s="262">
        <f t="shared" si="36"/>
        <v>2.1664240866740684E-7</v>
      </c>
      <c r="AZ41" s="262">
        <f t="shared" si="37"/>
        <v>9.928476206727413E-7</v>
      </c>
      <c r="BA41" s="263">
        <f t="shared" si="38"/>
        <v>7.2660295568529061E-7</v>
      </c>
      <c r="BB41" s="262">
        <f t="shared" si="39"/>
        <v>4.6550720286807564E-6</v>
      </c>
      <c r="BC41" s="262">
        <f t="shared" si="40"/>
        <v>1.6904304964135734E-6</v>
      </c>
      <c r="BD41" s="262">
        <f t="shared" si="41"/>
        <v>7.3438321942333673E-6</v>
      </c>
      <c r="BE41" s="263">
        <f t="shared" si="42"/>
        <v>8.2258334921986758E-6</v>
      </c>
    </row>
    <row r="42" spans="1:57" x14ac:dyDescent="0.25">
      <c r="A42" s="54" t="s">
        <v>11</v>
      </c>
      <c r="E42" s="38">
        <f t="shared" ref="E42:X42" si="54">E17*$AF17/$C17/1000</f>
        <v>3.9029698754751934</v>
      </c>
      <c r="F42" s="38">
        <f t="shared" si="54"/>
        <v>0.19983022029686598</v>
      </c>
      <c r="G42" s="38">
        <f t="shared" si="54"/>
        <v>2.1731880915908977</v>
      </c>
      <c r="H42" s="38">
        <f t="shared" si="54"/>
        <v>0.96928638615712848</v>
      </c>
      <c r="I42" s="37">
        <f t="shared" si="54"/>
        <v>28.27743092862843</v>
      </c>
      <c r="J42" s="38">
        <f t="shared" si="54"/>
        <v>1.1974221507160383</v>
      </c>
      <c r="K42" s="38">
        <f t="shared" si="54"/>
        <v>10.536914763820116</v>
      </c>
      <c r="L42" s="39">
        <f t="shared" si="54"/>
        <v>4.0630210546298731</v>
      </c>
      <c r="M42" s="38">
        <f t="shared" si="54"/>
        <v>28.191271717760834</v>
      </c>
      <c r="N42" s="38">
        <f t="shared" si="54"/>
        <v>1.1618064165376027</v>
      </c>
      <c r="O42" s="38">
        <f t="shared" si="54"/>
        <v>22.582406718225389</v>
      </c>
      <c r="P42" s="38">
        <f t="shared" si="54"/>
        <v>7.8107337449256571</v>
      </c>
      <c r="Q42" s="37">
        <f t="shared" si="54"/>
        <v>2751.0799257992758</v>
      </c>
      <c r="R42" s="38">
        <f t="shared" si="54"/>
        <v>109.25873790361622</v>
      </c>
      <c r="S42" s="38">
        <f t="shared" si="54"/>
        <v>729.26054424639437</v>
      </c>
      <c r="T42" s="39">
        <f t="shared" si="54"/>
        <v>207.50354249530551</v>
      </c>
      <c r="U42" s="38">
        <f t="shared" si="54"/>
        <v>134.23199881770742</v>
      </c>
      <c r="V42" s="38">
        <f t="shared" si="54"/>
        <v>8.1606721061092315</v>
      </c>
      <c r="W42" s="38">
        <f t="shared" si="54"/>
        <v>58.918045947917314</v>
      </c>
      <c r="X42" s="38">
        <f t="shared" si="54"/>
        <v>15.855647361086803</v>
      </c>
      <c r="AL42" s="259">
        <f t="shared" si="23"/>
        <v>6.9515683220202883E-7</v>
      </c>
      <c r="AM42" s="259">
        <f t="shared" si="24"/>
        <v>3.5591702562882321E-8</v>
      </c>
      <c r="AN42" s="259">
        <f t="shared" si="25"/>
        <v>3.8706590051391822E-7</v>
      </c>
      <c r="AO42" s="259">
        <f t="shared" si="26"/>
        <v>1.7263931703175262E-7</v>
      </c>
      <c r="AP42" s="258">
        <f t="shared" si="27"/>
        <v>5.0364850189277235E-6</v>
      </c>
      <c r="AQ42" s="259">
        <f t="shared" si="28"/>
        <v>2.1327251187122112E-7</v>
      </c>
      <c r="AR42" s="259">
        <f t="shared" si="29"/>
        <v>1.876726831643345E-6</v>
      </c>
      <c r="AS42" s="260">
        <f t="shared" si="30"/>
        <v>7.2366350128766213E-7</v>
      </c>
      <c r="AT42" s="259">
        <f t="shared" si="31"/>
        <v>5.021139226876369E-6</v>
      </c>
      <c r="AU42" s="259">
        <f t="shared" si="32"/>
        <v>2.0692900378943854E-7</v>
      </c>
      <c r="AV42" s="259">
        <f t="shared" si="33"/>
        <v>4.0221459090375578E-6</v>
      </c>
      <c r="AW42" s="259">
        <f t="shared" si="34"/>
        <v>1.3911675212801728E-6</v>
      </c>
      <c r="AX42" s="258">
        <f t="shared" si="35"/>
        <v>4.8999404744838701E-4</v>
      </c>
      <c r="AY42" s="259">
        <f t="shared" si="36"/>
        <v>1.9460042110169325E-5</v>
      </c>
      <c r="AZ42" s="259">
        <f t="shared" si="37"/>
        <v>1.2988838396466715E-4</v>
      </c>
      <c r="BA42" s="260">
        <f t="shared" si="38"/>
        <v>3.695839575348331E-5</v>
      </c>
      <c r="BB42" s="259">
        <f t="shared" si="39"/>
        <v>2.3908022366404517E-5</v>
      </c>
      <c r="BC42" s="259">
        <f t="shared" si="40"/>
        <v>1.4534949412674268E-6</v>
      </c>
      <c r="BD42" s="259">
        <f t="shared" si="41"/>
        <v>1.0493876070642528E-5</v>
      </c>
      <c r="BE42" s="259">
        <f t="shared" si="42"/>
        <v>2.82404475148648E-6</v>
      </c>
    </row>
    <row r="43" spans="1:57" x14ac:dyDescent="0.25">
      <c r="A43" s="55" t="s">
        <v>11</v>
      </c>
      <c r="E43" s="38">
        <f t="shared" ref="E43:X43" si="55">E18*$AF18/$C18/1000</f>
        <v>5.5405422390548693E-2</v>
      </c>
      <c r="F43" s="38">
        <f t="shared" si="55"/>
        <v>2.7608801735505221E-2</v>
      </c>
      <c r="G43" s="38">
        <f t="shared" si="55"/>
        <v>4.2955180641464211E-2</v>
      </c>
      <c r="H43" s="38">
        <f t="shared" si="55"/>
        <v>2.4836873205093559E-2</v>
      </c>
      <c r="I43" s="37">
        <f t="shared" si="55"/>
        <v>0.34785091704277132</v>
      </c>
      <c r="J43" s="38">
        <f t="shared" si="55"/>
        <v>0.26798202669654181</v>
      </c>
      <c r="K43" s="38">
        <f t="shared" si="55"/>
        <v>0.20591056733637433</v>
      </c>
      <c r="L43" s="39">
        <f t="shared" si="55"/>
        <v>0.22623908855687477</v>
      </c>
      <c r="M43" s="38">
        <f t="shared" si="55"/>
        <v>0.14813856102591691</v>
      </c>
      <c r="N43" s="38">
        <f t="shared" si="55"/>
        <v>0.12278703332483325</v>
      </c>
      <c r="O43" s="38">
        <f t="shared" si="55"/>
        <v>0.47073332415442481</v>
      </c>
      <c r="P43" s="38">
        <f t="shared" si="55"/>
        <v>0.18944974668480005</v>
      </c>
      <c r="Q43" s="37">
        <f t="shared" si="55"/>
        <v>2012.3581258043714</v>
      </c>
      <c r="R43" s="38">
        <f t="shared" si="55"/>
        <v>1606.4452587990609</v>
      </c>
      <c r="S43" s="38">
        <f t="shared" si="55"/>
        <v>359.39781312518784</v>
      </c>
      <c r="T43" s="39">
        <f t="shared" si="55"/>
        <v>444.8628208244869</v>
      </c>
      <c r="U43" s="38">
        <f t="shared" si="55"/>
        <v>12.631785884661229</v>
      </c>
      <c r="V43" s="38">
        <f t="shared" si="55"/>
        <v>13.287496141678192</v>
      </c>
      <c r="W43" s="38">
        <f t="shared" si="55"/>
        <v>14.306035800521705</v>
      </c>
      <c r="X43" s="38">
        <f t="shared" si="55"/>
        <v>16.029198640294254</v>
      </c>
      <c r="AL43" s="259">
        <f t="shared" si="23"/>
        <v>1.0587774053928863E-8</v>
      </c>
      <c r="AM43" s="259">
        <f t="shared" si="24"/>
        <v>5.2759412718620997E-9</v>
      </c>
      <c r="AN43" s="259">
        <f t="shared" si="25"/>
        <v>8.2085782844803998E-9</v>
      </c>
      <c r="AO43" s="259">
        <f t="shared" si="26"/>
        <v>4.7462358439932897E-9</v>
      </c>
      <c r="AP43" s="258">
        <f t="shared" si="27"/>
        <v>6.6473040998403666E-8</v>
      </c>
      <c r="AQ43" s="259">
        <f t="shared" si="28"/>
        <v>5.1210387481152428E-8</v>
      </c>
      <c r="AR43" s="259">
        <f t="shared" si="29"/>
        <v>3.9348758085557586E-8</v>
      </c>
      <c r="AS43" s="260">
        <f t="shared" si="30"/>
        <v>4.3233464315500023E-8</v>
      </c>
      <c r="AT43" s="259">
        <f t="shared" si="31"/>
        <v>2.8308738479793903E-8</v>
      </c>
      <c r="AU43" s="259">
        <f t="shared" si="32"/>
        <v>2.3464154039503089E-8</v>
      </c>
      <c r="AV43" s="259">
        <f t="shared" si="33"/>
        <v>8.9955420620565469E-8</v>
      </c>
      <c r="AW43" s="259">
        <f t="shared" si="34"/>
        <v>3.6203155321759424E-8</v>
      </c>
      <c r="AX43" s="258">
        <f t="shared" si="35"/>
        <v>3.8455429509078119E-4</v>
      </c>
      <c r="AY43" s="259">
        <f t="shared" si="36"/>
        <v>3.0698582731265579E-4</v>
      </c>
      <c r="AZ43" s="259">
        <f t="shared" si="37"/>
        <v>6.8679610707105625E-5</v>
      </c>
      <c r="BA43" s="260">
        <f t="shared" si="38"/>
        <v>8.501166183125388E-5</v>
      </c>
      <c r="BB43" s="259">
        <f t="shared" si="39"/>
        <v>2.4138881913336953E-6</v>
      </c>
      <c r="BC43" s="259">
        <f t="shared" si="40"/>
        <v>2.5391920288751181E-6</v>
      </c>
      <c r="BD43" s="259">
        <f t="shared" si="41"/>
        <v>2.733831241203197E-6</v>
      </c>
      <c r="BE43" s="259">
        <f t="shared" si="42"/>
        <v>3.0631213723574068E-6</v>
      </c>
    </row>
    <row r="44" spans="1:57" x14ac:dyDescent="0.25">
      <c r="A44" s="55" t="s">
        <v>11</v>
      </c>
      <c r="E44" s="38">
        <f t="shared" ref="E44:X44" si="56">E19*$AF19/$C19/1000</f>
        <v>2.9277405373974521E-2</v>
      </c>
      <c r="F44" s="38">
        <f t="shared" si="56"/>
        <v>1.5234135214480628E-3</v>
      </c>
      <c r="G44" s="38">
        <f t="shared" si="56"/>
        <v>2.2547261112618101E-2</v>
      </c>
      <c r="H44" s="38">
        <f t="shared" si="56"/>
        <v>9.6086164067603515E-3</v>
      </c>
      <c r="I44" s="37">
        <f t="shared" si="56"/>
        <v>0.21134926264269721</v>
      </c>
      <c r="J44" s="38">
        <f t="shared" si="56"/>
        <v>8.4527572018800318E-3</v>
      </c>
      <c r="K44" s="38">
        <f t="shared" si="56"/>
        <v>0.1023536035202222</v>
      </c>
      <c r="L44" s="39">
        <f t="shared" si="56"/>
        <v>3.7528072962040519E-2</v>
      </c>
      <c r="M44" s="38">
        <f t="shared" si="56"/>
        <v>0.20018421313069101</v>
      </c>
      <c r="N44" s="38">
        <f t="shared" si="56"/>
        <v>6.6841319088683064E-3</v>
      </c>
      <c r="O44" s="38">
        <f t="shared" si="56"/>
        <v>0.18167326664520519</v>
      </c>
      <c r="P44" s="38">
        <f t="shared" si="56"/>
        <v>5.7054165529868126E-2</v>
      </c>
      <c r="Q44" s="37">
        <f t="shared" si="56"/>
        <v>38.423749239425732</v>
      </c>
      <c r="R44" s="38">
        <f t="shared" si="56"/>
        <v>3.3353339180744892</v>
      </c>
      <c r="S44" s="38">
        <f t="shared" si="56"/>
        <v>28.83219393850489</v>
      </c>
      <c r="T44" s="39">
        <f t="shared" si="56"/>
        <v>13.819757513329149</v>
      </c>
      <c r="U44" s="38">
        <f t="shared" si="56"/>
        <v>0.97127783755021124</v>
      </c>
      <c r="V44" s="38">
        <f t="shared" si="56"/>
        <v>6.3352893285596373E-2</v>
      </c>
      <c r="W44" s="38">
        <f t="shared" si="56"/>
        <v>0.47885709324415399</v>
      </c>
      <c r="X44" s="38">
        <f t="shared" si="56"/>
        <v>0.16586034906561481</v>
      </c>
      <c r="AL44" s="259">
        <f t="shared" si="23"/>
        <v>7.9270699748621366E-8</v>
      </c>
      <c r="AM44" s="259">
        <f t="shared" si="24"/>
        <v>4.1247526653795634E-9</v>
      </c>
      <c r="AN44" s="259">
        <f t="shared" si="25"/>
        <v>6.1048345745860684E-8</v>
      </c>
      <c r="AO44" s="259">
        <f t="shared" si="26"/>
        <v>2.6016026230830432E-8</v>
      </c>
      <c r="AP44" s="258">
        <f t="shared" si="27"/>
        <v>5.7224346649019249E-7</v>
      </c>
      <c r="AQ44" s="259">
        <f t="shared" si="28"/>
        <v>2.2886453551442774E-8</v>
      </c>
      <c r="AR44" s="259">
        <f t="shared" si="29"/>
        <v>2.7712980946233048E-7</v>
      </c>
      <c r="AS44" s="260">
        <f t="shared" si="30"/>
        <v>1.0160998100476206E-7</v>
      </c>
      <c r="AT44" s="259">
        <f t="shared" si="31"/>
        <v>5.4201328467457669E-7</v>
      </c>
      <c r="AU44" s="259">
        <f t="shared" si="32"/>
        <v>1.8097772219224115E-8</v>
      </c>
      <c r="AV44" s="259">
        <f t="shared" si="33"/>
        <v>4.9189355370216841E-7</v>
      </c>
      <c r="AW44" s="259">
        <f t="shared" si="34"/>
        <v>1.5447829366555449E-7</v>
      </c>
      <c r="AX44" s="258">
        <f t="shared" si="35"/>
        <v>1.0403508952615038E-4</v>
      </c>
      <c r="AY44" s="259">
        <f t="shared" si="36"/>
        <v>9.030658632615818E-6</v>
      </c>
      <c r="AZ44" s="259">
        <f t="shared" si="37"/>
        <v>7.806525747752661E-5</v>
      </c>
      <c r="BA44" s="260">
        <f t="shared" si="38"/>
        <v>3.7417996384737376E-5</v>
      </c>
      <c r="BB44" s="259">
        <f t="shared" si="39"/>
        <v>2.6298052320365445E-6</v>
      </c>
      <c r="BC44" s="259">
        <f t="shared" si="40"/>
        <v>1.7153255617088179E-7</v>
      </c>
      <c r="BD44" s="259">
        <f t="shared" si="41"/>
        <v>1.296540331227507E-6</v>
      </c>
      <c r="BE44" s="259">
        <f t="shared" si="42"/>
        <v>4.4907893179186493E-7</v>
      </c>
    </row>
    <row r="45" spans="1:57" x14ac:dyDescent="0.25">
      <c r="A45" s="56" t="s">
        <v>11</v>
      </c>
      <c r="E45" s="38">
        <f t="shared" ref="E45:X45" si="57">E20*$AF20/$C20/1000</f>
        <v>6.5477222532283483E-2</v>
      </c>
      <c r="F45" s="38">
        <f t="shared" si="57"/>
        <v>8.3289557844314112E-3</v>
      </c>
      <c r="G45" s="38">
        <f t="shared" si="57"/>
        <v>0.12767482504531832</v>
      </c>
      <c r="H45" s="38">
        <f t="shared" si="57"/>
        <v>0.19407564377303246</v>
      </c>
      <c r="I45" s="37">
        <f t="shared" si="57"/>
        <v>0.56016431402844047</v>
      </c>
      <c r="J45" s="38">
        <f t="shared" si="57"/>
        <v>6.6613179937829059E-2</v>
      </c>
      <c r="K45" s="38">
        <f t="shared" si="57"/>
        <v>0.61030332652659669</v>
      </c>
      <c r="L45" s="39">
        <f t="shared" si="57"/>
        <v>1.2194555904666895</v>
      </c>
      <c r="M45" s="38">
        <f t="shared" si="57"/>
        <v>0.3201839650195194</v>
      </c>
      <c r="N45" s="38">
        <f t="shared" si="57"/>
        <v>3.9376381836136939E-2</v>
      </c>
      <c r="O45" s="38">
        <f t="shared" si="57"/>
        <v>0.62369460851510894</v>
      </c>
      <c r="P45" s="38">
        <f t="shared" si="57"/>
        <v>0.53665421289671544</v>
      </c>
      <c r="Q45" s="37">
        <f t="shared" si="57"/>
        <v>109.21638978286336</v>
      </c>
      <c r="R45" s="38">
        <f t="shared" si="57"/>
        <v>21.482616264968176</v>
      </c>
      <c r="S45" s="38">
        <f t="shared" si="57"/>
        <v>98.353400504002323</v>
      </c>
      <c r="T45" s="39">
        <f t="shared" si="57"/>
        <v>71.961236147158701</v>
      </c>
      <c r="U45" s="38">
        <f t="shared" si="57"/>
        <v>2.0747027246002285</v>
      </c>
      <c r="V45" s="38">
        <f t="shared" si="57"/>
        <v>0.45328895854844481</v>
      </c>
      <c r="W45" s="38">
        <f t="shared" si="57"/>
        <v>2.7642859952130645</v>
      </c>
      <c r="X45" s="38">
        <f t="shared" si="57"/>
        <v>3.2834914580891539</v>
      </c>
      <c r="AL45" s="259">
        <f t="shared" si="23"/>
        <v>1.4514680539838154E-7</v>
      </c>
      <c r="AM45" s="259">
        <f t="shared" si="24"/>
        <v>1.8463234658717125E-8</v>
      </c>
      <c r="AN45" s="259">
        <f t="shared" si="25"/>
        <v>2.830235044864379E-7</v>
      </c>
      <c r="AO45" s="259">
        <f t="shared" si="26"/>
        <v>4.3021769418214151E-7</v>
      </c>
      <c r="AP45" s="258">
        <f t="shared" si="27"/>
        <v>1.2417457175938709E-6</v>
      </c>
      <c r="AQ45" s="259">
        <f t="shared" si="28"/>
        <v>1.476649419672056E-7</v>
      </c>
      <c r="AR45" s="259">
        <f t="shared" si="29"/>
        <v>1.3528915055256777E-6</v>
      </c>
      <c r="AS45" s="260">
        <f t="shared" si="30"/>
        <v>2.7032313900328822E-6</v>
      </c>
      <c r="AT45" s="259">
        <f t="shared" si="31"/>
        <v>7.097686472491496E-7</v>
      </c>
      <c r="AU45" s="259">
        <f t="shared" si="32"/>
        <v>8.7287698082248114E-8</v>
      </c>
      <c r="AV45" s="259">
        <f t="shared" si="33"/>
        <v>1.3825766651224078E-6</v>
      </c>
      <c r="AW45" s="259">
        <f t="shared" si="34"/>
        <v>1.1896296390265452E-6</v>
      </c>
      <c r="AX45" s="258">
        <f t="shared" si="35"/>
        <v>2.4210571953187291E-4</v>
      </c>
      <c r="AY45" s="259">
        <f t="shared" si="36"/>
        <v>4.7621646152172217E-5</v>
      </c>
      <c r="AZ45" s="259">
        <f t="shared" si="37"/>
        <v>2.1802515945426509E-4</v>
      </c>
      <c r="BA45" s="260">
        <f t="shared" si="38"/>
        <v>1.5952025964645575E-4</v>
      </c>
      <c r="BB45" s="259">
        <f t="shared" si="39"/>
        <v>4.5991027258153211E-6</v>
      </c>
      <c r="BC45" s="259">
        <f t="shared" si="40"/>
        <v>1.0048294920149791E-6</v>
      </c>
      <c r="BD45" s="259">
        <f t="shared" si="41"/>
        <v>6.127738256075804E-6</v>
      </c>
      <c r="BE45" s="259">
        <f t="shared" si="42"/>
        <v>7.2786883325653139E-6</v>
      </c>
    </row>
    <row r="46" spans="1:57" x14ac:dyDescent="0.25">
      <c r="A46" s="57" t="s">
        <v>12</v>
      </c>
      <c r="E46" s="28">
        <f t="shared" ref="E46:X46" si="58">E21*$AF21/$C21/1000</f>
        <v>12.547595188141697</v>
      </c>
      <c r="F46" s="29">
        <f t="shared" si="58"/>
        <v>0.58065986551141224</v>
      </c>
      <c r="G46" s="29">
        <f t="shared" si="58"/>
        <v>5.3869442498362883</v>
      </c>
      <c r="H46" s="29">
        <f t="shared" si="58"/>
        <v>1.9783976546212412</v>
      </c>
      <c r="I46" s="28">
        <f t="shared" si="58"/>
        <v>106.23718957786737</v>
      </c>
      <c r="J46" s="29">
        <f t="shared" si="58"/>
        <v>3.5129806023981205</v>
      </c>
      <c r="K46" s="29">
        <f t="shared" si="58"/>
        <v>29.153000187836223</v>
      </c>
      <c r="L46" s="30">
        <f t="shared" si="58"/>
        <v>9.5757171427595384</v>
      </c>
      <c r="M46" s="29">
        <f t="shared" si="58"/>
        <v>128.74706717925724</v>
      </c>
      <c r="N46" s="29">
        <f t="shared" si="58"/>
        <v>4.8149818990256499</v>
      </c>
      <c r="O46" s="29">
        <f t="shared" si="58"/>
        <v>59.927240557906757</v>
      </c>
      <c r="P46" s="29">
        <f t="shared" si="58"/>
        <v>17.993429574561407</v>
      </c>
      <c r="Q46" s="28">
        <f t="shared" si="58"/>
        <v>239.11381199537328</v>
      </c>
      <c r="R46" s="29">
        <f t="shared" si="58"/>
        <v>9.7398228832126481</v>
      </c>
      <c r="S46" s="29">
        <f t="shared" si="58"/>
        <v>29.137548467952296</v>
      </c>
      <c r="T46" s="30">
        <f t="shared" si="58"/>
        <v>15.91771268548116</v>
      </c>
      <c r="U46" s="29">
        <f t="shared" si="58"/>
        <v>2633.5083321993375</v>
      </c>
      <c r="V46" s="29">
        <f t="shared" si="58"/>
        <v>114.27480972062087</v>
      </c>
      <c r="W46" s="29">
        <f t="shared" si="58"/>
        <v>1018.0767803625099</v>
      </c>
      <c r="X46" s="30">
        <f t="shared" si="58"/>
        <v>221.20864115729262</v>
      </c>
      <c r="AL46" s="255">
        <f t="shared" si="23"/>
        <v>1.5534489061640474E-6</v>
      </c>
      <c r="AM46" s="256">
        <f t="shared" si="24"/>
        <v>7.1888311617236394E-8</v>
      </c>
      <c r="AN46" s="256">
        <f t="shared" si="25"/>
        <v>6.669280070800755E-7</v>
      </c>
      <c r="AO46" s="256">
        <f t="shared" si="26"/>
        <v>2.4493455729536062E-7</v>
      </c>
      <c r="AP46" s="255">
        <f t="shared" si="27"/>
        <v>1.3152643472244676E-5</v>
      </c>
      <c r="AQ46" s="256">
        <f t="shared" si="28"/>
        <v>4.3492285113950145E-7</v>
      </c>
      <c r="AR46" s="256">
        <f t="shared" si="29"/>
        <v>3.6092729781396121E-6</v>
      </c>
      <c r="AS46" s="257">
        <f t="shared" si="30"/>
        <v>1.185516993345015E-6</v>
      </c>
      <c r="AT46" s="256">
        <f t="shared" si="31"/>
        <v>1.5939467896642165E-5</v>
      </c>
      <c r="AU46" s="256">
        <f t="shared" si="32"/>
        <v>5.9611648703091838E-7</v>
      </c>
      <c r="AV46" s="256">
        <f t="shared" si="33"/>
        <v>7.4192628067958275E-6</v>
      </c>
      <c r="AW46" s="256">
        <f t="shared" si="34"/>
        <v>2.2276677778988754E-6</v>
      </c>
      <c r="AX46" s="255">
        <f t="shared" si="35"/>
        <v>2.9603368942279394E-5</v>
      </c>
      <c r="AY46" s="256">
        <f t="shared" si="36"/>
        <v>1.205834024551365E-6</v>
      </c>
      <c r="AZ46" s="256">
        <f t="shared" si="37"/>
        <v>3.6073599854910504E-6</v>
      </c>
      <c r="BA46" s="257">
        <f t="shared" si="38"/>
        <v>1.970684660217861E-6</v>
      </c>
      <c r="BB46" s="256">
        <f t="shared" si="39"/>
        <v>3.260402154107784E-4</v>
      </c>
      <c r="BC46" s="256">
        <f t="shared" si="40"/>
        <v>1.4147737116222181E-5</v>
      </c>
      <c r="BD46" s="256">
        <f t="shared" si="41"/>
        <v>1.260424995492209E-4</v>
      </c>
      <c r="BE46" s="257">
        <f t="shared" si="42"/>
        <v>2.7386627994230353E-5</v>
      </c>
    </row>
    <row r="47" spans="1:57" x14ac:dyDescent="0.25">
      <c r="A47" s="57" t="s">
        <v>12</v>
      </c>
      <c r="E47" s="37">
        <f t="shared" ref="E47:X47" si="59">E22*$AF22/$C22/1000</f>
        <v>6.7166228344586036</v>
      </c>
      <c r="F47" s="38">
        <f t="shared" si="59"/>
        <v>59.415886184191727</v>
      </c>
      <c r="G47" s="38">
        <f t="shared" si="59"/>
        <v>3.1759676805040802</v>
      </c>
      <c r="H47" s="38">
        <f t="shared" si="59"/>
        <v>3.982120512378085</v>
      </c>
      <c r="I47" s="37">
        <f t="shared" si="59"/>
        <v>95.547690572991129</v>
      </c>
      <c r="J47" s="38">
        <f t="shared" si="59"/>
        <v>437.03356747109007</v>
      </c>
      <c r="K47" s="38">
        <f t="shared" si="59"/>
        <v>44.000767913817064</v>
      </c>
      <c r="L47" s="39">
        <f t="shared" si="59"/>
        <v>32.463688254148778</v>
      </c>
      <c r="M47" s="38">
        <f t="shared" si="59"/>
        <v>16.762666995124171</v>
      </c>
      <c r="N47" s="38">
        <f t="shared" si="59"/>
        <v>306.29577658435312</v>
      </c>
      <c r="O47" s="38">
        <f t="shared" si="59"/>
        <v>51.570275116251288</v>
      </c>
      <c r="P47" s="38">
        <f t="shared" si="59"/>
        <v>12.407618425709007</v>
      </c>
      <c r="Q47" s="37">
        <f t="shared" si="59"/>
        <v>242.94666206803871</v>
      </c>
      <c r="R47" s="38">
        <f t="shared" si="59"/>
        <v>514.18368705176124</v>
      </c>
      <c r="S47" s="38">
        <f t="shared" si="59"/>
        <v>14.872088211538463</v>
      </c>
      <c r="T47" s="39">
        <f t="shared" si="59"/>
        <v>18.85540168069824</v>
      </c>
      <c r="U47" s="38">
        <f t="shared" si="59"/>
        <v>2050.4698719180687</v>
      </c>
      <c r="V47" s="38">
        <f t="shared" si="59"/>
        <v>3578.8082024828295</v>
      </c>
      <c r="W47" s="38">
        <f t="shared" si="59"/>
        <v>1355.6467514882165</v>
      </c>
      <c r="X47" s="39">
        <f t="shared" si="59"/>
        <v>911.99846656882289</v>
      </c>
      <c r="AL47" s="258">
        <f t="shared" si="23"/>
        <v>5.6031007987997489E-7</v>
      </c>
      <c r="AM47" s="259">
        <f t="shared" si="24"/>
        <v>4.956556405580488E-6</v>
      </c>
      <c r="AN47" s="259">
        <f t="shared" si="25"/>
        <v>2.649436701477223E-7</v>
      </c>
      <c r="AO47" s="259">
        <f t="shared" si="26"/>
        <v>3.3219406796750707E-7</v>
      </c>
      <c r="AP47" s="258">
        <f t="shared" si="27"/>
        <v>7.9707221109155983E-6</v>
      </c>
      <c r="AQ47" s="259">
        <f t="shared" si="28"/>
        <v>3.6457952029651978E-5</v>
      </c>
      <c r="AR47" s="259">
        <f t="shared" si="29"/>
        <v>3.6706056588568785E-6</v>
      </c>
      <c r="AS47" s="260">
        <f t="shared" si="30"/>
        <v>2.7081663221524178E-6</v>
      </c>
      <c r="AT47" s="259">
        <f t="shared" si="31"/>
        <v>1.3983651478617698E-6</v>
      </c>
      <c r="AU47" s="259">
        <f t="shared" si="32"/>
        <v>2.5551622485693945E-5</v>
      </c>
      <c r="AV47" s="259">
        <f t="shared" si="33"/>
        <v>4.3020645467206978E-6</v>
      </c>
      <c r="AW47" s="259">
        <f t="shared" si="34"/>
        <v>1.0350608992904156E-6</v>
      </c>
      <c r="AX47" s="258">
        <f t="shared" si="35"/>
        <v>2.026695066627014E-5</v>
      </c>
      <c r="AY47" s="259">
        <f t="shared" si="36"/>
        <v>4.2893923012453176E-5</v>
      </c>
      <c r="AZ47" s="259">
        <f t="shared" si="37"/>
        <v>1.2406504189930197E-6</v>
      </c>
      <c r="BA47" s="260">
        <f t="shared" si="38"/>
        <v>1.5729440050853518E-6</v>
      </c>
      <c r="BB47" s="259">
        <f t="shared" si="39"/>
        <v>1.7105306729918573E-4</v>
      </c>
      <c r="BC47" s="259">
        <f t="shared" si="40"/>
        <v>2.9854919045337421E-4</v>
      </c>
      <c r="BD47" s="259">
        <f t="shared" si="41"/>
        <v>1.1308994986564816E-4</v>
      </c>
      <c r="BE47" s="260">
        <f t="shared" si="42"/>
        <v>7.6080188846093118E-5</v>
      </c>
    </row>
    <row r="48" spans="1:57" x14ac:dyDescent="0.25">
      <c r="A48" s="57" t="s">
        <v>12</v>
      </c>
      <c r="E48" s="37">
        <f t="shared" ref="E48:X48" si="60">E23*$AF23/$C23/1000</f>
        <v>0.15792789880001523</v>
      </c>
      <c r="F48" s="38">
        <f t="shared" si="60"/>
        <v>7.1423397061680632E-2</v>
      </c>
      <c r="G48" s="38">
        <f t="shared" si="60"/>
        <v>0.18335683166566399</v>
      </c>
      <c r="H48" s="38">
        <f t="shared" si="60"/>
        <v>9.0232620097546651E-2</v>
      </c>
      <c r="I48" s="37">
        <f t="shared" si="60"/>
        <v>1.3491839248131305</v>
      </c>
      <c r="J48" s="38">
        <f t="shared" si="60"/>
        <v>0.5496872837732335</v>
      </c>
      <c r="K48" s="38">
        <f t="shared" si="60"/>
        <v>0.84205353733840416</v>
      </c>
      <c r="L48" s="39">
        <f t="shared" si="60"/>
        <v>0.43909222739002435</v>
      </c>
      <c r="M48" s="38">
        <f t="shared" si="60"/>
        <v>1.0154818611738441</v>
      </c>
      <c r="N48" s="38">
        <f t="shared" si="60"/>
        <v>0.14797176873651785</v>
      </c>
      <c r="O48" s="38">
        <f t="shared" si="60"/>
        <v>0.71731028271847208</v>
      </c>
      <c r="P48" s="38">
        <f t="shared" si="60"/>
        <v>0.2202837713253768</v>
      </c>
      <c r="Q48" s="37">
        <f t="shared" si="60"/>
        <v>1.963842240402373</v>
      </c>
      <c r="R48" s="38">
        <f t="shared" si="60"/>
        <v>0.44728465721470273</v>
      </c>
      <c r="S48" s="38">
        <f t="shared" si="60"/>
        <v>0.36882892247624233</v>
      </c>
      <c r="T48" s="39">
        <f t="shared" si="60"/>
        <v>0.19367571138120615</v>
      </c>
      <c r="U48" s="38">
        <f t="shared" si="60"/>
        <v>48.592001989947448</v>
      </c>
      <c r="V48" s="38">
        <f t="shared" si="60"/>
        <v>10.459043129963153</v>
      </c>
      <c r="W48" s="38">
        <f t="shared" si="60"/>
        <v>72.94983669898312</v>
      </c>
      <c r="X48" s="39">
        <f t="shared" si="60"/>
        <v>26.715668203658339</v>
      </c>
      <c r="AL48" s="258">
        <f t="shared" si="23"/>
        <v>2.3324691978919459E-7</v>
      </c>
      <c r="AM48" s="259">
        <f t="shared" si="24"/>
        <v>1.0548666506741375E-7</v>
      </c>
      <c r="AN48" s="259">
        <f t="shared" si="25"/>
        <v>2.7080342696434241E-7</v>
      </c>
      <c r="AO48" s="259">
        <f t="shared" si="26"/>
        <v>1.3326638841002107E-7</v>
      </c>
      <c r="AP48" s="258">
        <f t="shared" si="27"/>
        <v>1.9926371279735448E-6</v>
      </c>
      <c r="AQ48" s="259">
        <f t="shared" si="28"/>
        <v>8.1184430845719123E-7</v>
      </c>
      <c r="AR48" s="259">
        <f t="shared" si="29"/>
        <v>1.2436459635956317E-6</v>
      </c>
      <c r="AS48" s="260">
        <f t="shared" si="30"/>
        <v>6.4850422452457734E-7</v>
      </c>
      <c r="AT48" s="259">
        <f t="shared" si="31"/>
        <v>1.4997857757895706E-6</v>
      </c>
      <c r="AU48" s="259">
        <f t="shared" si="32"/>
        <v>2.1854250918171844E-7</v>
      </c>
      <c r="AV48" s="259">
        <f t="shared" si="33"/>
        <v>1.0594101184684654E-6</v>
      </c>
      <c r="AW48" s="259">
        <f t="shared" si="34"/>
        <v>3.2534157379156173E-7</v>
      </c>
      <c r="AX48" s="258">
        <f t="shared" si="35"/>
        <v>2.9004384722790999E-6</v>
      </c>
      <c r="AY48" s="259">
        <f t="shared" si="36"/>
        <v>6.6060379044494139E-7</v>
      </c>
      <c r="AZ48" s="259">
        <f t="shared" si="37"/>
        <v>5.4473092310111116E-7</v>
      </c>
      <c r="BA48" s="260">
        <f t="shared" si="38"/>
        <v>2.8604358989700581E-7</v>
      </c>
      <c r="BB48" s="259">
        <f t="shared" si="39"/>
        <v>7.1766514192010277E-5</v>
      </c>
      <c r="BC48" s="259">
        <f t="shared" si="40"/>
        <v>1.5447173124841238E-5</v>
      </c>
      <c r="BD48" s="259">
        <f t="shared" si="41"/>
        <v>1.0774109475558298E-4</v>
      </c>
      <c r="BE48" s="260">
        <f t="shared" si="42"/>
        <v>3.9456912717519371E-5</v>
      </c>
    </row>
    <row r="49" spans="1:57" x14ac:dyDescent="0.25">
      <c r="A49" s="58" t="s">
        <v>12</v>
      </c>
      <c r="E49" s="44">
        <f t="shared" ref="E49:X49" si="61">E24*$AF24/$C24/1000</f>
        <v>0.4780043626486154</v>
      </c>
      <c r="F49" s="45">
        <f t="shared" si="61"/>
        <v>0.1421023785456153</v>
      </c>
      <c r="G49" s="45">
        <f t="shared" si="61"/>
        <v>1.0593389917644789</v>
      </c>
      <c r="H49" s="45">
        <f t="shared" si="61"/>
        <v>1.8361581098425124</v>
      </c>
      <c r="I49" s="44">
        <f t="shared" si="61"/>
        <v>5.318089218568768</v>
      </c>
      <c r="J49" s="45">
        <f t="shared" si="61"/>
        <v>1.4029141790752815</v>
      </c>
      <c r="K49" s="45">
        <f t="shared" si="61"/>
        <v>7.0301346570718231</v>
      </c>
      <c r="L49" s="46">
        <f t="shared" si="61"/>
        <v>16.321238051859389</v>
      </c>
      <c r="M49" s="45">
        <f t="shared" si="61"/>
        <v>2.3594794599634072</v>
      </c>
      <c r="N49" s="45">
        <f t="shared" si="61"/>
        <v>1.6046506577748336</v>
      </c>
      <c r="O49" s="45">
        <f t="shared" si="61"/>
        <v>6.2954628606573939</v>
      </c>
      <c r="P49" s="45">
        <f t="shared" si="61"/>
        <v>6.3083332314942027</v>
      </c>
      <c r="Q49" s="44">
        <f t="shared" si="61"/>
        <v>5.8282722917517313</v>
      </c>
      <c r="R49" s="45">
        <f t="shared" si="61"/>
        <v>1.1786036573078</v>
      </c>
      <c r="S49" s="45">
        <f t="shared" si="61"/>
        <v>3.8496677128203234</v>
      </c>
      <c r="T49" s="46">
        <f t="shared" si="61"/>
        <v>3.200025308137608</v>
      </c>
      <c r="U49" s="45">
        <f t="shared" si="61"/>
        <v>153.37617768832121</v>
      </c>
      <c r="V49" s="45">
        <f t="shared" si="61"/>
        <v>56.646211471248215</v>
      </c>
      <c r="W49" s="45">
        <f t="shared" si="61"/>
        <v>277.32811196241039</v>
      </c>
      <c r="X49" s="46">
        <f t="shared" si="61"/>
        <v>285.07051292911052</v>
      </c>
      <c r="AL49" s="261">
        <f t="shared" si="23"/>
        <v>3.5555479505011148E-7</v>
      </c>
      <c r="AM49" s="262">
        <f t="shared" si="24"/>
        <v>1.0570025302689769E-7</v>
      </c>
      <c r="AN49" s="262">
        <f t="shared" si="25"/>
        <v>7.8796991730029779E-7</v>
      </c>
      <c r="AO49" s="262">
        <f t="shared" si="26"/>
        <v>1.3657925982248264E-6</v>
      </c>
      <c r="AP49" s="261">
        <f t="shared" si="27"/>
        <v>3.9557633149813326E-6</v>
      </c>
      <c r="AQ49" s="262">
        <f t="shared" si="28"/>
        <v>1.0435320310678591E-6</v>
      </c>
      <c r="AR49" s="262">
        <f t="shared" si="29"/>
        <v>5.229236974574082E-6</v>
      </c>
      <c r="AS49" s="263">
        <f t="shared" si="30"/>
        <v>1.2140254156548032E-5</v>
      </c>
      <c r="AT49" s="262">
        <f t="shared" si="31"/>
        <v>1.7550556048563442E-6</v>
      </c>
      <c r="AU49" s="262">
        <f t="shared" si="32"/>
        <v>1.1935900178625917E-6</v>
      </c>
      <c r="AV49" s="262">
        <f t="shared" si="33"/>
        <v>4.6827648073414756E-6</v>
      </c>
      <c r="AW49" s="262">
        <f t="shared" si="34"/>
        <v>4.6923381970899383E-6</v>
      </c>
      <c r="AX49" s="261">
        <f t="shared" si="35"/>
        <v>4.3352536548152214E-6</v>
      </c>
      <c r="AY49" s="262">
        <f t="shared" si="36"/>
        <v>8.766827555660606E-7</v>
      </c>
      <c r="AZ49" s="262">
        <f t="shared" si="37"/>
        <v>2.8635048581116261E-6</v>
      </c>
      <c r="BA49" s="263">
        <f t="shared" si="38"/>
        <v>2.3802802474136222E-6</v>
      </c>
      <c r="BB49" s="262">
        <f t="shared" si="39"/>
        <v>1.140860621467353E-4</v>
      </c>
      <c r="BC49" s="262">
        <f t="shared" si="40"/>
        <v>4.2135247465995641E-5</v>
      </c>
      <c r="BD49" s="262">
        <f t="shared" si="41"/>
        <v>2.062854394551096E-4</v>
      </c>
      <c r="BE49" s="263">
        <f t="shared" si="42"/>
        <v>2.1204448268571393E-4</v>
      </c>
    </row>
  </sheetData>
  <mergeCells count="2">
    <mergeCell ref="E1:X1"/>
    <mergeCell ref="Z1:AD1"/>
  </mergeCells>
  <pageMargins left="0" right="0" top="0.39370078740157505" bottom="0.39370078740157505" header="0" footer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56F9-9A01-4103-A227-5F2ADF05C771}">
  <dimension ref="A1:BE49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4.8554687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6.4257812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15" customWidth="1"/>
    <col min="33" max="35" width="12.140625" style="17" customWidth="1"/>
    <col min="36" max="1024" width="12.140625" customWidth="1"/>
    <col min="1025" max="1025" width="11.42578125" customWidth="1"/>
  </cols>
  <sheetData>
    <row r="1" spans="1:57" s="2" customFormat="1" ht="17.25" x14ac:dyDescent="0.3">
      <c r="A1" s="1" t="s">
        <v>0</v>
      </c>
      <c r="C1" s="3" t="s">
        <v>1</v>
      </c>
      <c r="E1" s="367" t="s">
        <v>2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6" t="s">
        <v>59</v>
      </c>
      <c r="AI1" s="5" t="s">
        <v>4</v>
      </c>
    </row>
    <row r="2" spans="1:57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AG2" s="244" t="s">
        <v>99</v>
      </c>
    </row>
    <row r="3" spans="1:57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244" t="s">
        <v>100</v>
      </c>
      <c r="AH3" s="8"/>
      <c r="AI3" s="8"/>
      <c r="AL3" s="11" t="s">
        <v>8</v>
      </c>
      <c r="AM3" s="11" t="s">
        <v>8</v>
      </c>
      <c r="AN3" s="11" t="s">
        <v>8</v>
      </c>
      <c r="AO3" s="11" t="s">
        <v>8</v>
      </c>
      <c r="AP3" s="12" t="s">
        <v>9</v>
      </c>
      <c r="AQ3" s="12" t="s">
        <v>9</v>
      </c>
      <c r="AR3" s="12" t="s">
        <v>9</v>
      </c>
      <c r="AS3" s="12" t="s">
        <v>9</v>
      </c>
      <c r="AT3" s="13" t="s">
        <v>10</v>
      </c>
      <c r="AU3" s="13" t="s">
        <v>10</v>
      </c>
      <c r="AV3" s="13" t="s">
        <v>10</v>
      </c>
      <c r="AW3" s="13" t="s">
        <v>10</v>
      </c>
      <c r="AX3" s="14" t="s">
        <v>11</v>
      </c>
      <c r="AY3" s="14" t="s">
        <v>11</v>
      </c>
      <c r="AZ3" s="14" t="s">
        <v>11</v>
      </c>
      <c r="BA3" s="14" t="s">
        <v>11</v>
      </c>
      <c r="BB3" s="15" t="s">
        <v>12</v>
      </c>
      <c r="BC3" s="15" t="s">
        <v>12</v>
      </c>
      <c r="BD3" s="15" t="s">
        <v>12</v>
      </c>
      <c r="BE3" s="15" t="s">
        <v>12</v>
      </c>
    </row>
    <row r="4" spans="1:57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17"/>
      <c r="AG4" s="8"/>
      <c r="AH4" s="8"/>
      <c r="AI4" s="8"/>
      <c r="AL4" s="18" t="s">
        <v>13</v>
      </c>
      <c r="AM4" s="18" t="s">
        <v>14</v>
      </c>
      <c r="AN4" s="18" t="s">
        <v>15</v>
      </c>
      <c r="AO4" s="18" t="s">
        <v>16</v>
      </c>
      <c r="AP4" s="18" t="s">
        <v>13</v>
      </c>
      <c r="AQ4" s="18" t="s">
        <v>14</v>
      </c>
      <c r="AR4" s="18" t="s">
        <v>15</v>
      </c>
      <c r="AS4" s="18" t="s">
        <v>16</v>
      </c>
      <c r="AT4" s="18" t="s">
        <v>13</v>
      </c>
      <c r="AU4" s="18" t="s">
        <v>14</v>
      </c>
      <c r="AV4" s="18" t="s">
        <v>15</v>
      </c>
      <c r="AW4" s="18" t="s">
        <v>16</v>
      </c>
      <c r="AX4" s="18" t="s">
        <v>13</v>
      </c>
      <c r="AY4" s="18" t="s">
        <v>14</v>
      </c>
      <c r="AZ4" s="18" t="s">
        <v>15</v>
      </c>
      <c r="BA4" s="18" t="s">
        <v>16</v>
      </c>
      <c r="BB4" s="18" t="s">
        <v>13</v>
      </c>
      <c r="BC4" s="18" t="s">
        <v>14</v>
      </c>
      <c r="BD4" s="18" t="s">
        <v>15</v>
      </c>
      <c r="BE4" s="18" t="s">
        <v>16</v>
      </c>
    </row>
    <row r="5" spans="1:57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28">
        <f>'MRIO_+_Emi'!D3/1000</f>
        <v>152.59847845046602</v>
      </c>
      <c r="F5" s="29">
        <f>'MRIO_+_Emi'!E3/1000</f>
        <v>5.0684387917019507</v>
      </c>
      <c r="G5" s="29">
        <f>'MRIO_+_Emi'!F3/1000</f>
        <v>77.116035068585902</v>
      </c>
      <c r="H5" s="29">
        <f>'MRIO_+_Emi'!G3/1000</f>
        <v>20.49039557663</v>
      </c>
      <c r="I5" s="28">
        <f>'MRIO_+_Emi'!H3/1000</f>
        <v>78.973158941574908</v>
      </c>
      <c r="J5" s="29">
        <f>'MRIO_+_Emi'!I3/1000</f>
        <v>2.5399382895851002</v>
      </c>
      <c r="K5" s="29">
        <f>'MRIO_+_Emi'!J3/1000</f>
        <v>20.650271679085503</v>
      </c>
      <c r="L5" s="30">
        <f>'MRIO_+_Emi'!K3/1000</f>
        <v>7.2625393903471602</v>
      </c>
      <c r="M5" s="29">
        <f>'MRIO_+_Emi'!L3/1000</f>
        <v>8.3964444860287895</v>
      </c>
      <c r="N5" s="29">
        <f>'MRIO_+_Emi'!M3/1000</f>
        <v>0.397858718035563</v>
      </c>
      <c r="O5" s="29">
        <f>'MRIO_+_Emi'!N3/1000</f>
        <v>4.9746630643522405</v>
      </c>
      <c r="P5" s="29">
        <f>'MRIO_+_Emi'!O3/1000</f>
        <v>1.08062104572396</v>
      </c>
      <c r="Q5" s="28">
        <f>'MRIO_+_Emi'!P3/1000</f>
        <v>11.5868257349704</v>
      </c>
      <c r="R5" s="29">
        <f>'MRIO_+_Emi'!Q3/1000</f>
        <v>0.64379718035563094</v>
      </c>
      <c r="S5" s="29">
        <f>'MRIO_+_Emi'!R3/1000</f>
        <v>3.1413218577476703</v>
      </c>
      <c r="T5" s="30">
        <f>'MRIO_+_Emi'!S3/1000</f>
        <v>1.5505251058425098</v>
      </c>
      <c r="U5" s="29">
        <f>'MRIO_+_Emi'!T3/1000</f>
        <v>34.194008431837396</v>
      </c>
      <c r="V5" s="29">
        <f>'MRIO_+_Emi'!U3/1000</f>
        <v>2.6494958636748502</v>
      </c>
      <c r="W5" s="29">
        <f>'MRIO_+_Emi'!V3/1000</f>
        <v>15.1213174750212</v>
      </c>
      <c r="X5" s="30">
        <f>'MRIO_+_Emi'!W3/1000</f>
        <v>5.0916938966977101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33">
        <f>'MRIO_+_Emi'!AE3/1000</f>
        <v>140480.436802357</v>
      </c>
      <c r="AG5" s="245">
        <f t="shared" ref="AG5:AG24" si="0">AF5/C5</f>
        <v>169.01922820272497</v>
      </c>
      <c r="AI5" s="32">
        <f t="shared" ref="AI5:AI24" si="1">C5-SUM(E5:X5)-SUM(Z5:AD5)</f>
        <v>2.8788633699150523E-8</v>
      </c>
      <c r="AL5" s="246">
        <f t="shared" ref="AL5:AL24" si="2">E5/$C5</f>
        <v>0.18359906645859164</v>
      </c>
      <c r="AM5" s="247">
        <f t="shared" ref="AM5:AM24" si="3">F5/$C5</f>
        <v>6.0980990112627729E-3</v>
      </c>
      <c r="AN5" s="247">
        <f t="shared" ref="AN5:AN24" si="4">G5/$C5</f>
        <v>9.2782262256803971E-2</v>
      </c>
      <c r="AO5" s="247">
        <f t="shared" ref="AO5:AO24" si="5">H5/$C5</f>
        <v>2.4653047248159077E-2</v>
      </c>
      <c r="AP5" s="246">
        <f t="shared" ref="AP5:AP24" si="6">I5/$C5</f>
        <v>9.5016663365131038E-2</v>
      </c>
      <c r="AQ5" s="247">
        <f t="shared" ref="AQ5:AQ24" si="7">J5/$C5</f>
        <v>3.0559302003894408E-3</v>
      </c>
      <c r="AR5" s="247">
        <f t="shared" ref="AR5:AR24" si="8">K5/$C5</f>
        <v>2.4845402397816723E-2</v>
      </c>
      <c r="AS5" s="248">
        <f t="shared" ref="AS5:AS24" si="9">L5/$C5</f>
        <v>8.7379341244173195E-3</v>
      </c>
      <c r="AT5" s="247">
        <f t="shared" ref="AT5:AT24" si="10">M5/$C5</f>
        <v>1.010219357925431E-2</v>
      </c>
      <c r="AU5" s="247">
        <f t="shared" ref="AU5:AU24" si="11">N5/$C5</f>
        <v>4.7868425658944262E-4</v>
      </c>
      <c r="AV5" s="247">
        <f t="shared" ref="AV5:AV24" si="12">O5/$C5</f>
        <v>5.9852726176269355E-3</v>
      </c>
      <c r="AW5" s="247">
        <f t="shared" ref="AW5:AW24" si="13">P5/$C5</f>
        <v>1.3001506778118222E-3</v>
      </c>
      <c r="AX5" s="246">
        <f t="shared" ref="AX5:AX24" si="14">Q5/$C5</f>
        <v>1.3940705108992873E-2</v>
      </c>
      <c r="AY5" s="247">
        <f t="shared" ref="AY5:AY24" si="15">R5/$C5</f>
        <v>7.7458545132437679E-4</v>
      </c>
      <c r="AZ5" s="247">
        <f t="shared" ref="AZ5:AZ24" si="16">S5/$C5</f>
        <v>3.7794856566387984E-3</v>
      </c>
      <c r="BA5" s="248">
        <f t="shared" ref="BA5:BA24" si="17">T5/$C5</f>
        <v>1.8655163855103593E-3</v>
      </c>
      <c r="BB5" s="247">
        <f t="shared" ref="BB5:BB24" si="18">U5/$C5</f>
        <v>4.1140567653827648E-2</v>
      </c>
      <c r="BC5" s="247">
        <f t="shared" ref="BC5:BC24" si="19">V5/$C5</f>
        <v>3.1877445443501207E-3</v>
      </c>
      <c r="BD5" s="247">
        <f t="shared" ref="BD5:BD24" si="20">W5/$C5</f>
        <v>1.8193233643145821E-2</v>
      </c>
      <c r="BE5" s="248">
        <f t="shared" ref="BE5:BE24" si="21">X5/$C5</f>
        <v>6.1260784224008982E-3</v>
      </c>
    </row>
    <row r="6" spans="1:57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37">
        <f>'MRIO_+_Emi'!D4/1000</f>
        <v>25.377148659610498</v>
      </c>
      <c r="F6" s="38">
        <f>'MRIO_+_Emi'!E4/1000</f>
        <v>51.1150839695174</v>
      </c>
      <c r="G6" s="38">
        <f>'MRIO_+_Emi'!F4/1000</f>
        <v>24.793792047417398</v>
      </c>
      <c r="H6" s="38">
        <f>'MRIO_+_Emi'!G4/1000</f>
        <v>16.8759016088061</v>
      </c>
      <c r="I6" s="37">
        <f>'MRIO_+_Emi'!H4/1000</f>
        <v>1.2215542260795902</v>
      </c>
      <c r="J6" s="38">
        <f>'MRIO_+_Emi'!I4/1000</f>
        <v>1.2071161549534299</v>
      </c>
      <c r="K6" s="38">
        <f>'MRIO_+_Emi'!J4/1000</f>
        <v>1.11723416088061</v>
      </c>
      <c r="L6" s="39">
        <f>'MRIO_+_Emi'!K4/1000</f>
        <v>1.37209651481795</v>
      </c>
      <c r="M6" s="38">
        <f>'MRIO_+_Emi'!L4/1000</f>
        <v>6.9608948348856906E-2</v>
      </c>
      <c r="N6" s="38">
        <f>'MRIO_+_Emi'!M4/1000</f>
        <v>0.103645785774767</v>
      </c>
      <c r="O6" s="38">
        <f>'MRIO_+_Emi'!N4/1000</f>
        <v>0.35396355207451302</v>
      </c>
      <c r="P6" s="38">
        <f>'MRIO_+_Emi'!O4/1000</f>
        <v>0.14218345469940702</v>
      </c>
      <c r="Q6" s="37">
        <f>'MRIO_+_Emi'!P4/1000</f>
        <v>9.0909617273497098E-2</v>
      </c>
      <c r="R6" s="38">
        <f>'MRIO_+_Emi'!Q4/1000</f>
        <v>8.420109737510581E-2</v>
      </c>
      <c r="S6" s="38">
        <f>'MRIO_+_Emi'!R4/1000</f>
        <v>2.1874263336155799E-2</v>
      </c>
      <c r="T6" s="39">
        <f>'MRIO_+_Emi'!S4/1000</f>
        <v>4.9993878916172699E-2</v>
      </c>
      <c r="U6" s="38">
        <f>'MRIO_+_Emi'!T4/1000</f>
        <v>0.83674438950042307</v>
      </c>
      <c r="V6" s="38">
        <f>'MRIO_+_Emi'!U4/1000</f>
        <v>0.99564361727349693</v>
      </c>
      <c r="W6" s="38">
        <f>'MRIO_+_Emi'!V4/1000</f>
        <v>0.82491666045723899</v>
      </c>
      <c r="X6" s="39">
        <f>'MRIO_+_Emi'!W4/1000</f>
        <v>0.80549170956816207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41">
        <f>'MRIO_+_Emi'!AE4/1000</f>
        <v>77038.728418095096</v>
      </c>
      <c r="AG6" s="245">
        <f t="shared" si="0"/>
        <v>389.24944207882123</v>
      </c>
      <c r="AI6" s="32">
        <f t="shared" si="1"/>
        <v>8.3826904528905288E-8</v>
      </c>
      <c r="AL6" s="249">
        <f t="shared" si="2"/>
        <v>0.12822175495545313</v>
      </c>
      <c r="AM6" s="250">
        <f t="shared" si="3"/>
        <v>0.25826643722579135</v>
      </c>
      <c r="AN6" s="250">
        <f t="shared" si="4"/>
        <v>0.12527426035771233</v>
      </c>
      <c r="AO6" s="250">
        <f t="shared" si="5"/>
        <v>8.526796094238133E-2</v>
      </c>
      <c r="AP6" s="249">
        <f t="shared" si="6"/>
        <v>6.1720813769146048E-3</v>
      </c>
      <c r="AQ6" s="250">
        <f t="shared" si="7"/>
        <v>6.0991309110131958E-3</v>
      </c>
      <c r="AR6" s="250">
        <f t="shared" si="8"/>
        <v>5.6449889909142214E-3</v>
      </c>
      <c r="AS6" s="251">
        <f t="shared" si="9"/>
        <v>6.9327183072473179E-3</v>
      </c>
      <c r="AT6" s="250">
        <f t="shared" si="10"/>
        <v>3.5170939168982724E-4</v>
      </c>
      <c r="AU6" s="250">
        <f t="shared" si="11"/>
        <v>5.2368549059764776E-4</v>
      </c>
      <c r="AV6" s="250">
        <f t="shared" si="12"/>
        <v>1.7884526132557472E-3</v>
      </c>
      <c r="AW6" s="250">
        <f t="shared" si="13"/>
        <v>7.1840269888961419E-4</v>
      </c>
      <c r="AX6" s="249">
        <f t="shared" si="14"/>
        <v>4.5933413660805201E-4</v>
      </c>
      <c r="AY6" s="250">
        <f t="shared" si="15"/>
        <v>4.2543835871499259E-4</v>
      </c>
      <c r="AZ6" s="250">
        <f t="shared" si="16"/>
        <v>1.1052291456934194E-4</v>
      </c>
      <c r="BA6" s="251">
        <f t="shared" si="17"/>
        <v>2.5260138471996794E-4</v>
      </c>
      <c r="BB6" s="250">
        <f t="shared" si="18"/>
        <v>4.2277733999971055E-3</v>
      </c>
      <c r="BC6" s="250">
        <f t="shared" si="19"/>
        <v>5.0306349869868603E-3</v>
      </c>
      <c r="BD6" s="250">
        <f t="shared" si="20"/>
        <v>4.1680120692267827E-3</v>
      </c>
      <c r="BE6" s="251">
        <f t="shared" si="21"/>
        <v>4.0698646640029224E-3</v>
      </c>
    </row>
    <row r="7" spans="1:57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37">
        <f>'MRIO_+_Emi'!D5/1000</f>
        <v>95.339237967823891</v>
      </c>
      <c r="F7" s="38">
        <f>'MRIO_+_Emi'!E5/1000</f>
        <v>14.1235251541067</v>
      </c>
      <c r="G7" s="38">
        <f>'MRIO_+_Emi'!F5/1000</f>
        <v>242.49579070872102</v>
      </c>
      <c r="H7" s="38">
        <f>'MRIO_+_Emi'!G5/1000</f>
        <v>102.826224454699</v>
      </c>
      <c r="I7" s="37">
        <f>'MRIO_+_Emi'!H5/1000</f>
        <v>15.210973580863699</v>
      </c>
      <c r="J7" s="38">
        <f>'MRIO_+_Emi'!I5/1000</f>
        <v>0.65834680355630804</v>
      </c>
      <c r="K7" s="38">
        <f>'MRIO_+_Emi'!J5/1000</f>
        <v>7.4147650541913599</v>
      </c>
      <c r="L7" s="39">
        <f>'MRIO_+_Emi'!K5/1000</f>
        <v>3.1115905546147302</v>
      </c>
      <c r="M7" s="38">
        <f>'MRIO_+_Emi'!L5/1000</f>
        <v>1.2628916020321799</v>
      </c>
      <c r="N7" s="38">
        <f>'MRIO_+_Emi'!M5/1000</f>
        <v>8.3637667231159993E-2</v>
      </c>
      <c r="O7" s="38">
        <f>'MRIO_+_Emi'!N5/1000</f>
        <v>1.00551159441152</v>
      </c>
      <c r="P7" s="38">
        <f>'MRIO_+_Emi'!O5/1000</f>
        <v>0.24478720491109202</v>
      </c>
      <c r="Q7" s="37">
        <f>'MRIO_+_Emi'!P5/1000</f>
        <v>2.21406993395428</v>
      </c>
      <c r="R7" s="38">
        <f>'MRIO_+_Emi'!Q5/1000</f>
        <v>0.12535938272650299</v>
      </c>
      <c r="S7" s="38">
        <f>'MRIO_+_Emi'!R5/1000</f>
        <v>0.83485185520745098</v>
      </c>
      <c r="T7" s="39">
        <f>'MRIO_+_Emi'!S5/1000</f>
        <v>0.29671612362404698</v>
      </c>
      <c r="U7" s="38">
        <f>'MRIO_+_Emi'!T5/1000</f>
        <v>6.5937788950042302</v>
      </c>
      <c r="V7" s="38">
        <f>'MRIO_+_Emi'!U5/1000</f>
        <v>0.58823571380186301</v>
      </c>
      <c r="W7" s="38">
        <f>'MRIO_+_Emi'!V5/1000</f>
        <v>4.0554940846740104</v>
      </c>
      <c r="X7" s="39">
        <f>'MRIO_+_Emi'!W5/1000</f>
        <v>1.2771957392040598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41">
        <f>'MRIO_+_Emi'!AE5/1000</f>
        <v>18406.566439296599</v>
      </c>
      <c r="AG7" s="245">
        <f t="shared" si="0"/>
        <v>9.5977123953186627</v>
      </c>
      <c r="AI7" s="32">
        <f t="shared" si="1"/>
        <v>3.4717913877102546E-8</v>
      </c>
      <c r="AL7" s="249">
        <f t="shared" si="2"/>
        <v>4.9712616908848477E-2</v>
      </c>
      <c r="AM7" s="250">
        <f t="shared" si="3"/>
        <v>7.3644116562537418E-3</v>
      </c>
      <c r="AN7" s="250">
        <f t="shared" si="4"/>
        <v>0.12644426998230709</v>
      </c>
      <c r="AO7" s="250">
        <f t="shared" si="5"/>
        <v>5.3616546696386332E-2</v>
      </c>
      <c r="AP7" s="249">
        <f t="shared" si="6"/>
        <v>7.9314384985046255E-3</v>
      </c>
      <c r="AQ7" s="250">
        <f t="shared" si="7"/>
        <v>3.4328093171255586E-4</v>
      </c>
      <c r="AR7" s="250">
        <f t="shared" si="8"/>
        <v>3.8662714582691944E-3</v>
      </c>
      <c r="AS7" s="251">
        <f t="shared" si="9"/>
        <v>1.6224726829782122E-3</v>
      </c>
      <c r="AT7" s="250">
        <f t="shared" si="10"/>
        <v>6.5850795273207359E-4</v>
      </c>
      <c r="AU7" s="250">
        <f t="shared" si="11"/>
        <v>4.3611081846654169E-5</v>
      </c>
      <c r="AV7" s="250">
        <f t="shared" si="12"/>
        <v>5.2430262456319764E-4</v>
      </c>
      <c r="AW7" s="250">
        <f t="shared" si="13"/>
        <v>1.2763907915899054E-4</v>
      </c>
      <c r="AX7" s="249">
        <f t="shared" si="14"/>
        <v>1.1544796537309773E-3</v>
      </c>
      <c r="AY7" s="250">
        <f t="shared" si="15"/>
        <v>6.5365982592766086E-5</v>
      </c>
      <c r="AZ7" s="250">
        <f t="shared" si="16"/>
        <v>4.3531573503425962E-4</v>
      </c>
      <c r="BA7" s="251">
        <f t="shared" si="17"/>
        <v>1.5471630882322494E-4</v>
      </c>
      <c r="BB7" s="250">
        <f t="shared" si="18"/>
        <v>3.4381856953757377E-3</v>
      </c>
      <c r="BC7" s="250">
        <f t="shared" si="19"/>
        <v>3.0672299585826564E-4</v>
      </c>
      <c r="BD7" s="250">
        <f t="shared" si="20"/>
        <v>2.1146510933467018E-3</v>
      </c>
      <c r="BE7" s="251">
        <f t="shared" si="21"/>
        <v>6.6596654068174106E-4</v>
      </c>
    </row>
    <row r="8" spans="1:57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44">
        <f>'MRIO_+_Emi'!D6/1000</f>
        <v>100.29388590939901</v>
      </c>
      <c r="F8" s="45">
        <f>'MRIO_+_Emi'!E6/1000</f>
        <v>15.887873903471601</v>
      </c>
      <c r="G8" s="45">
        <f>'MRIO_+_Emi'!F6/1000</f>
        <v>222.97560411007601</v>
      </c>
      <c r="H8" s="45">
        <f>'MRIO_+_Emi'!G6/1000</f>
        <v>372.02855609314099</v>
      </c>
      <c r="I8" s="44">
        <f>'MRIO_+_Emi'!H6/1000</f>
        <v>14.9596231981372</v>
      </c>
      <c r="J8" s="45">
        <f>'MRIO_+_Emi'!I6/1000</f>
        <v>2.11332568670618</v>
      </c>
      <c r="K8" s="45">
        <f>'MRIO_+_Emi'!J6/1000</f>
        <v>17.358068269263303</v>
      </c>
      <c r="L8" s="46">
        <f>'MRIO_+_Emi'!K6/1000</f>
        <v>34.054106962743397</v>
      </c>
      <c r="M8" s="45">
        <f>'MRIO_+_Emi'!L6/1000</f>
        <v>0.78586610499576603</v>
      </c>
      <c r="N8" s="45">
        <f>'MRIO_+_Emi'!M6/1000</f>
        <v>0.17860053852667201</v>
      </c>
      <c r="O8" s="45">
        <f>'MRIO_+_Emi'!N6/1000</f>
        <v>2.23105075783235</v>
      </c>
      <c r="P8" s="45">
        <f>'MRIO_+_Emi'!O6/1000</f>
        <v>2.1501192650296397</v>
      </c>
      <c r="Q8" s="44">
        <f>'MRIO_+_Emi'!P6/1000</f>
        <v>2.8073201930567304</v>
      </c>
      <c r="R8" s="45">
        <f>'MRIO_+_Emi'!Q6/1000</f>
        <v>0.35791037849280299</v>
      </c>
      <c r="S8" s="45">
        <f>'MRIO_+_Emi'!R6/1000</f>
        <v>2.20070421422523</v>
      </c>
      <c r="T8" s="46">
        <f>'MRIO_+_Emi'!S6/1000</f>
        <v>1.44293943014395</v>
      </c>
      <c r="U8" s="45">
        <f>'MRIO_+_Emi'!T6/1000</f>
        <v>5.8996425486875497</v>
      </c>
      <c r="V8" s="45">
        <f>'MRIO_+_Emi'!U6/1000</f>
        <v>2.36961718882303</v>
      </c>
      <c r="W8" s="45">
        <f>'MRIO_+_Emi'!V6/1000</f>
        <v>10.0358811049958</v>
      </c>
      <c r="X8" s="46">
        <f>'MRIO_+_Emi'!W6/1000</f>
        <v>9.8166546824724783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48">
        <f>'MRIO_+_Emi'!AE6/1000</f>
        <v>107546.29628499701</v>
      </c>
      <c r="AG8" s="245">
        <f t="shared" si="0"/>
        <v>88.365170542972606</v>
      </c>
      <c r="AI8" s="32">
        <f t="shared" si="1"/>
        <v>2.7092426080344012E-8</v>
      </c>
      <c r="AL8" s="252">
        <f t="shared" si="2"/>
        <v>8.2406243998546888E-2</v>
      </c>
      <c r="AM8" s="253">
        <f t="shared" si="3"/>
        <v>1.305423557613824E-2</v>
      </c>
      <c r="AN8" s="253">
        <f t="shared" si="4"/>
        <v>0.18320739964764243</v>
      </c>
      <c r="AO8" s="253">
        <f t="shared" si="5"/>
        <v>0.30567641975237703</v>
      </c>
      <c r="AP8" s="252">
        <f t="shared" si="6"/>
        <v>1.2291540488376751E-2</v>
      </c>
      <c r="AQ8" s="253">
        <f t="shared" si="7"/>
        <v>1.7364092597272234E-3</v>
      </c>
      <c r="AR8" s="253">
        <f t="shared" si="8"/>
        <v>1.4262217443967794E-2</v>
      </c>
      <c r="AS8" s="254">
        <f t="shared" si="9"/>
        <v>2.7980479787765987E-2</v>
      </c>
      <c r="AT8" s="253">
        <f t="shared" si="10"/>
        <v>6.4570510366873494E-4</v>
      </c>
      <c r="AU8" s="253">
        <f t="shared" si="11"/>
        <v>1.4674672760606969E-4</v>
      </c>
      <c r="AV8" s="253">
        <f t="shared" si="12"/>
        <v>1.8331377975439069E-3</v>
      </c>
      <c r="AW8" s="253">
        <f t="shared" si="13"/>
        <v>1.7666406199483404E-3</v>
      </c>
      <c r="AX8" s="252">
        <f t="shared" si="14"/>
        <v>2.3066282726353178E-3</v>
      </c>
      <c r="AY8" s="253">
        <f t="shared" si="15"/>
        <v>2.9407625113193631E-4</v>
      </c>
      <c r="AZ8" s="253">
        <f t="shared" si="16"/>
        <v>1.8082036287825137E-3</v>
      </c>
      <c r="BA8" s="254">
        <f t="shared" si="17"/>
        <v>1.1855879117395251E-3</v>
      </c>
      <c r="BB8" s="253">
        <f t="shared" si="18"/>
        <v>4.8474279260705584E-3</v>
      </c>
      <c r="BC8" s="253">
        <f t="shared" si="19"/>
        <v>1.9469905914474253E-3</v>
      </c>
      <c r="BD8" s="253">
        <f t="shared" si="20"/>
        <v>8.2459589593106633E-3</v>
      </c>
      <c r="BE8" s="254">
        <f t="shared" si="21"/>
        <v>8.0658320662146572E-3</v>
      </c>
    </row>
    <row r="9" spans="1:57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38">
        <f>'MRIO_+_Emi'!D7/1000</f>
        <v>80.861846889077</v>
      </c>
      <c r="F9" s="38">
        <f>'MRIO_+_Emi'!E7/1000</f>
        <v>4.4575112506350596</v>
      </c>
      <c r="G9" s="38">
        <f>'MRIO_+_Emi'!F7/1000</f>
        <v>33.883876019474997</v>
      </c>
      <c r="H9" s="38">
        <f>'MRIO_+_Emi'!G7/1000</f>
        <v>11.3834698010161</v>
      </c>
      <c r="I9" s="37">
        <f>'MRIO_+_Emi'!H7/1000</f>
        <v>1964.20491718374</v>
      </c>
      <c r="J9" s="38">
        <f>'MRIO_+_Emi'!I7/1000</f>
        <v>80.061481110922898</v>
      </c>
      <c r="K9" s="38">
        <f>'MRIO_+_Emi'!J7/1000</f>
        <v>694.34730608975394</v>
      </c>
      <c r="L9" s="39">
        <f>'MRIO_+_Emi'!K7/1000</f>
        <v>254.029918135478</v>
      </c>
      <c r="M9" s="38">
        <f>'MRIO_+_Emi'!L7/1000</f>
        <v>71.382232260795988</v>
      </c>
      <c r="N9" s="38">
        <f>'MRIO_+_Emi'!M7/1000</f>
        <v>4.0558521913632495</v>
      </c>
      <c r="O9" s="38">
        <f>'MRIO_+_Emi'!N7/1000</f>
        <v>38.726315480948301</v>
      </c>
      <c r="P9" s="38">
        <f>'MRIO_+_Emi'!O7/1000</f>
        <v>10.012444126164301</v>
      </c>
      <c r="Q9" s="37">
        <f>'MRIO_+_Emi'!P7/1000</f>
        <v>86.286985707027895</v>
      </c>
      <c r="R9" s="38">
        <f>'MRIO_+_Emi'!Q7/1000</f>
        <v>5.0388567705334495</v>
      </c>
      <c r="S9" s="38">
        <f>'MRIO_+_Emi'!R7/1000</f>
        <v>18.4701493276884</v>
      </c>
      <c r="T9" s="39">
        <f>'MRIO_+_Emi'!S7/1000</f>
        <v>9.3028415520745096</v>
      </c>
      <c r="U9" s="38">
        <f>'MRIO_+_Emi'!T7/1000</f>
        <v>253.29532407620701</v>
      </c>
      <c r="V9" s="38">
        <f>'MRIO_+_Emi'!U7/1000</f>
        <v>21.109910321761198</v>
      </c>
      <c r="W9" s="38">
        <f>'MRIO_+_Emi'!V7/1000</f>
        <v>123.614353874682</v>
      </c>
      <c r="X9" s="38">
        <f>'MRIO_+_Emi'!W7/1000</f>
        <v>33.0011724309907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41">
        <f>'MRIO_+_Emi'!AE7/1000</f>
        <v>988092.58242630307</v>
      </c>
      <c r="AG9" s="245">
        <f t="shared" si="0"/>
        <v>148.10015207183116</v>
      </c>
      <c r="AI9" s="32">
        <f t="shared" si="1"/>
        <v>2.8933236535522155E-6</v>
      </c>
      <c r="AL9" s="250">
        <f t="shared" si="2"/>
        <v>1.2119969357198E-2</v>
      </c>
      <c r="AM9" s="250">
        <f t="shared" si="3"/>
        <v>6.6811360172333708E-4</v>
      </c>
      <c r="AN9" s="250">
        <f t="shared" si="4"/>
        <v>5.0786811686663012E-3</v>
      </c>
      <c r="AO9" s="250">
        <f t="shared" si="5"/>
        <v>1.7062101655452154E-3</v>
      </c>
      <c r="AP9" s="249">
        <f t="shared" si="6"/>
        <v>0.2944046459905969</v>
      </c>
      <c r="AQ9" s="250">
        <f t="shared" si="7"/>
        <v>1.2000006617303074E-2</v>
      </c>
      <c r="AR9" s="250">
        <f t="shared" si="8"/>
        <v>0.10407217243757486</v>
      </c>
      <c r="AS9" s="251">
        <f t="shared" si="9"/>
        <v>3.8075247376391619E-2</v>
      </c>
      <c r="AT9" s="250">
        <f t="shared" si="10"/>
        <v>1.0699118322588108E-2</v>
      </c>
      <c r="AU9" s="250">
        <f t="shared" si="11"/>
        <v>6.0791097616256834E-4</v>
      </c>
      <c r="AV9" s="250">
        <f t="shared" si="12"/>
        <v>5.8044896945048429E-3</v>
      </c>
      <c r="AW9" s="250">
        <f t="shared" si="13"/>
        <v>1.5007141274701794E-3</v>
      </c>
      <c r="AX9" s="249">
        <f t="shared" si="14"/>
        <v>1.2933115714370709E-2</v>
      </c>
      <c r="AY9" s="250">
        <f t="shared" si="15"/>
        <v>7.5524851340520965E-4</v>
      </c>
      <c r="AZ9" s="250">
        <f t="shared" si="16"/>
        <v>2.7683963758771608E-3</v>
      </c>
      <c r="BA9" s="251">
        <f t="shared" si="17"/>
        <v>1.3943554208040465E-3</v>
      </c>
      <c r="BB9" s="250">
        <f t="shared" si="18"/>
        <v>3.7965142823615856E-2</v>
      </c>
      <c r="BC9" s="250">
        <f t="shared" si="19"/>
        <v>3.1640566729066941E-3</v>
      </c>
      <c r="BD9" s="250">
        <f t="shared" si="20"/>
        <v>1.8527924338979651E-2</v>
      </c>
      <c r="BE9" s="250">
        <f t="shared" si="21"/>
        <v>4.9463772347901197E-3</v>
      </c>
    </row>
    <row r="10" spans="1:57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38">
        <f>'MRIO_+_Emi'!D8/1000</f>
        <v>2.2157554640135499</v>
      </c>
      <c r="F10" s="38">
        <f>'MRIO_+_Emi'!E8/1000</f>
        <v>1.2761477383573199</v>
      </c>
      <c r="G10" s="38">
        <f>'MRIO_+_Emi'!F8/1000</f>
        <v>1.84115012870449</v>
      </c>
      <c r="H10" s="38">
        <f>'MRIO_+_Emi'!G8/1000</f>
        <v>1.9152411227773101</v>
      </c>
      <c r="I10" s="37">
        <f>'MRIO_+_Emi'!H8/1000</f>
        <v>220.12531946994099</v>
      </c>
      <c r="J10" s="38">
        <f>'MRIO_+_Emi'!I8/1000</f>
        <v>306.67164416596103</v>
      </c>
      <c r="K10" s="38">
        <f>'MRIO_+_Emi'!J8/1000</f>
        <v>220.08967970025401</v>
      </c>
      <c r="L10" s="39">
        <f>'MRIO_+_Emi'!K8/1000</f>
        <v>126.970446469094</v>
      </c>
      <c r="M10" s="38">
        <f>'MRIO_+_Emi'!L8/1000</f>
        <v>1.36334848094835</v>
      </c>
      <c r="N10" s="38">
        <f>'MRIO_+_Emi'!M8/1000</f>
        <v>2.7669134606265904</v>
      </c>
      <c r="O10" s="38">
        <f>'MRIO_+_Emi'!N8/1000</f>
        <v>4.2548818154106707</v>
      </c>
      <c r="P10" s="38">
        <f>'MRIO_+_Emi'!O8/1000</f>
        <v>1.6712237451312402</v>
      </c>
      <c r="Q10" s="37">
        <f>'MRIO_+_Emi'!P8/1000</f>
        <v>3.0444909635901798</v>
      </c>
      <c r="R10" s="38">
        <f>'MRIO_+_Emi'!Q8/1000</f>
        <v>5.0261194750211695</v>
      </c>
      <c r="S10" s="38">
        <f>'MRIO_+_Emi'!R8/1000</f>
        <v>0.41731321761219298</v>
      </c>
      <c r="T10" s="39">
        <f>'MRIO_+_Emi'!S8/1000</f>
        <v>0.39612681964436897</v>
      </c>
      <c r="U10" s="38">
        <f>'MRIO_+_Emi'!T8/1000</f>
        <v>15.3920515469941</v>
      </c>
      <c r="V10" s="38">
        <f>'MRIO_+_Emi'!U8/1000</f>
        <v>16.575663369178699</v>
      </c>
      <c r="W10" s="38">
        <f>'MRIO_+_Emi'!V8/1000</f>
        <v>12.5340545173582</v>
      </c>
      <c r="X10" s="38">
        <f>'MRIO_+_Emi'!W8/1000</f>
        <v>13.471678948348899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41">
        <f>'MRIO_+_Emi'!AE8/1000</f>
        <v>1628011.2138620701</v>
      </c>
      <c r="AG10" s="245">
        <f t="shared" si="0"/>
        <v>1144.6095807545012</v>
      </c>
      <c r="AI10" s="32">
        <f t="shared" si="1"/>
        <v>2.176124439756677E-6</v>
      </c>
      <c r="AL10" s="250">
        <f t="shared" si="2"/>
        <v>1.5578362797038551E-3</v>
      </c>
      <c r="AM10" s="250">
        <f t="shared" si="3"/>
        <v>8.9722411943148365E-4</v>
      </c>
      <c r="AN10" s="250">
        <f t="shared" si="4"/>
        <v>1.2944616468109212E-3</v>
      </c>
      <c r="AO10" s="250">
        <f t="shared" si="5"/>
        <v>1.3465529720679472E-3</v>
      </c>
      <c r="AP10" s="249">
        <f t="shared" si="6"/>
        <v>0.15476401359314368</v>
      </c>
      <c r="AQ10" s="250">
        <f t="shared" si="7"/>
        <v>0.21561233673899841</v>
      </c>
      <c r="AR10" s="250">
        <f t="shared" si="8"/>
        <v>0.15473895625846917</v>
      </c>
      <c r="AS10" s="251">
        <f t="shared" si="9"/>
        <v>8.9269403222620822E-2</v>
      </c>
      <c r="AT10" s="250">
        <f t="shared" si="10"/>
        <v>9.5853254566880832E-4</v>
      </c>
      <c r="AU10" s="250">
        <f t="shared" si="11"/>
        <v>1.9453401974048735E-3</v>
      </c>
      <c r="AV10" s="250">
        <f t="shared" si="12"/>
        <v>2.9914895237999105E-3</v>
      </c>
      <c r="AW10" s="250">
        <f t="shared" si="13"/>
        <v>1.1749911142956676E-3</v>
      </c>
      <c r="AX10" s="249">
        <f t="shared" si="14"/>
        <v>2.1404972495116126E-3</v>
      </c>
      <c r="AY10" s="250">
        <f t="shared" si="15"/>
        <v>3.5337253552931731E-3</v>
      </c>
      <c r="AZ10" s="250">
        <f t="shared" si="16"/>
        <v>2.9340136172727426E-4</v>
      </c>
      <c r="BA10" s="251">
        <f t="shared" si="17"/>
        <v>2.7850579228084441E-4</v>
      </c>
      <c r="BB10" s="250">
        <f t="shared" si="18"/>
        <v>1.082172500910625E-2</v>
      </c>
      <c r="BC10" s="250">
        <f t="shared" si="19"/>
        <v>1.1653889689564996E-2</v>
      </c>
      <c r="BD10" s="250">
        <f t="shared" si="20"/>
        <v>8.8123464777822569E-3</v>
      </c>
      <c r="BE10" s="250">
        <f t="shared" si="21"/>
        <v>9.4715642385220598E-3</v>
      </c>
    </row>
    <row r="11" spans="1:57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38">
        <f>'MRIO_+_Emi'!D9/1000</f>
        <v>11.5232288196444</v>
      </c>
      <c r="F11" s="38">
        <f>'MRIO_+_Emi'!E9/1000</f>
        <v>1.07617449872989</v>
      </c>
      <c r="G11" s="38">
        <f>'MRIO_+_Emi'!F9/1000</f>
        <v>9.6709680347163403</v>
      </c>
      <c r="H11" s="38">
        <f>'MRIO_+_Emi'!G9/1000</f>
        <v>4.6685522853514003</v>
      </c>
      <c r="I11" s="37">
        <f>'MRIO_+_Emi'!H9/1000</f>
        <v>761.70441973412403</v>
      </c>
      <c r="J11" s="38">
        <f>'MRIO_+_Emi'!I9/1000</f>
        <v>121.280235185436</v>
      </c>
      <c r="K11" s="38">
        <f>'MRIO_+_Emi'!J9/1000</f>
        <v>1564.3648187332801</v>
      </c>
      <c r="L11" s="39">
        <f>'MRIO_+_Emi'!K9/1000</f>
        <v>577.91388256985601</v>
      </c>
      <c r="M11" s="38">
        <f>'MRIO_+_Emi'!L9/1000</f>
        <v>8.5541003370025397</v>
      </c>
      <c r="N11" s="38">
        <f>'MRIO_+_Emi'!M9/1000</f>
        <v>1.3364825266723102</v>
      </c>
      <c r="O11" s="38">
        <f>'MRIO_+_Emi'!N9/1000</f>
        <v>7.6533487773073698</v>
      </c>
      <c r="P11" s="38">
        <f>'MRIO_+_Emi'!O9/1000</f>
        <v>2.6618679847586799</v>
      </c>
      <c r="Q11" s="37">
        <f>'MRIO_+_Emi'!P9/1000</f>
        <v>11.3615414801016</v>
      </c>
      <c r="R11" s="38">
        <f>'MRIO_+_Emi'!Q9/1000</f>
        <v>1.12871381710415</v>
      </c>
      <c r="S11" s="38">
        <f>'MRIO_+_Emi'!R9/1000</f>
        <v>4.5875809779847598</v>
      </c>
      <c r="T11" s="39">
        <f>'MRIO_+_Emi'!S9/1000</f>
        <v>1.9237028298052501</v>
      </c>
      <c r="U11" s="38">
        <f>'MRIO_+_Emi'!T9/1000</f>
        <v>39.895782646062699</v>
      </c>
      <c r="V11" s="38">
        <f>'MRIO_+_Emi'!U9/1000</f>
        <v>4.9433948831498702</v>
      </c>
      <c r="W11" s="38">
        <f>'MRIO_+_Emi'!V9/1000</f>
        <v>27.914896304826403</v>
      </c>
      <c r="X11" s="38">
        <f>'MRIO_+_Emi'!W9/1000</f>
        <v>12.5251081083827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41">
        <f>'MRIO_+_Emi'!AE9/1000</f>
        <v>166760.98499748702</v>
      </c>
      <c r="AG11" s="245">
        <f t="shared" si="0"/>
        <v>15.752347538447053</v>
      </c>
      <c r="AI11" s="32">
        <f t="shared" si="1"/>
        <v>1.7637494238442741E-6</v>
      </c>
      <c r="AL11" s="250">
        <f t="shared" si="2"/>
        <v>1.0884914426166465E-3</v>
      </c>
      <c r="AM11" s="250">
        <f t="shared" si="3"/>
        <v>1.0165612008266043E-4</v>
      </c>
      <c r="AN11" s="250">
        <f t="shared" si="4"/>
        <v>9.1352572376782095E-4</v>
      </c>
      <c r="AO11" s="250">
        <f t="shared" si="5"/>
        <v>4.4099438547556374E-4</v>
      </c>
      <c r="AP11" s="249">
        <f t="shared" si="6"/>
        <v>7.1951078613525107E-2</v>
      </c>
      <c r="AQ11" s="250">
        <f t="shared" si="7"/>
        <v>1.1456207303011383E-2</v>
      </c>
      <c r="AR11" s="250">
        <f t="shared" si="8"/>
        <v>0.14777088479045442</v>
      </c>
      <c r="AS11" s="251">
        <f t="shared" si="9"/>
        <v>5.459010886551692E-2</v>
      </c>
      <c r="AT11" s="250">
        <f t="shared" si="10"/>
        <v>8.0802569851240447E-4</v>
      </c>
      <c r="AU11" s="250">
        <f t="shared" si="11"/>
        <v>1.262449801404166E-4</v>
      </c>
      <c r="AV11" s="250">
        <f t="shared" si="12"/>
        <v>7.2294013959506916E-4</v>
      </c>
      <c r="AW11" s="250">
        <f t="shared" si="13"/>
        <v>2.5144172420195452E-4</v>
      </c>
      <c r="AX11" s="249">
        <f t="shared" si="14"/>
        <v>1.0732183548192611E-3</v>
      </c>
      <c r="AY11" s="250">
        <f t="shared" si="15"/>
        <v>1.0661901714444578E-4</v>
      </c>
      <c r="AZ11" s="250">
        <f t="shared" si="16"/>
        <v>4.3334578484933837E-4</v>
      </c>
      <c r="BA11" s="251">
        <f t="shared" si="17"/>
        <v>1.8171417934622421E-4</v>
      </c>
      <c r="BB11" s="250">
        <f t="shared" si="18"/>
        <v>3.7685807238941097E-3</v>
      </c>
      <c r="BC11" s="250">
        <f t="shared" si="19"/>
        <v>4.6695619014442173E-4</v>
      </c>
      <c r="BD11" s="250">
        <f t="shared" si="20"/>
        <v>2.6368586639132843E-3</v>
      </c>
      <c r="BE11" s="250">
        <f t="shared" si="21"/>
        <v>1.1831295904305111E-3</v>
      </c>
    </row>
    <row r="12" spans="1:57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38">
        <f>'MRIO_+_Emi'!D10/1000</f>
        <v>11.866408267569899</v>
      </c>
      <c r="F12" s="38">
        <f>'MRIO_+_Emi'!E10/1000</f>
        <v>1.8659903251481802</v>
      </c>
      <c r="G12" s="38">
        <f>'MRIO_+_Emi'!F10/1000</f>
        <v>24.098698167654501</v>
      </c>
      <c r="H12" s="38">
        <f>'MRIO_+_Emi'!G10/1000</f>
        <v>36.027506674005096</v>
      </c>
      <c r="I12" s="37">
        <f>'MRIO_+_Emi'!H10/1000</f>
        <v>734.01884759949189</v>
      </c>
      <c r="J12" s="38">
        <f>'MRIO_+_Emi'!I10/1000</f>
        <v>142.15007961558001</v>
      </c>
      <c r="K12" s="38">
        <f>'MRIO_+_Emi'!J10/1000</f>
        <v>1212.85575318459</v>
      </c>
      <c r="L12" s="39">
        <f>'MRIO_+_Emi'!K10/1000</f>
        <v>1800.75504063675</v>
      </c>
      <c r="M12" s="38">
        <f>'MRIO_+_Emi'!L10/1000</f>
        <v>9.9594121634208292</v>
      </c>
      <c r="N12" s="38">
        <f>'MRIO_+_Emi'!M10/1000</f>
        <v>2.81991869517358</v>
      </c>
      <c r="O12" s="38">
        <f>'MRIO_+_Emi'!N10/1000</f>
        <v>35.668964370872096</v>
      </c>
      <c r="P12" s="38">
        <f>'MRIO_+_Emi'!O10/1000</f>
        <v>34.201695573243001</v>
      </c>
      <c r="Q12" s="37">
        <f>'MRIO_+_Emi'!P10/1000</f>
        <v>15.974427570702799</v>
      </c>
      <c r="R12" s="38">
        <f>'MRIO_+_Emi'!Q10/1000</f>
        <v>2.1192631913632498</v>
      </c>
      <c r="S12" s="38">
        <f>'MRIO_+_Emi'!R10/1000</f>
        <v>13.3622037129551</v>
      </c>
      <c r="T12" s="39">
        <f>'MRIO_+_Emi'!S10/1000</f>
        <v>8.6799589212531796</v>
      </c>
      <c r="U12" s="38">
        <f>'MRIO_+_Emi'!T10/1000</f>
        <v>53.085456811176996</v>
      </c>
      <c r="V12" s="38">
        <f>'MRIO_+_Emi'!U10/1000</f>
        <v>19.731747945808603</v>
      </c>
      <c r="W12" s="38">
        <f>'MRIO_+_Emi'!V10/1000</f>
        <v>93.358937063505493</v>
      </c>
      <c r="X12" s="38">
        <f>'MRIO_+_Emi'!W10/1000</f>
        <v>105.906367680779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41">
        <f>'MRIO_+_Emi'!AE10/1000</f>
        <v>563947.5590489629</v>
      </c>
      <c r="AG12" s="245">
        <f t="shared" si="0"/>
        <v>88.374107526847595</v>
      </c>
      <c r="AI12" s="32">
        <f t="shared" si="1"/>
        <v>3.7426184462674428E-7</v>
      </c>
      <c r="AL12" s="250">
        <f t="shared" si="2"/>
        <v>1.859540347978786E-3</v>
      </c>
      <c r="AM12" s="250">
        <f t="shared" si="3"/>
        <v>2.9241234755372921E-4</v>
      </c>
      <c r="AN12" s="250">
        <f t="shared" si="4"/>
        <v>3.7764166347609629E-3</v>
      </c>
      <c r="AO12" s="250">
        <f t="shared" si="5"/>
        <v>5.6457354901970841E-3</v>
      </c>
      <c r="AP12" s="249">
        <f t="shared" si="6"/>
        <v>0.11502534149431132</v>
      </c>
      <c r="AQ12" s="250">
        <f t="shared" si="7"/>
        <v>2.2275806002392016E-2</v>
      </c>
      <c r="AR12" s="250">
        <f t="shared" si="8"/>
        <v>0.19006207762871918</v>
      </c>
      <c r="AS12" s="251">
        <f t="shared" si="9"/>
        <v>0.28218957070958461</v>
      </c>
      <c r="AT12" s="250">
        <f t="shared" si="10"/>
        <v>1.5607021385439309E-3</v>
      </c>
      <c r="AU12" s="250">
        <f t="shared" si="11"/>
        <v>4.4189888578381287E-4</v>
      </c>
      <c r="AV12" s="250">
        <f t="shared" si="12"/>
        <v>5.5895496701831911E-3</v>
      </c>
      <c r="AW12" s="250">
        <f t="shared" si="13"/>
        <v>5.3596194782498593E-3</v>
      </c>
      <c r="AX12" s="249">
        <f t="shared" si="14"/>
        <v>2.5032926504617772E-3</v>
      </c>
      <c r="AY12" s="250">
        <f t="shared" si="15"/>
        <v>3.3210178880296447E-4</v>
      </c>
      <c r="AZ12" s="250">
        <f t="shared" si="16"/>
        <v>2.0939408439248353E-3</v>
      </c>
      <c r="BA12" s="251">
        <f t="shared" si="17"/>
        <v>1.3602038181157355E-3</v>
      </c>
      <c r="BB12" s="250">
        <f t="shared" si="18"/>
        <v>8.3188228995162046E-3</v>
      </c>
      <c r="BC12" s="250">
        <f t="shared" si="19"/>
        <v>3.0920882388359551E-3</v>
      </c>
      <c r="BD12" s="250">
        <f t="shared" si="20"/>
        <v>1.4629928989418868E-2</v>
      </c>
      <c r="BE12" s="250">
        <f t="shared" si="21"/>
        <v>1.6596189796410525E-2</v>
      </c>
    </row>
    <row r="13" spans="1:57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28">
        <f>'MRIO_+_Emi'!D11/1000</f>
        <v>9.5104483226079584</v>
      </c>
      <c r="F13" s="29">
        <f>'MRIO_+_Emi'!E11/1000</f>
        <v>0.31375030397967801</v>
      </c>
      <c r="G13" s="29">
        <f>'MRIO_+_Emi'!F11/1000</f>
        <v>2.51928946994073</v>
      </c>
      <c r="H13" s="29">
        <f>'MRIO_+_Emi'!G11/1000</f>
        <v>0.85026588484335297</v>
      </c>
      <c r="I13" s="28">
        <f>'MRIO_+_Emi'!H11/1000</f>
        <v>41.634433869601999</v>
      </c>
      <c r="J13" s="29">
        <f>'MRIO_+_Emi'!I11/1000</f>
        <v>1.2707452980525</v>
      </c>
      <c r="K13" s="29">
        <f>'MRIO_+_Emi'!J11/1000</f>
        <v>13.027227345469901</v>
      </c>
      <c r="L13" s="30">
        <f>'MRIO_+_Emi'!K11/1000</f>
        <v>5.4139599305673203</v>
      </c>
      <c r="M13" s="29">
        <f>'MRIO_+_Emi'!L11/1000</f>
        <v>1395.3892160042301</v>
      </c>
      <c r="N13" s="29">
        <f>'MRIO_+_Emi'!M11/1000</f>
        <v>50.387737658763797</v>
      </c>
      <c r="O13" s="29">
        <f>'MRIO_+_Emi'!N11/1000</f>
        <v>752.54715989923807</v>
      </c>
      <c r="P13" s="29">
        <f>'MRIO_+_Emi'!O11/1000</f>
        <v>191.29287269602</v>
      </c>
      <c r="Q13" s="28">
        <f>'MRIO_+_Emi'!P11/1000</f>
        <v>47.920918840812895</v>
      </c>
      <c r="R13" s="29">
        <f>'MRIO_+_Emi'!Q11/1000</f>
        <v>1.7885358204911099</v>
      </c>
      <c r="S13" s="29">
        <f>'MRIO_+_Emi'!R11/1000</f>
        <v>7.7689095850973695</v>
      </c>
      <c r="T13" s="30">
        <f>'MRIO_+_Emi'!S11/1000</f>
        <v>4.2589199364944994</v>
      </c>
      <c r="U13" s="29">
        <f>'MRIO_+_Emi'!T11/1000</f>
        <v>197.65141345554599</v>
      </c>
      <c r="V13" s="29">
        <f>'MRIO_+_Emi'!U11/1000</f>
        <v>11.218776674005099</v>
      </c>
      <c r="W13" s="29">
        <f>'MRIO_+_Emi'!V11/1000</f>
        <v>64.927281817104202</v>
      </c>
      <c r="X13" s="30">
        <f>'MRIO_+_Emi'!W11/1000</f>
        <v>21.780928934801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33">
        <f>'MRIO_+_Emi'!AE11/1000</f>
        <v>1023484.3809285001</v>
      </c>
      <c r="AG13" s="245">
        <f t="shared" si="0"/>
        <v>198.97446493189253</v>
      </c>
      <c r="AI13" s="32">
        <f t="shared" si="1"/>
        <v>9.991526894737035E-8</v>
      </c>
      <c r="AL13" s="246">
        <f t="shared" si="2"/>
        <v>1.8489157250612999E-3</v>
      </c>
      <c r="AM13" s="247">
        <f t="shared" si="3"/>
        <v>6.0995849101224595E-5</v>
      </c>
      <c r="AN13" s="247">
        <f t="shared" si="4"/>
        <v>4.8977227560156249E-4</v>
      </c>
      <c r="AO13" s="247">
        <f t="shared" si="5"/>
        <v>1.6529924895685065E-4</v>
      </c>
      <c r="AP13" s="246">
        <f t="shared" si="6"/>
        <v>8.0941041761975353E-3</v>
      </c>
      <c r="AQ13" s="247">
        <f t="shared" si="7"/>
        <v>2.4704418597510394E-4</v>
      </c>
      <c r="AR13" s="247">
        <f t="shared" si="8"/>
        <v>2.5326088398725391E-3</v>
      </c>
      <c r="AS13" s="248">
        <f t="shared" si="9"/>
        <v>1.052521953847573E-3</v>
      </c>
      <c r="AT13" s="247">
        <f t="shared" si="10"/>
        <v>0.27127607201420584</v>
      </c>
      <c r="AU13" s="247">
        <f t="shared" si="11"/>
        <v>9.7958242710901693E-3</v>
      </c>
      <c r="AV13" s="247">
        <f t="shared" si="12"/>
        <v>0.14630185986924879</v>
      </c>
      <c r="AW13" s="247">
        <f t="shared" si="13"/>
        <v>3.7189035513610073E-2</v>
      </c>
      <c r="AX13" s="246">
        <f t="shared" si="14"/>
        <v>9.3162527568278596E-3</v>
      </c>
      <c r="AY13" s="247">
        <f t="shared" si="15"/>
        <v>3.4770726796133004E-4</v>
      </c>
      <c r="AZ13" s="247">
        <f t="shared" si="16"/>
        <v>1.5103451079503966E-3</v>
      </c>
      <c r="BA13" s="248">
        <f t="shared" si="17"/>
        <v>8.2797190786926397E-4</v>
      </c>
      <c r="BB13" s="247">
        <f t="shared" si="18"/>
        <v>3.8425192380241051E-2</v>
      </c>
      <c r="BC13" s="247">
        <f t="shared" si="19"/>
        <v>2.1810299477901898E-3</v>
      </c>
      <c r="BD13" s="247">
        <f t="shared" si="20"/>
        <v>1.2622440947580036E-2</v>
      </c>
      <c r="BE13" s="248">
        <f t="shared" si="21"/>
        <v>4.2344062706555019E-3</v>
      </c>
    </row>
    <row r="14" spans="1:57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37">
        <f>'MRIO_+_Emi'!D12/1000</f>
        <v>0.36534326248941601</v>
      </c>
      <c r="F14" s="38">
        <f>'MRIO_+_Emi'!E12/1000</f>
        <v>1.28303601439458</v>
      </c>
      <c r="G14" s="38">
        <f>'MRIO_+_Emi'!F12/1000</f>
        <v>0.3475859957663</v>
      </c>
      <c r="H14" s="38">
        <f>'MRIO_+_Emi'!G12/1000</f>
        <v>0.33151374851820498</v>
      </c>
      <c r="I14" s="37">
        <f>'MRIO_+_Emi'!H12/1000</f>
        <v>3.0189900524978799</v>
      </c>
      <c r="J14" s="38">
        <f>'MRIO_+_Emi'!I12/1000</f>
        <v>10.669742381033</v>
      </c>
      <c r="K14" s="38">
        <f>'MRIO_+_Emi'!J12/1000</f>
        <v>1.17139909483489</v>
      </c>
      <c r="L14" s="39">
        <f>'MRIO_+_Emi'!K12/1000</f>
        <v>1.3004879881456399</v>
      </c>
      <c r="M14" s="38">
        <f>'MRIO_+_Emi'!L12/1000</f>
        <v>107.102846794242</v>
      </c>
      <c r="N14" s="38">
        <f>'MRIO_+_Emi'!M12/1000</f>
        <v>283.43294707366596</v>
      </c>
      <c r="O14" s="38">
        <f>'MRIO_+_Emi'!N12/1000</f>
        <v>375.80604907620699</v>
      </c>
      <c r="P14" s="38">
        <f>'MRIO_+_Emi'!O12/1000</f>
        <v>103.829062939881</v>
      </c>
      <c r="Q14" s="37">
        <f>'MRIO_+_Emi'!P12/1000</f>
        <v>3.2203507087214196</v>
      </c>
      <c r="R14" s="38">
        <f>'MRIO_+_Emi'!Q12/1000</f>
        <v>8.3018937265029606</v>
      </c>
      <c r="S14" s="38">
        <f>'MRIO_+_Emi'!R12/1000</f>
        <v>0.33013653598645198</v>
      </c>
      <c r="T14" s="39">
        <f>'MRIO_+_Emi'!S12/1000</f>
        <v>0.5782181651143099</v>
      </c>
      <c r="U14" s="38">
        <f>'MRIO_+_Emi'!T12/1000</f>
        <v>24.224724814563899</v>
      </c>
      <c r="V14" s="38">
        <f>'MRIO_+_Emi'!U12/1000</f>
        <v>45.907959607959398</v>
      </c>
      <c r="W14" s="38">
        <f>'MRIO_+_Emi'!V12/1000</f>
        <v>12.020129123623999</v>
      </c>
      <c r="X14" s="39">
        <f>'MRIO_+_Emi'!W12/1000</f>
        <v>18.005914071126202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41">
        <f>'MRIO_+_Emi'!AE12/1000</f>
        <v>2976979.8298688699</v>
      </c>
      <c r="AG14" s="245">
        <f t="shared" si="0"/>
        <v>1931.0464167214786</v>
      </c>
      <c r="AI14" s="32">
        <f t="shared" si="1"/>
        <v>-4.5722117647528648E-8</v>
      </c>
      <c r="AL14" s="249">
        <f t="shared" si="2"/>
        <v>2.3698339868651278E-4</v>
      </c>
      <c r="AM14" s="250">
        <f t="shared" si="3"/>
        <v>8.3225357231607271E-4</v>
      </c>
      <c r="AN14" s="250">
        <f t="shared" si="4"/>
        <v>2.2546497792584841E-4</v>
      </c>
      <c r="AO14" s="250">
        <f t="shared" si="5"/>
        <v>2.1503956115086721E-4</v>
      </c>
      <c r="AP14" s="249">
        <f t="shared" si="6"/>
        <v>1.9582967491085122E-3</v>
      </c>
      <c r="AQ14" s="250">
        <f t="shared" si="7"/>
        <v>6.9210303628905101E-3</v>
      </c>
      <c r="AR14" s="250">
        <f t="shared" si="8"/>
        <v>7.5983921756410952E-4</v>
      </c>
      <c r="AS14" s="251">
        <f t="shared" si="9"/>
        <v>8.4357396187282219E-4</v>
      </c>
      <c r="AT14" s="250">
        <f t="shared" si="10"/>
        <v>6.9473285121921885E-2</v>
      </c>
      <c r="AU14" s="250">
        <f t="shared" si="11"/>
        <v>0.18385148980049343</v>
      </c>
      <c r="AV14" s="250">
        <f t="shared" si="12"/>
        <v>0.24377018519565558</v>
      </c>
      <c r="AW14" s="250">
        <f t="shared" si="13"/>
        <v>6.7349713938249178E-2</v>
      </c>
      <c r="AX14" s="249">
        <f t="shared" si="14"/>
        <v>2.0889112631095291E-3</v>
      </c>
      <c r="AY14" s="250">
        <f t="shared" si="15"/>
        <v>5.3851027043311257E-3</v>
      </c>
      <c r="AZ14" s="250">
        <f t="shared" si="16"/>
        <v>2.141462190805507E-4</v>
      </c>
      <c r="BA14" s="251">
        <f t="shared" si="17"/>
        <v>3.7506673865386552E-4</v>
      </c>
      <c r="BB14" s="250">
        <f t="shared" si="18"/>
        <v>1.5713599259182091E-2</v>
      </c>
      <c r="BC14" s="250">
        <f t="shared" si="19"/>
        <v>2.9778636727897902E-2</v>
      </c>
      <c r="BD14" s="250">
        <f t="shared" si="20"/>
        <v>7.7969716287013035E-3</v>
      </c>
      <c r="BE14" s="251">
        <f t="shared" si="21"/>
        <v>1.1679708239197128E-2</v>
      </c>
    </row>
    <row r="15" spans="1:57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37">
        <f>'MRIO_+_Emi'!D13/1000</f>
        <v>1.8562487620660499</v>
      </c>
      <c r="F15" s="38">
        <f>'MRIO_+_Emi'!E13/1000</f>
        <v>0.139143817104149</v>
      </c>
      <c r="G15" s="38">
        <f>'MRIO_+_Emi'!F13/1000</f>
        <v>1.1612163497036398</v>
      </c>
      <c r="H15" s="38">
        <f>'MRIO_+_Emi'!G13/1000</f>
        <v>0.71298254699407304</v>
      </c>
      <c r="I15" s="37">
        <f>'MRIO_+_Emi'!H13/1000</f>
        <v>13.5186136062659</v>
      </c>
      <c r="J15" s="38">
        <f>'MRIO_+_Emi'!I13/1000</f>
        <v>0.98327951227773103</v>
      </c>
      <c r="K15" s="38">
        <f>'MRIO_+_Emi'!J13/1000</f>
        <v>8.1252403640982198</v>
      </c>
      <c r="L15" s="39">
        <f>'MRIO_+_Emi'!K13/1000</f>
        <v>6.2633478975444499</v>
      </c>
      <c r="M15" s="38">
        <f>'MRIO_+_Emi'!L13/1000</f>
        <v>633.82078093818791</v>
      </c>
      <c r="N15" s="38">
        <f>'MRIO_+_Emi'!M13/1000</f>
        <v>90.546350021168507</v>
      </c>
      <c r="O15" s="38">
        <f>'MRIO_+_Emi'!N13/1000</f>
        <v>1893.1725008526701</v>
      </c>
      <c r="P15" s="38">
        <f>'MRIO_+_Emi'!O13/1000</f>
        <v>751.20534289923796</v>
      </c>
      <c r="Q15" s="37">
        <f>'MRIO_+_Emi'!P13/1000</f>
        <v>13.190619408975401</v>
      </c>
      <c r="R15" s="38">
        <f>'MRIO_+_Emi'!Q13/1000</f>
        <v>0.75399751989839103</v>
      </c>
      <c r="S15" s="38">
        <f>'MRIO_+_Emi'!R13/1000</f>
        <v>2.8330853302286201</v>
      </c>
      <c r="T15" s="39">
        <f>'MRIO_+_Emi'!S13/1000</f>
        <v>1.3502365071972899</v>
      </c>
      <c r="U15" s="38">
        <f>'MRIO_+_Emi'!T13/1000</f>
        <v>59.246269116850094</v>
      </c>
      <c r="V15" s="38">
        <f>'MRIO_+_Emi'!U13/1000</f>
        <v>7.4444955139712103</v>
      </c>
      <c r="W15" s="38">
        <f>'MRIO_+_Emi'!V13/1000</f>
        <v>28.2996425453006</v>
      </c>
      <c r="X15" s="39">
        <f>'MRIO_+_Emi'!W13/1000</f>
        <v>14.393182816257401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41">
        <f>'MRIO_+_Emi'!AE13/1000</f>
        <v>195509.114016248</v>
      </c>
      <c r="AG15" s="245">
        <f t="shared" si="0"/>
        <v>13.020454626085638</v>
      </c>
      <c r="AI15" s="32">
        <f t="shared" si="1"/>
        <v>-7.9560777521692216E-8</v>
      </c>
      <c r="AL15" s="249">
        <f t="shared" si="2"/>
        <v>1.2362187258032394E-4</v>
      </c>
      <c r="AM15" s="250">
        <f t="shared" si="3"/>
        <v>9.2666562693049999E-6</v>
      </c>
      <c r="AN15" s="250">
        <f t="shared" si="4"/>
        <v>7.7334322077325288E-5</v>
      </c>
      <c r="AO15" s="250">
        <f t="shared" si="5"/>
        <v>4.7482987936592028E-5</v>
      </c>
      <c r="AP15" s="249">
        <f t="shared" si="6"/>
        <v>9.0030838691919433E-4</v>
      </c>
      <c r="AQ15" s="250">
        <f t="shared" si="7"/>
        <v>6.5484140413565715E-5</v>
      </c>
      <c r="AR15" s="250">
        <f t="shared" si="8"/>
        <v>5.4112220813393001E-4</v>
      </c>
      <c r="AS15" s="251">
        <f t="shared" si="9"/>
        <v>4.1712447789308144E-4</v>
      </c>
      <c r="AT15" s="250">
        <f t="shared" si="10"/>
        <v>4.2210997481119963E-2</v>
      </c>
      <c r="AU15" s="250">
        <f t="shared" si="11"/>
        <v>6.0301774060022312E-3</v>
      </c>
      <c r="AV15" s="250">
        <f t="shared" si="12"/>
        <v>0.12608090814966663</v>
      </c>
      <c r="AW15" s="250">
        <f t="shared" si="13"/>
        <v>5.0028537704281992E-2</v>
      </c>
      <c r="AX15" s="249">
        <f t="shared" si="14"/>
        <v>8.7846473228995071E-4</v>
      </c>
      <c r="AY15" s="250">
        <f t="shared" si="15"/>
        <v>5.0214490231909175E-5</v>
      </c>
      <c r="AZ15" s="250">
        <f t="shared" si="16"/>
        <v>1.8867692782345159E-4</v>
      </c>
      <c r="BA15" s="251">
        <f t="shared" si="17"/>
        <v>8.9922627213100682E-5</v>
      </c>
      <c r="BB15" s="250">
        <f t="shared" si="18"/>
        <v>3.9456644396470252E-3</v>
      </c>
      <c r="BC15" s="250">
        <f t="shared" si="19"/>
        <v>4.9578617621736385E-4</v>
      </c>
      <c r="BD15" s="250">
        <f t="shared" si="20"/>
        <v>1.8846907140344703E-3</v>
      </c>
      <c r="BE15" s="251">
        <f t="shared" si="21"/>
        <v>9.5855267273350952E-4</v>
      </c>
    </row>
    <row r="16" spans="1:57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44">
        <f>'MRIO_+_Emi'!D14/1000</f>
        <v>1.8888953353090601</v>
      </c>
      <c r="F16" s="45">
        <f>'MRIO_+_Emi'!E14/1000</f>
        <v>0.37407558171041499</v>
      </c>
      <c r="G16" s="45">
        <f>'MRIO_+_Emi'!F14/1000</f>
        <v>3.4662761016088104</v>
      </c>
      <c r="H16" s="45">
        <f>'MRIO_+_Emi'!G14/1000</f>
        <v>7.3608223285351393</v>
      </c>
      <c r="I16" s="44">
        <f>'MRIO_+_Emi'!H14/1000</f>
        <v>30.339581939034698</v>
      </c>
      <c r="J16" s="45">
        <f>'MRIO_+_Emi'!I14/1000</f>
        <v>5.0003549957663003</v>
      </c>
      <c r="K16" s="45">
        <f>'MRIO_+_Emi'!J14/1000</f>
        <v>30.340054457239599</v>
      </c>
      <c r="L16" s="46">
        <f>'MRIO_+_Emi'!K14/1000</f>
        <v>77.996882474174399</v>
      </c>
      <c r="M16" s="45">
        <f>'MRIO_+_Emi'!L14/1000</f>
        <v>490.608664580864</v>
      </c>
      <c r="N16" s="45">
        <f>'MRIO_+_Emi'!M14/1000</f>
        <v>193.16572590347198</v>
      </c>
      <c r="O16" s="45">
        <f>'MRIO_+_Emi'!N14/1000</f>
        <v>2360.8087313556298</v>
      </c>
      <c r="P16" s="45">
        <f>'MRIO_+_Emi'!O14/1000</f>
        <v>2418.9956659551203</v>
      </c>
      <c r="Q16" s="44">
        <f>'MRIO_+_Emi'!P14/1000</f>
        <v>8.5812963861134595</v>
      </c>
      <c r="R16" s="45">
        <f>'MRIO_+_Emi'!Q14/1000</f>
        <v>1.8834750609652799</v>
      </c>
      <c r="S16" s="45">
        <f>'MRIO_+_Emi'!R14/1000</f>
        <v>8.6317528704487696</v>
      </c>
      <c r="T16" s="46">
        <f>'MRIO_+_Emi'!S14/1000</f>
        <v>6.3170390076206608</v>
      </c>
      <c r="U16" s="45">
        <f>'MRIO_+_Emi'!T14/1000</f>
        <v>40.470894535139699</v>
      </c>
      <c r="V16" s="45">
        <f>'MRIO_+_Emi'!U14/1000</f>
        <v>14.6964931837426</v>
      </c>
      <c r="W16" s="45">
        <f>'MRIO_+_Emi'!V14/1000</f>
        <v>63.8468011634208</v>
      </c>
      <c r="X16" s="46">
        <f>'MRIO_+_Emi'!W14/1000</f>
        <v>71.5148632878916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48">
        <f>'MRIO_+_Emi'!AE14/1000</f>
        <v>440752.66368537804</v>
      </c>
      <c r="AG16" s="245">
        <f t="shared" si="0"/>
        <v>50.696566504278223</v>
      </c>
      <c r="AI16" s="32">
        <f t="shared" si="1"/>
        <v>-3.5561242839321494E-8</v>
      </c>
      <c r="AL16" s="252">
        <f t="shared" si="2"/>
        <v>2.1726586331982621E-4</v>
      </c>
      <c r="AM16" s="253">
        <f t="shared" si="3"/>
        <v>4.3027187736625718E-5</v>
      </c>
      <c r="AN16" s="253">
        <f t="shared" si="4"/>
        <v>3.987004762218323E-4</v>
      </c>
      <c r="AO16" s="253">
        <f t="shared" si="5"/>
        <v>8.4666174353772289E-4</v>
      </c>
      <c r="AP16" s="252">
        <f t="shared" si="6"/>
        <v>3.4897409822172284E-3</v>
      </c>
      <c r="AQ16" s="253">
        <f t="shared" si="7"/>
        <v>5.7515439037442162E-4</v>
      </c>
      <c r="AR16" s="253">
        <f t="shared" si="8"/>
        <v>3.4897953325424176E-3</v>
      </c>
      <c r="AS16" s="254">
        <f t="shared" si="9"/>
        <v>8.9714129153872987E-3</v>
      </c>
      <c r="AT16" s="253">
        <f t="shared" si="10"/>
        <v>5.6431138914802739E-2</v>
      </c>
      <c r="AU16" s="253">
        <f t="shared" si="11"/>
        <v>2.2218445573826313E-2</v>
      </c>
      <c r="AV16" s="253">
        <f t="shared" si="12"/>
        <v>0.27154662175447658</v>
      </c>
      <c r="AW16" s="253">
        <f t="shared" si="13"/>
        <v>0.27823944074946028</v>
      </c>
      <c r="AX16" s="252">
        <f t="shared" si="14"/>
        <v>9.8704397902872132E-4</v>
      </c>
      <c r="AY16" s="253">
        <f t="shared" si="15"/>
        <v>2.1664240866740684E-4</v>
      </c>
      <c r="AZ16" s="253">
        <f t="shared" si="16"/>
        <v>9.9284762067274111E-4</v>
      </c>
      <c r="BA16" s="254">
        <f t="shared" si="17"/>
        <v>7.2660295568529058E-4</v>
      </c>
      <c r="BB16" s="253">
        <f t="shared" si="18"/>
        <v>4.6550720286807562E-3</v>
      </c>
      <c r="BC16" s="253">
        <f t="shared" si="19"/>
        <v>1.6904304964135734E-3</v>
      </c>
      <c r="BD16" s="253">
        <f t="shared" si="20"/>
        <v>7.3438321942333662E-3</v>
      </c>
      <c r="BE16" s="254">
        <f t="shared" si="21"/>
        <v>8.225833492198676E-3</v>
      </c>
    </row>
    <row r="17" spans="1:57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38">
        <f>'MRIO_+_Emi'!D15/1000</f>
        <v>10.417117817104199</v>
      </c>
      <c r="F17" s="38">
        <f>'MRIO_+_Emi'!E15/1000</f>
        <v>0.53335152836579203</v>
      </c>
      <c r="G17" s="38">
        <f>'MRIO_+_Emi'!F15/1000</f>
        <v>5.8002898077900102</v>
      </c>
      <c r="H17" s="38">
        <f>'MRIO_+_Emi'!G15/1000</f>
        <v>2.5870480186282796</v>
      </c>
      <c r="I17" s="37">
        <f>'MRIO_+_Emi'!H15/1000</f>
        <v>75.473124043183702</v>
      </c>
      <c r="J17" s="38">
        <f>'MRIO_+_Emi'!I15/1000</f>
        <v>3.1959477061812001</v>
      </c>
      <c r="K17" s="38">
        <f>'MRIO_+_Emi'!J15/1000</f>
        <v>28.1232717713802</v>
      </c>
      <c r="L17" s="39">
        <f>'MRIO_+_Emi'!K15/1000</f>
        <v>10.8442981549534</v>
      </c>
      <c r="M17" s="38">
        <f>'MRIO_+_Emi'!L15/1000</f>
        <v>75.243163095681595</v>
      </c>
      <c r="N17" s="38">
        <f>'MRIO_+_Emi'!M15/1000</f>
        <v>3.1008884792548703</v>
      </c>
      <c r="O17" s="38">
        <f>'MRIO_+_Emi'!N15/1000</f>
        <v>60.272971322608001</v>
      </c>
      <c r="P17" s="38">
        <f>'MRIO_+_Emi'!O15/1000</f>
        <v>20.847030916172699</v>
      </c>
      <c r="Q17" s="37">
        <f>'MRIO_+_Emi'!P15/1000</f>
        <v>7342.69661966892</v>
      </c>
      <c r="R17" s="38">
        <f>'MRIO_+_Emi'!Q15/1000</f>
        <v>291.61412503895002</v>
      </c>
      <c r="S17" s="38">
        <f>'MRIO_+_Emi'!R15/1000</f>
        <v>1946.4134367307399</v>
      </c>
      <c r="T17" s="39">
        <f>'MRIO_+_Emi'!S15/1000</f>
        <v>553.83180465283704</v>
      </c>
      <c r="U17" s="38">
        <f>'MRIO_+_Emi'!T15/1000</f>
        <v>358.26834208890801</v>
      </c>
      <c r="V17" s="38">
        <f>'MRIO_+_Emi'!U15/1000</f>
        <v>21.781024580863701</v>
      </c>
      <c r="W17" s="38">
        <f>'MRIO_+_Emi'!V15/1000</f>
        <v>157.253641656224</v>
      </c>
      <c r="X17" s="38">
        <f>'MRIO_+_Emi'!W15/1000</f>
        <v>42.319093381879803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41">
        <f>'MRIO_+_Emi'!AE15/1000</f>
        <v>5614517.03367694</v>
      </c>
      <c r="AG17" s="245">
        <f t="shared" si="0"/>
        <v>374.66888097077896</v>
      </c>
      <c r="AI17" s="32">
        <f t="shared" si="1"/>
        <v>2.0236075215507299E-7</v>
      </c>
      <c r="AL17" s="250">
        <f t="shared" si="2"/>
        <v>6.9515683220202891E-4</v>
      </c>
      <c r="AM17" s="250">
        <f t="shared" si="3"/>
        <v>3.559170256288232E-5</v>
      </c>
      <c r="AN17" s="250">
        <f t="shared" si="4"/>
        <v>3.8706590051391823E-4</v>
      </c>
      <c r="AO17" s="250">
        <f t="shared" si="5"/>
        <v>1.7263931703175261E-4</v>
      </c>
      <c r="AP17" s="249">
        <f t="shared" si="6"/>
        <v>5.0364850189277234E-3</v>
      </c>
      <c r="AQ17" s="250">
        <f t="shared" si="7"/>
        <v>2.1327251187122108E-4</v>
      </c>
      <c r="AR17" s="250">
        <f t="shared" si="8"/>
        <v>1.8767268316433451E-3</v>
      </c>
      <c r="AS17" s="251">
        <f t="shared" si="9"/>
        <v>7.2366350128766214E-4</v>
      </c>
      <c r="AT17" s="250">
        <f t="shared" si="10"/>
        <v>5.0211392268763692E-3</v>
      </c>
      <c r="AU17" s="250">
        <f t="shared" si="11"/>
        <v>2.0692900378943855E-4</v>
      </c>
      <c r="AV17" s="250">
        <f t="shared" si="12"/>
        <v>4.0221459090375583E-3</v>
      </c>
      <c r="AW17" s="250">
        <f t="shared" si="13"/>
        <v>1.3911675212801729E-3</v>
      </c>
      <c r="AX17" s="249">
        <f t="shared" si="14"/>
        <v>0.48999404744838698</v>
      </c>
      <c r="AY17" s="250">
        <f t="shared" si="15"/>
        <v>1.9460042110169325E-2</v>
      </c>
      <c r="AZ17" s="250">
        <f t="shared" si="16"/>
        <v>0.12988838396466715</v>
      </c>
      <c r="BA17" s="251">
        <f t="shared" si="17"/>
        <v>3.6958395753483309E-2</v>
      </c>
      <c r="BB17" s="250">
        <f t="shared" si="18"/>
        <v>2.3908022366404512E-2</v>
      </c>
      <c r="BC17" s="250">
        <f t="shared" si="19"/>
        <v>1.4534949412674271E-3</v>
      </c>
      <c r="BD17" s="250">
        <f t="shared" si="20"/>
        <v>1.0493876070642529E-2</v>
      </c>
      <c r="BE17" s="250">
        <f t="shared" si="21"/>
        <v>2.8240447514864802E-3</v>
      </c>
    </row>
    <row r="18" spans="1:57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38">
        <f>'MRIO_+_Emi'!D16/1000</f>
        <v>2.5341993226079603E-2</v>
      </c>
      <c r="F18" s="38">
        <f>'MRIO_+_Emi'!E16/1000</f>
        <v>1.26280431837426E-2</v>
      </c>
      <c r="G18" s="38">
        <f>'MRIO_+_Emi'!F16/1000</f>
        <v>1.9647353090601199E-2</v>
      </c>
      <c r="H18" s="38">
        <f>'MRIO_+_Emi'!G16/1000</f>
        <v>1.1360185436071101E-2</v>
      </c>
      <c r="I18" s="37">
        <f>'MRIO_+_Emi'!H16/1000</f>
        <v>0.15910420321761198</v>
      </c>
      <c r="J18" s="38">
        <f>'MRIO_+_Emi'!I16/1000</f>
        <v>0.122572817104149</v>
      </c>
      <c r="K18" s="38">
        <f>'MRIO_+_Emi'!J16/1000</f>
        <v>9.4181832345469993E-2</v>
      </c>
      <c r="L18" s="39">
        <f>'MRIO_+_Emi'!K16/1000</f>
        <v>0.103479933954276</v>
      </c>
      <c r="M18" s="38">
        <f>'MRIO_+_Emi'!L16/1000</f>
        <v>6.7757382726503002E-2</v>
      </c>
      <c r="N18" s="38">
        <f>'MRIO_+_Emi'!M16/1000</f>
        <v>5.61617984758679E-2</v>
      </c>
      <c r="O18" s="38">
        <f>'MRIO_+_Emi'!N16/1000</f>
        <v>0.215309624894157</v>
      </c>
      <c r="P18" s="38">
        <f>'MRIO_+_Emi'!O16/1000</f>
        <v>8.6652785774767094E-2</v>
      </c>
      <c r="Q18" s="37">
        <f>'MRIO_+_Emi'!P16/1000</f>
        <v>920.43637233022798</v>
      </c>
      <c r="R18" s="38">
        <f>'MRIO_+_Emi'!Q16/1000</f>
        <v>734.77510160626593</v>
      </c>
      <c r="S18" s="38">
        <f>'MRIO_+_Emi'!R16/1000</f>
        <v>164.38566033276902</v>
      </c>
      <c r="T18" s="39">
        <f>'MRIO_+_Emi'!S16/1000</f>
        <v>203.47666537764599</v>
      </c>
      <c r="U18" s="38">
        <f>'MRIO_+_Emi'!T16/1000</f>
        <v>5.7776769585097396</v>
      </c>
      <c r="V18" s="38">
        <f>'MRIO_+_Emi'!U16/1000</f>
        <v>6.0775935402201506</v>
      </c>
      <c r="W18" s="38">
        <f>'MRIO_+_Emi'!V16/1000</f>
        <v>6.5434653632514799</v>
      </c>
      <c r="X18" s="38">
        <f>'MRIO_+_Emi'!W16/1000</f>
        <v>7.3316261447925495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41">
        <f>'MRIO_+_Emi'!AE16/1000</f>
        <v>5232962.2929561008</v>
      </c>
      <c r="AG18" s="245">
        <f t="shared" si="0"/>
        <v>2186.3087838540905</v>
      </c>
      <c r="AI18" s="32">
        <f t="shared" si="1"/>
        <v>6.3502625380351674E-8</v>
      </c>
      <c r="AL18" s="250">
        <f t="shared" si="2"/>
        <v>1.0587774053928863E-5</v>
      </c>
      <c r="AM18" s="250">
        <f t="shared" si="3"/>
        <v>5.2759412718620992E-6</v>
      </c>
      <c r="AN18" s="250">
        <f t="shared" si="4"/>
        <v>8.2085782844804007E-6</v>
      </c>
      <c r="AO18" s="250">
        <f t="shared" si="5"/>
        <v>4.7462358439932894E-6</v>
      </c>
      <c r="AP18" s="249">
        <f t="shared" si="6"/>
        <v>6.6473040998403659E-5</v>
      </c>
      <c r="AQ18" s="250">
        <f t="shared" si="7"/>
        <v>5.1210387481152435E-5</v>
      </c>
      <c r="AR18" s="250">
        <f t="shared" si="8"/>
        <v>3.9348758085557582E-5</v>
      </c>
      <c r="AS18" s="251">
        <f t="shared" si="9"/>
        <v>4.323346431550002E-5</v>
      </c>
      <c r="AT18" s="250">
        <f t="shared" si="10"/>
        <v>2.8308738479793908E-5</v>
      </c>
      <c r="AU18" s="250">
        <f t="shared" si="11"/>
        <v>2.3464154039503091E-5</v>
      </c>
      <c r="AV18" s="250">
        <f t="shared" si="12"/>
        <v>8.9955420620565466E-5</v>
      </c>
      <c r="AW18" s="250">
        <f t="shared" si="13"/>
        <v>3.6203155321759427E-5</v>
      </c>
      <c r="AX18" s="249">
        <f t="shared" si="14"/>
        <v>0.38455429509078121</v>
      </c>
      <c r="AY18" s="250">
        <f t="shared" si="15"/>
        <v>0.30698582731265583</v>
      </c>
      <c r="AZ18" s="250">
        <f t="shared" si="16"/>
        <v>6.8679610707105626E-2</v>
      </c>
      <c r="BA18" s="251">
        <f t="shared" si="17"/>
        <v>8.5011661831253874E-2</v>
      </c>
      <c r="BB18" s="250">
        <f t="shared" si="18"/>
        <v>2.4138881913336953E-3</v>
      </c>
      <c r="BC18" s="250">
        <f t="shared" si="19"/>
        <v>2.5391920288751185E-3</v>
      </c>
      <c r="BD18" s="250">
        <f t="shared" si="20"/>
        <v>2.7338312412031975E-3</v>
      </c>
      <c r="BE18" s="250">
        <f t="shared" si="21"/>
        <v>3.0631213723574064E-3</v>
      </c>
    </row>
    <row r="19" spans="1:57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38">
        <f>'MRIO_+_Emi'!D17/1000</f>
        <v>0.64682161303979691</v>
      </c>
      <c r="F19" s="38">
        <f>'MRIO_+_Emi'!E17/1000</f>
        <v>3.3656561388653701E-2</v>
      </c>
      <c r="G19" s="38">
        <f>'MRIO_+_Emi'!F17/1000</f>
        <v>0.49813347925486895</v>
      </c>
      <c r="H19" s="38">
        <f>'MRIO_+_Emi'!G17/1000</f>
        <v>0.21228181541066898</v>
      </c>
      <c r="I19" s="37">
        <f>'MRIO_+_Emi'!H17/1000</f>
        <v>4.6693096342083003</v>
      </c>
      <c r="J19" s="38">
        <f>'MRIO_+_Emi'!I17/1000</f>
        <v>0.186745580016935</v>
      </c>
      <c r="K19" s="38">
        <f>'MRIO_+_Emi'!J17/1000</f>
        <v>2.2612838154106698</v>
      </c>
      <c r="L19" s="39">
        <f>'MRIO_+_Emi'!K17/1000</f>
        <v>0.82910245554614703</v>
      </c>
      <c r="M19" s="38">
        <f>'MRIO_+_Emi'!L17/1000</f>
        <v>4.4226417603725707</v>
      </c>
      <c r="N19" s="38">
        <f>'MRIO_+_Emi'!M17/1000</f>
        <v>0.14767158933107502</v>
      </c>
      <c r="O19" s="38">
        <f>'MRIO_+_Emi'!N17/1000</f>
        <v>4.0136820143945799</v>
      </c>
      <c r="P19" s="38">
        <f>'MRIO_+_Emi'!O17/1000</f>
        <v>1.26048968162574</v>
      </c>
      <c r="Q19" s="37">
        <f>'MRIO_+_Emi'!P17/1000</f>
        <v>848.89050599322593</v>
      </c>
      <c r="R19" s="38">
        <f>'MRIO_+_Emi'!Q17/1000</f>
        <v>73.687064729889897</v>
      </c>
      <c r="S19" s="38">
        <f>'MRIO_+_Emi'!R17/1000</f>
        <v>636.98561920237103</v>
      </c>
      <c r="T19" s="39">
        <f>'MRIO_+_Emi'!S17/1000</f>
        <v>305.31796559187103</v>
      </c>
      <c r="U19" s="38">
        <f>'MRIO_+_Emi'!T17/1000</f>
        <v>21.458305118543603</v>
      </c>
      <c r="V19" s="38">
        <f>'MRIO_+_Emi'!U17/1000</f>
        <v>1.3996465910245599</v>
      </c>
      <c r="W19" s="38">
        <f>'MRIO_+_Emi'!V17/1000</f>
        <v>10.579322638441999</v>
      </c>
      <c r="X19" s="38">
        <f>'MRIO_+_Emi'!W17/1000</f>
        <v>3.6643294428450499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41">
        <f>'MRIO_+_Emi'!AE17/1000</f>
        <v>369334.514099375</v>
      </c>
      <c r="AG19" s="245">
        <f t="shared" si="0"/>
        <v>45.263492721559963</v>
      </c>
      <c r="AI19" s="32">
        <f t="shared" si="1"/>
        <v>3.5563971323426813E-8</v>
      </c>
      <c r="AL19" s="250">
        <f t="shared" si="2"/>
        <v>7.927069974862137E-5</v>
      </c>
      <c r="AM19" s="250">
        <f t="shared" si="3"/>
        <v>4.1247526653795635E-6</v>
      </c>
      <c r="AN19" s="250">
        <f t="shared" si="4"/>
        <v>6.1048345745860682E-5</v>
      </c>
      <c r="AO19" s="250">
        <f t="shared" si="5"/>
        <v>2.6016026230830431E-5</v>
      </c>
      <c r="AP19" s="249">
        <f t="shared" si="6"/>
        <v>5.7224346649019245E-4</v>
      </c>
      <c r="AQ19" s="250">
        <f t="shared" si="7"/>
        <v>2.2886453551442772E-5</v>
      </c>
      <c r="AR19" s="250">
        <f t="shared" si="8"/>
        <v>2.7712980946233048E-4</v>
      </c>
      <c r="AS19" s="251">
        <f t="shared" si="9"/>
        <v>1.0160998100476207E-4</v>
      </c>
      <c r="AT19" s="250">
        <f t="shared" si="10"/>
        <v>5.4201328467457671E-4</v>
      </c>
      <c r="AU19" s="250">
        <f t="shared" si="11"/>
        <v>1.8097772219224115E-5</v>
      </c>
      <c r="AV19" s="250">
        <f t="shared" si="12"/>
        <v>4.918935537021684E-4</v>
      </c>
      <c r="AW19" s="250">
        <f t="shared" si="13"/>
        <v>1.5447829366555449E-4</v>
      </c>
      <c r="AX19" s="249">
        <f t="shared" si="14"/>
        <v>0.1040350895261504</v>
      </c>
      <c r="AY19" s="250">
        <f t="shared" si="15"/>
        <v>9.0306586326158178E-3</v>
      </c>
      <c r="AZ19" s="250">
        <f t="shared" si="16"/>
        <v>7.8065257477526601E-2</v>
      </c>
      <c r="BA19" s="251">
        <f t="shared" si="17"/>
        <v>3.7417996384737376E-2</v>
      </c>
      <c r="BB19" s="250">
        <f t="shared" si="18"/>
        <v>2.6298052320365443E-3</v>
      </c>
      <c r="BC19" s="250">
        <f t="shared" si="19"/>
        <v>1.7153255617088182E-4</v>
      </c>
      <c r="BD19" s="250">
        <f t="shared" si="20"/>
        <v>1.2965403312275069E-3</v>
      </c>
      <c r="BE19" s="250">
        <f t="shared" si="21"/>
        <v>4.4907893179186491E-4</v>
      </c>
    </row>
    <row r="20" spans="1:57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38">
        <f>'MRIO_+_Emi'!D18/1000</f>
        <v>0.59667264013547794</v>
      </c>
      <c r="F20" s="38">
        <f>'MRIO_+_Emi'!E18/1000</f>
        <v>7.5899066045723995E-2</v>
      </c>
      <c r="G20" s="38">
        <f>'MRIO_+_Emi'!F18/1000</f>
        <v>1.1634591693480099</v>
      </c>
      <c r="H20" s="38">
        <f>'MRIO_+_Emi'!G18/1000</f>
        <v>1.7685482413209099</v>
      </c>
      <c r="I20" s="37">
        <f>'MRIO_+_Emi'!H18/1000</f>
        <v>5.1045952658763802</v>
      </c>
      <c r="J20" s="38">
        <f>'MRIO_+_Emi'!I18/1000</f>
        <v>0.60702425063505494</v>
      </c>
      <c r="K20" s="38">
        <f>'MRIO_+_Emi'!J18/1000</f>
        <v>5.56149578492803</v>
      </c>
      <c r="L20" s="39">
        <f>'MRIO_+_Emi'!K18/1000</f>
        <v>11.1125023107536</v>
      </c>
      <c r="M20" s="38">
        <f>'MRIO_+_Emi'!L18/1000</f>
        <v>2.9177323708721401</v>
      </c>
      <c r="N20" s="38">
        <f>'MRIO_+_Emi'!M18/1000</f>
        <v>0.35882416511430998</v>
      </c>
      <c r="O20" s="38">
        <f>'MRIO_+_Emi'!N18/1000</f>
        <v>5.6835261837425897</v>
      </c>
      <c r="P20" s="38">
        <f>'MRIO_+_Emi'!O18/1000</f>
        <v>4.8903553581710399</v>
      </c>
      <c r="Q20" s="37">
        <f>'MRIO_+_Emi'!P18/1000</f>
        <v>995.25345024640103</v>
      </c>
      <c r="R20" s="38">
        <f>'MRIO_+_Emi'!Q18/1000</f>
        <v>195.76409731668099</v>
      </c>
      <c r="S20" s="38">
        <f>'MRIO_+_Emi'!R18/1000</f>
        <v>896.26256086367493</v>
      </c>
      <c r="T20" s="39">
        <f>'MRIO_+_Emi'!S18/1000</f>
        <v>655.75934804148994</v>
      </c>
      <c r="U20" s="38">
        <f>'MRIO_+_Emi'!T18/1000</f>
        <v>18.906091375105799</v>
      </c>
      <c r="V20" s="38">
        <f>'MRIO_+_Emi'!U18/1000</f>
        <v>4.1306749000846699</v>
      </c>
      <c r="W20" s="38">
        <f>'MRIO_+_Emi'!V18/1000</f>
        <v>25.1900395139712</v>
      </c>
      <c r="X20" s="38">
        <f>'MRIO_+_Emi'!W18/1000</f>
        <v>29.921390086367502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41">
        <f>'MRIO_+_Emi'!AE18/1000</f>
        <v>451110.324836771</v>
      </c>
      <c r="AG20" s="245">
        <f t="shared" si="0"/>
        <v>109.73726316228694</v>
      </c>
      <c r="AI20" s="32">
        <f t="shared" si="1"/>
        <v>-3.3876403904287145E-9</v>
      </c>
      <c r="AL20" s="250">
        <f t="shared" si="2"/>
        <v>1.4514680539838153E-4</v>
      </c>
      <c r="AM20" s="250">
        <f t="shared" si="3"/>
        <v>1.8463234658717126E-5</v>
      </c>
      <c r="AN20" s="250">
        <f t="shared" si="4"/>
        <v>2.830235044864379E-4</v>
      </c>
      <c r="AO20" s="250">
        <f t="shared" si="5"/>
        <v>4.3021769418214145E-4</v>
      </c>
      <c r="AP20" s="249">
        <f t="shared" si="6"/>
        <v>1.2417457175938709E-3</v>
      </c>
      <c r="AQ20" s="250">
        <f t="shared" si="7"/>
        <v>1.4766494196720559E-4</v>
      </c>
      <c r="AR20" s="250">
        <f t="shared" si="8"/>
        <v>1.3528915055256781E-3</v>
      </c>
      <c r="AS20" s="251">
        <f t="shared" si="9"/>
        <v>2.7032313900328822E-3</v>
      </c>
      <c r="AT20" s="250">
        <f t="shared" si="10"/>
        <v>7.0976864724914962E-4</v>
      </c>
      <c r="AU20" s="250">
        <f t="shared" si="11"/>
        <v>8.7287698082248101E-5</v>
      </c>
      <c r="AV20" s="250">
        <f t="shared" si="12"/>
        <v>1.3825766651224078E-3</v>
      </c>
      <c r="AW20" s="250">
        <f t="shared" si="13"/>
        <v>1.1896296390265452E-3</v>
      </c>
      <c r="AX20" s="249">
        <f t="shared" si="14"/>
        <v>0.2421057195318729</v>
      </c>
      <c r="AY20" s="250">
        <f t="shared" si="15"/>
        <v>4.7621646152172209E-2</v>
      </c>
      <c r="AZ20" s="250">
        <f t="shared" si="16"/>
        <v>0.21802515945426507</v>
      </c>
      <c r="BA20" s="251">
        <f t="shared" si="17"/>
        <v>0.15952025964645572</v>
      </c>
      <c r="BB20" s="250">
        <f t="shared" si="18"/>
        <v>4.5991027258153209E-3</v>
      </c>
      <c r="BC20" s="250">
        <f t="shared" si="19"/>
        <v>1.0048294920149789E-3</v>
      </c>
      <c r="BD20" s="250">
        <f t="shared" si="20"/>
        <v>6.1277382560758036E-3</v>
      </c>
      <c r="BE20" s="250">
        <f t="shared" si="21"/>
        <v>7.2786883325653149E-3</v>
      </c>
    </row>
    <row r="21" spans="1:57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28">
        <f>'MRIO_+_Emi'!D19/1000</f>
        <v>24.615936609652799</v>
      </c>
      <c r="F21" s="29">
        <f>'MRIO_+_Emi'!E19/1000</f>
        <v>1.1391415029635901</v>
      </c>
      <c r="G21" s="29">
        <f>'MRIO_+_Emi'!F19/1000</f>
        <v>10.5681348645216</v>
      </c>
      <c r="H21" s="29">
        <f>'MRIO_+_Emi'!G19/1000</f>
        <v>3.8812306680779001</v>
      </c>
      <c r="I21" s="28">
        <f>'MRIO_+_Emi'!H19/1000</f>
        <v>208.416663513971</v>
      </c>
      <c r="J21" s="29">
        <f>'MRIO_+_Emi'!I19/1000</f>
        <v>6.8917833674851803</v>
      </c>
      <c r="K21" s="29">
        <f>'MRIO_+_Emi'!J19/1000</f>
        <v>57.192505324301401</v>
      </c>
      <c r="L21" s="30">
        <f>'MRIO_+_Emi'!K19/1000</f>
        <v>18.785691014394601</v>
      </c>
      <c r="M21" s="29">
        <f>'MRIO_+_Emi'!L19/1000</f>
        <v>252.57665686875501</v>
      </c>
      <c r="N21" s="29">
        <f>'MRIO_+_Emi'!M19/1000</f>
        <v>9.4460561905165097</v>
      </c>
      <c r="O21" s="29">
        <f>'MRIO_+_Emi'!N19/1000</f>
        <v>117.565567955123</v>
      </c>
      <c r="P21" s="29">
        <f>'MRIO_+_Emi'!O19/1000</f>
        <v>35.299602446232001</v>
      </c>
      <c r="Q21" s="28">
        <f>'MRIO_+_Emi'!P19/1000</f>
        <v>469.09470303387002</v>
      </c>
      <c r="R21" s="29">
        <f>'MRIO_+_Emi'!Q19/1000</f>
        <v>19.107634497883101</v>
      </c>
      <c r="S21" s="29">
        <f>'MRIO_+_Emi'!R19/1000</f>
        <v>57.162192060965303</v>
      </c>
      <c r="T21" s="30">
        <f>'MRIO_+_Emi'!S19/1000</f>
        <v>31.227450404741699</v>
      </c>
      <c r="U21" s="29">
        <f>'MRIO_+_Emi'!T19/1000</f>
        <v>5166.4301560889098</v>
      </c>
      <c r="V21" s="29">
        <f>'MRIO_+_Emi'!U19/1000</f>
        <v>224.18490794326797</v>
      </c>
      <c r="W21" s="29">
        <f>'MRIO_+_Emi'!V19/1000</f>
        <v>1997.2682504809502</v>
      </c>
      <c r="X21" s="30">
        <f>'MRIO_+_Emi'!W19/1000</f>
        <v>433.96824702963602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33">
        <f>'MRIO_+_Emi'!AE19/1000</f>
        <v>8077250.0069703907</v>
      </c>
      <c r="AG21" s="245">
        <f t="shared" si="0"/>
        <v>509.73462383801115</v>
      </c>
      <c r="AI21" s="32">
        <f t="shared" si="1"/>
        <v>7.3462579166516662E-6</v>
      </c>
      <c r="AL21" s="246">
        <f t="shared" si="2"/>
        <v>1.5534489061640473E-3</v>
      </c>
      <c r="AM21" s="247">
        <f t="shared" si="3"/>
        <v>7.1888311617236396E-5</v>
      </c>
      <c r="AN21" s="247">
        <f t="shared" si="4"/>
        <v>6.6692800708007547E-4</v>
      </c>
      <c r="AO21" s="247">
        <f t="shared" si="5"/>
        <v>2.4493455729536061E-4</v>
      </c>
      <c r="AP21" s="246">
        <f t="shared" si="6"/>
        <v>1.3152643472244674E-2</v>
      </c>
      <c r="AQ21" s="247">
        <f t="shared" si="7"/>
        <v>4.3492285113950146E-4</v>
      </c>
      <c r="AR21" s="247">
        <f t="shared" si="8"/>
        <v>3.609272978139612E-3</v>
      </c>
      <c r="AS21" s="248">
        <f t="shared" si="9"/>
        <v>1.1855169933450149E-3</v>
      </c>
      <c r="AT21" s="247">
        <f t="shared" si="10"/>
        <v>1.5939467896642166E-2</v>
      </c>
      <c r="AU21" s="247">
        <f t="shared" si="11"/>
        <v>5.9611648703091836E-4</v>
      </c>
      <c r="AV21" s="247">
        <f t="shared" si="12"/>
        <v>7.4192628067958283E-3</v>
      </c>
      <c r="AW21" s="247">
        <f t="shared" si="13"/>
        <v>2.2276677778988755E-3</v>
      </c>
      <c r="AX21" s="246">
        <f t="shared" si="14"/>
        <v>2.9603368942279395E-2</v>
      </c>
      <c r="AY21" s="247">
        <f t="shared" si="15"/>
        <v>1.2058340245513651E-3</v>
      </c>
      <c r="AZ21" s="247">
        <f t="shared" si="16"/>
        <v>3.6073599854910504E-3</v>
      </c>
      <c r="BA21" s="248">
        <f t="shared" si="17"/>
        <v>1.9706846602178607E-3</v>
      </c>
      <c r="BB21" s="247">
        <f t="shared" si="18"/>
        <v>0.32604021541077843</v>
      </c>
      <c r="BC21" s="247">
        <f t="shared" si="19"/>
        <v>1.414773711622218E-2</v>
      </c>
      <c r="BD21" s="247">
        <f t="shared" si="20"/>
        <v>0.12604249954922087</v>
      </c>
      <c r="BE21" s="248">
        <f t="shared" si="21"/>
        <v>2.7386627994230354E-2</v>
      </c>
    </row>
    <row r="22" spans="1:57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37">
        <f>'MRIO_+_Emi'!D20/1000</f>
        <v>3.1619303751058401</v>
      </c>
      <c r="F22" s="38">
        <f>'MRIO_+_Emi'!E20/1000</f>
        <v>27.970737663844201</v>
      </c>
      <c r="G22" s="38">
        <f>'MRIO_+_Emi'!F20/1000</f>
        <v>1.49512469686706</v>
      </c>
      <c r="H22" s="38">
        <f>'MRIO_+_Emi'!G20/1000</f>
        <v>1.8746307654530101</v>
      </c>
      <c r="I22" s="37">
        <f>'MRIO_+_Emi'!H20/1000</f>
        <v>44.980215882303099</v>
      </c>
      <c r="J22" s="38">
        <f>'MRIO_+_Emi'!I20/1000</f>
        <v>205.73876872142299</v>
      </c>
      <c r="K22" s="38">
        <f>'MRIO_+_Emi'!J20/1000</f>
        <v>20.7138867290432</v>
      </c>
      <c r="L22" s="39">
        <f>'MRIO_+_Emi'!K20/1000</f>
        <v>15.282668762065999</v>
      </c>
      <c r="M22" s="38">
        <f>'MRIO_+_Emi'!L20/1000</f>
        <v>7.8912255825571505</v>
      </c>
      <c r="N22" s="38">
        <f>'MRIO_+_Emi'!M20/1000</f>
        <v>144.192393055038</v>
      </c>
      <c r="O22" s="38">
        <f>'MRIO_+_Emi'!N20/1000</f>
        <v>24.2773226011854</v>
      </c>
      <c r="P22" s="38">
        <f>'MRIO_+_Emi'!O20/1000</f>
        <v>5.8410344826418301</v>
      </c>
      <c r="Q22" s="37">
        <f>'MRIO_+_Emi'!P20/1000</f>
        <v>114.37004120321801</v>
      </c>
      <c r="R22" s="38">
        <f>'MRIO_+_Emi'!Q20/1000</f>
        <v>242.058108448772</v>
      </c>
      <c r="S22" s="38">
        <f>'MRIO_+_Emi'!R20/1000</f>
        <v>7.0012130524978904</v>
      </c>
      <c r="T22" s="39">
        <f>'MRIO_+_Emi'!S20/1000</f>
        <v>8.8764054165961106</v>
      </c>
      <c r="U22" s="38">
        <f>'MRIO_+_Emi'!T20/1000</f>
        <v>965.28316849873011</v>
      </c>
      <c r="V22" s="38">
        <f>'MRIO_+_Emi'!U20/1000</f>
        <v>1684.7666812633399</v>
      </c>
      <c r="W22" s="38">
        <f>'MRIO_+_Emi'!V20/1000</f>
        <v>638.186890508891</v>
      </c>
      <c r="X22" s="39">
        <f>'MRIO_+_Emi'!W20/1000</f>
        <v>429.33416458933101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41">
        <f>'MRIO_+_Emi'!AE20/1000</f>
        <v>11987331.7929554</v>
      </c>
      <c r="AG22" s="245">
        <f t="shared" si="0"/>
        <v>2124.2159180161507</v>
      </c>
      <c r="AI22" s="32">
        <f t="shared" si="1"/>
        <v>3.4699364732659888E-6</v>
      </c>
      <c r="AL22" s="249">
        <f t="shared" si="2"/>
        <v>5.6031007987997498E-4</v>
      </c>
      <c r="AM22" s="250">
        <f t="shared" si="3"/>
        <v>4.9565564055804884E-3</v>
      </c>
      <c r="AN22" s="250">
        <f t="shared" si="4"/>
        <v>2.6494367014772232E-4</v>
      </c>
      <c r="AO22" s="250">
        <f t="shared" si="5"/>
        <v>3.3219406796750712E-4</v>
      </c>
      <c r="AP22" s="249">
        <f t="shared" si="6"/>
        <v>7.9707221109155974E-3</v>
      </c>
      <c r="AQ22" s="250">
        <f t="shared" si="7"/>
        <v>3.6457952029651977E-2</v>
      </c>
      <c r="AR22" s="250">
        <f t="shared" si="8"/>
        <v>3.6706056588568783E-3</v>
      </c>
      <c r="AS22" s="251">
        <f t="shared" si="9"/>
        <v>2.7081663221524177E-3</v>
      </c>
      <c r="AT22" s="250">
        <f t="shared" si="10"/>
        <v>1.3983651478617696E-3</v>
      </c>
      <c r="AU22" s="250">
        <f t="shared" si="11"/>
        <v>2.5551622485693946E-2</v>
      </c>
      <c r="AV22" s="250">
        <f t="shared" si="12"/>
        <v>4.3020645467206978E-3</v>
      </c>
      <c r="AW22" s="250">
        <f t="shared" si="13"/>
        <v>1.0350608992904155E-3</v>
      </c>
      <c r="AX22" s="249">
        <f t="shared" si="14"/>
        <v>2.0266950666270142E-2</v>
      </c>
      <c r="AY22" s="250">
        <f t="shared" si="15"/>
        <v>4.2893923012453171E-2</v>
      </c>
      <c r="AZ22" s="250">
        <f t="shared" si="16"/>
        <v>1.2406504189930196E-3</v>
      </c>
      <c r="BA22" s="251">
        <f t="shared" si="17"/>
        <v>1.5729440050853518E-3</v>
      </c>
      <c r="BB22" s="250">
        <f t="shared" si="18"/>
        <v>0.17105306729918571</v>
      </c>
      <c r="BC22" s="250">
        <f t="shared" si="19"/>
        <v>0.29854919045337419</v>
      </c>
      <c r="BD22" s="250">
        <f t="shared" si="20"/>
        <v>0.11308994986564816</v>
      </c>
      <c r="BE22" s="251">
        <f t="shared" si="21"/>
        <v>7.6080188846093119E-2</v>
      </c>
    </row>
    <row r="23" spans="1:57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37">
        <f>'MRIO_+_Emi'!D21/1000</f>
        <v>4.5977155241320897</v>
      </c>
      <c r="F23" s="38">
        <f>'MRIO_+_Emi'!E21/1000</f>
        <v>2.0793315427603702</v>
      </c>
      <c r="G23" s="38">
        <f>'MRIO_+_Emi'!F21/1000</f>
        <v>5.3380217036409805</v>
      </c>
      <c r="H23" s="38">
        <f>'MRIO_+_Emi'!G21/1000</f>
        <v>2.6269197612193103</v>
      </c>
      <c r="I23" s="37">
        <f>'MRIO_+_Emi'!H21/1000</f>
        <v>39.278455061811997</v>
      </c>
      <c r="J23" s="38">
        <f>'MRIO_+_Emi'!I21/1000</f>
        <v>16.002908778154101</v>
      </c>
      <c r="K23" s="38">
        <f>'MRIO_+_Emi'!J21/1000</f>
        <v>24.514494590177801</v>
      </c>
      <c r="L23" s="39">
        <f>'MRIO_+_Emi'!K21/1000</f>
        <v>12.783182488569</v>
      </c>
      <c r="M23" s="38">
        <f>'MRIO_+_Emi'!L21/1000</f>
        <v>29.5634701219306</v>
      </c>
      <c r="N23" s="38">
        <f>'MRIO_+_Emi'!M21/1000</f>
        <v>4.3078651930567302</v>
      </c>
      <c r="O23" s="38">
        <f>'MRIO_+_Emi'!N21/1000</f>
        <v>20.882875334462302</v>
      </c>
      <c r="P23" s="38">
        <f>'MRIO_+_Emi'!O21/1000</f>
        <v>6.4130664868755298</v>
      </c>
      <c r="Q23" s="37">
        <f>'MRIO_+_Emi'!P21/1000</f>
        <v>57.1728492828112</v>
      </c>
      <c r="R23" s="38">
        <f>'MRIO_+_Emi'!Q21/1000</f>
        <v>13.0216866545301</v>
      </c>
      <c r="S23" s="38">
        <f>'MRIO_+_Emi'!R21/1000</f>
        <v>10.737624419136301</v>
      </c>
      <c r="T23" s="39">
        <f>'MRIO_+_Emi'!S21/1000</f>
        <v>5.6384326748518196</v>
      </c>
      <c r="U23" s="38">
        <f>'MRIO_+_Emi'!T21/1000</f>
        <v>1414.6468331143099</v>
      </c>
      <c r="V23" s="38">
        <f>'MRIO_+_Emi'!U21/1000</f>
        <v>304.49151373243001</v>
      </c>
      <c r="W23" s="38">
        <f>'MRIO_+_Emi'!V21/1000</f>
        <v>2123.7703991651101</v>
      </c>
      <c r="X23" s="39">
        <f>'MRIO_+_Emi'!W21/1000</f>
        <v>777.766584440305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41">
        <f>'MRIO_+_Emi'!AE21/1000</f>
        <v>677084.60605931398</v>
      </c>
      <c r="AG23" s="245">
        <f t="shared" si="0"/>
        <v>34.349210596240027</v>
      </c>
      <c r="AI23" s="32">
        <f t="shared" si="1"/>
        <v>2.9653110686922446E-6</v>
      </c>
      <c r="AL23" s="249">
        <f t="shared" si="2"/>
        <v>2.3324691978919465E-4</v>
      </c>
      <c r="AM23" s="250">
        <f t="shared" si="3"/>
        <v>1.0548666506741375E-4</v>
      </c>
      <c r="AN23" s="250">
        <f t="shared" si="4"/>
        <v>2.7080342696434248E-4</v>
      </c>
      <c r="AO23" s="250">
        <f t="shared" si="5"/>
        <v>1.332663884100211E-4</v>
      </c>
      <c r="AP23" s="249">
        <f t="shared" si="6"/>
        <v>1.9926371279735447E-3</v>
      </c>
      <c r="AQ23" s="250">
        <f t="shared" si="7"/>
        <v>8.1184430845719115E-4</v>
      </c>
      <c r="AR23" s="250">
        <f t="shared" si="8"/>
        <v>1.2436459635956317E-3</v>
      </c>
      <c r="AS23" s="251">
        <f t="shared" si="9"/>
        <v>6.4850422452457726E-4</v>
      </c>
      <c r="AT23" s="250">
        <f t="shared" si="10"/>
        <v>1.4997857757895706E-3</v>
      </c>
      <c r="AU23" s="250">
        <f t="shared" si="11"/>
        <v>2.1854250918171845E-4</v>
      </c>
      <c r="AV23" s="250">
        <f t="shared" si="12"/>
        <v>1.0594101184684653E-3</v>
      </c>
      <c r="AW23" s="250">
        <f t="shared" si="13"/>
        <v>3.2534157379156167E-4</v>
      </c>
      <c r="AX23" s="249">
        <f t="shared" si="14"/>
        <v>2.9004384722790995E-3</v>
      </c>
      <c r="AY23" s="250">
        <f t="shared" si="15"/>
        <v>6.6060379044494133E-4</v>
      </c>
      <c r="AZ23" s="250">
        <f t="shared" si="16"/>
        <v>5.4473092310111117E-4</v>
      </c>
      <c r="BA23" s="251">
        <f t="shared" si="17"/>
        <v>2.8604358989700579E-4</v>
      </c>
      <c r="BB23" s="250">
        <f t="shared" si="18"/>
        <v>7.1766514192010286E-2</v>
      </c>
      <c r="BC23" s="250">
        <f t="shared" si="19"/>
        <v>1.5447173124841238E-2</v>
      </c>
      <c r="BD23" s="250">
        <f t="shared" si="20"/>
        <v>0.10774109475558298</v>
      </c>
      <c r="BE23" s="251">
        <f t="shared" si="21"/>
        <v>3.9456912717519374E-2</v>
      </c>
    </row>
    <row r="24" spans="1:57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44">
        <f>'MRIO_+_Emi'!D22/1000</f>
        <v>3.3688285063505501</v>
      </c>
      <c r="F24" s="45">
        <f>'MRIO_+_Emi'!E22/1000</f>
        <v>1.00149408890771</v>
      </c>
      <c r="G24" s="45">
        <f>'MRIO_+_Emi'!F22/1000</f>
        <v>7.46589711769687</v>
      </c>
      <c r="H24" s="45">
        <f>'MRIO_+_Emi'!G22/1000</f>
        <v>12.940680600338698</v>
      </c>
      <c r="I24" s="44">
        <f>'MRIO_+_Emi'!H22/1000</f>
        <v>37.480265785774797</v>
      </c>
      <c r="J24" s="45">
        <f>'MRIO_+_Emi'!I22/1000</f>
        <v>9.8873099237933886</v>
      </c>
      <c r="K24" s="45">
        <f>'MRIO_+_Emi'!J22/1000</f>
        <v>49.546238249788303</v>
      </c>
      <c r="L24" s="46">
        <f>'MRIO_+_Emi'!K22/1000</f>
        <v>115.02709243776499</v>
      </c>
      <c r="M24" s="45">
        <f>'MRIO_+_Emi'!L22/1000</f>
        <v>16.628889370025401</v>
      </c>
      <c r="N24" s="45">
        <f>'MRIO_+_Emi'!M22/1000</f>
        <v>11.309086906011901</v>
      </c>
      <c r="O24" s="45">
        <f>'MRIO_+_Emi'!N22/1000</f>
        <v>44.368496195596897</v>
      </c>
      <c r="P24" s="45">
        <f>'MRIO_+_Emi'!O22/1000</f>
        <v>44.459202631668099</v>
      </c>
      <c r="Q24" s="44">
        <f>'MRIO_+_Emi'!P22/1000</f>
        <v>41.075879999153301</v>
      </c>
      <c r="R24" s="45">
        <f>'MRIO_+_Emi'!Q22/1000</f>
        <v>8.3064379923793403</v>
      </c>
      <c r="S24" s="45">
        <f>'MRIO_+_Emi'!R22/1000</f>
        <v>27.131280265029599</v>
      </c>
      <c r="T24" s="46">
        <f>'MRIO_+_Emi'!S22/1000</f>
        <v>22.552799349703601</v>
      </c>
      <c r="U24" s="45">
        <f>'MRIO_+_Emi'!T22/1000</f>
        <v>1080.94837613717</v>
      </c>
      <c r="V24" s="45">
        <f>'MRIO_+_Emi'!U22/1000</f>
        <v>399.22516799576596</v>
      </c>
      <c r="W24" s="45">
        <f>'MRIO_+_Emi'!V22/1000</f>
        <v>1954.5236868018601</v>
      </c>
      <c r="X24" s="46">
        <f>'MRIO_+_Emi'!W22/1000</f>
        <v>2009.0897600897499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48">
        <f>'MRIO_+_Emi'!AE22/1000</f>
        <v>1344390.1454942999</v>
      </c>
      <c r="AG24" s="245">
        <f t="shared" si="0"/>
        <v>141.89038170020629</v>
      </c>
      <c r="AI24" s="32">
        <f t="shared" si="1"/>
        <v>1.1498850653879344E-6</v>
      </c>
      <c r="AL24" s="252">
        <f t="shared" si="2"/>
        <v>3.5555479505011147E-4</v>
      </c>
      <c r="AM24" s="253">
        <f t="shared" si="3"/>
        <v>1.0570025302689769E-4</v>
      </c>
      <c r="AN24" s="253">
        <f t="shared" si="4"/>
        <v>7.879699173002978E-4</v>
      </c>
      <c r="AO24" s="253">
        <f t="shared" si="5"/>
        <v>1.3657925982248267E-3</v>
      </c>
      <c r="AP24" s="252">
        <f t="shared" si="6"/>
        <v>3.9557633149813328E-3</v>
      </c>
      <c r="AQ24" s="253">
        <f t="shared" si="7"/>
        <v>1.0435320310678592E-3</v>
      </c>
      <c r="AR24" s="253">
        <f t="shared" si="8"/>
        <v>5.229236974574082E-3</v>
      </c>
      <c r="AS24" s="254">
        <f t="shared" si="9"/>
        <v>1.2140254156548031E-2</v>
      </c>
      <c r="AT24" s="253">
        <f t="shared" si="10"/>
        <v>1.7550556048563442E-3</v>
      </c>
      <c r="AU24" s="253">
        <f t="shared" si="11"/>
        <v>1.1935900178625916E-3</v>
      </c>
      <c r="AV24" s="253">
        <f t="shared" si="12"/>
        <v>4.6827648073414756E-3</v>
      </c>
      <c r="AW24" s="253">
        <f t="shared" si="13"/>
        <v>4.692338197089938E-3</v>
      </c>
      <c r="AX24" s="252">
        <f t="shared" si="14"/>
        <v>4.3352536548152219E-3</v>
      </c>
      <c r="AY24" s="253">
        <f t="shared" si="15"/>
        <v>8.766827555660605E-4</v>
      </c>
      <c r="AZ24" s="253">
        <f t="shared" si="16"/>
        <v>2.8635048581116263E-3</v>
      </c>
      <c r="BA24" s="254">
        <f t="shared" si="17"/>
        <v>2.3802802474136224E-3</v>
      </c>
      <c r="BB24" s="253">
        <f t="shared" si="18"/>
        <v>0.11408606214673531</v>
      </c>
      <c r="BC24" s="253">
        <f t="shared" si="19"/>
        <v>4.2135247465995639E-2</v>
      </c>
      <c r="BD24" s="253">
        <f t="shared" si="20"/>
        <v>0.20628543945510958</v>
      </c>
      <c r="BE24" s="254">
        <f t="shared" si="21"/>
        <v>0.21204448268571391</v>
      </c>
    </row>
    <row r="25" spans="1:57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60"/>
      <c r="AI25" s="32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</row>
    <row r="26" spans="1:57" s="17" customFormat="1" x14ac:dyDescent="0.25"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AL26" s="134">
        <v>831.15062289754405</v>
      </c>
      <c r="AM26" s="135">
        <v>197.91609207366599</v>
      </c>
      <c r="AN26" s="135">
        <v>1917.8076692811201</v>
      </c>
      <c r="AO26" s="135">
        <v>1217.0665843132899</v>
      </c>
      <c r="AP26" s="134">
        <v>6671.7864134741803</v>
      </c>
      <c r="AQ26" s="135">
        <v>1422.32883704234</v>
      </c>
      <c r="AR26" s="135">
        <v>10586.4211407519</v>
      </c>
      <c r="AS26" s="136">
        <v>6381.3663846917898</v>
      </c>
      <c r="AT26" s="135">
        <v>5143.7976289009302</v>
      </c>
      <c r="AU26" s="135">
        <v>1541.6407415639301</v>
      </c>
      <c r="AV26" s="135">
        <v>15015.5366790771</v>
      </c>
      <c r="AW26" s="135">
        <v>8693.9351927942407</v>
      </c>
      <c r="AX26" s="134">
        <v>14985.277184295501</v>
      </c>
      <c r="AY26" s="135">
        <v>2393.5147366198098</v>
      </c>
      <c r="AZ26" s="135">
        <v>8159.6556494513097</v>
      </c>
      <c r="BA26" s="136">
        <v>4110.8217194157496</v>
      </c>
      <c r="BB26" s="135">
        <v>15845.990500220099</v>
      </c>
      <c r="BC26" s="135">
        <v>5643.1795333454702</v>
      </c>
      <c r="BD26" s="135">
        <v>19711.795243801898</v>
      </c>
      <c r="BE26" s="136">
        <v>9474.8504400728198</v>
      </c>
    </row>
    <row r="27" spans="1:57" s="17" customFormat="1" x14ac:dyDescent="0.25"/>
    <row r="28" spans="1:57" s="17" customFormat="1" x14ac:dyDescent="0.25">
      <c r="E28" s="11" t="s">
        <v>8</v>
      </c>
      <c r="F28" s="11" t="s">
        <v>8</v>
      </c>
      <c r="G28" s="11" t="s">
        <v>8</v>
      </c>
      <c r="H28" s="11" t="s">
        <v>8</v>
      </c>
      <c r="I28" s="12" t="s">
        <v>9</v>
      </c>
      <c r="J28" s="12" t="s">
        <v>9</v>
      </c>
      <c r="K28" s="12" t="s">
        <v>9</v>
      </c>
      <c r="L28" s="12" t="s">
        <v>9</v>
      </c>
      <c r="M28" s="13" t="s">
        <v>10</v>
      </c>
      <c r="N28" s="13" t="s">
        <v>10</v>
      </c>
      <c r="O28" s="13" t="s">
        <v>10</v>
      </c>
      <c r="P28" s="13" t="s">
        <v>10</v>
      </c>
      <c r="Q28" s="14" t="s">
        <v>11</v>
      </c>
      <c r="R28" s="14" t="s">
        <v>11</v>
      </c>
      <c r="S28" s="14" t="s">
        <v>11</v>
      </c>
      <c r="T28" s="14" t="s">
        <v>11</v>
      </c>
      <c r="U28" s="15" t="s">
        <v>12</v>
      </c>
      <c r="V28" s="15" t="s">
        <v>12</v>
      </c>
      <c r="W28" s="15" t="s">
        <v>12</v>
      </c>
      <c r="X28" s="15" t="s">
        <v>12</v>
      </c>
      <c r="AL28" s="11" t="s">
        <v>8</v>
      </c>
      <c r="AM28" s="11" t="s">
        <v>8</v>
      </c>
      <c r="AN28" s="11" t="s">
        <v>8</v>
      </c>
      <c r="AO28" s="11" t="s">
        <v>8</v>
      </c>
      <c r="AP28" s="12" t="s">
        <v>9</v>
      </c>
      <c r="AQ28" s="12" t="s">
        <v>9</v>
      </c>
      <c r="AR28" s="12" t="s">
        <v>9</v>
      </c>
      <c r="AS28" s="12" t="s">
        <v>9</v>
      </c>
      <c r="AT28" s="13" t="s">
        <v>10</v>
      </c>
      <c r="AU28" s="13" t="s">
        <v>10</v>
      </c>
      <c r="AV28" s="13" t="s">
        <v>10</v>
      </c>
      <c r="AW28" s="13" t="s">
        <v>10</v>
      </c>
      <c r="AX28" s="14" t="s">
        <v>11</v>
      </c>
      <c r="AY28" s="14" t="s">
        <v>11</v>
      </c>
      <c r="AZ28" s="14" t="s">
        <v>11</v>
      </c>
      <c r="BA28" s="14" t="s">
        <v>11</v>
      </c>
      <c r="BB28" s="15" t="s">
        <v>12</v>
      </c>
      <c r="BC28" s="15" t="s">
        <v>12</v>
      </c>
      <c r="BD28" s="15" t="s">
        <v>12</v>
      </c>
      <c r="BE28" s="15" t="s">
        <v>12</v>
      </c>
    </row>
    <row r="29" spans="1:57" s="17" customFormat="1" x14ac:dyDescent="0.25">
      <c r="E29" s="18" t="s">
        <v>13</v>
      </c>
      <c r="F29" s="18" t="s">
        <v>14</v>
      </c>
      <c r="G29" s="18" t="s">
        <v>15</v>
      </c>
      <c r="H29" s="18" t="s">
        <v>16</v>
      </c>
      <c r="I29" s="18" t="s">
        <v>13</v>
      </c>
      <c r="J29" s="18" t="s">
        <v>14</v>
      </c>
      <c r="K29" s="18" t="s">
        <v>15</v>
      </c>
      <c r="L29" s="18" t="s">
        <v>16</v>
      </c>
      <c r="M29" s="18" t="s">
        <v>13</v>
      </c>
      <c r="N29" s="18" t="s">
        <v>14</v>
      </c>
      <c r="O29" s="18" t="s">
        <v>15</v>
      </c>
      <c r="P29" s="18" t="s">
        <v>16</v>
      </c>
      <c r="Q29" s="18" t="s">
        <v>13</v>
      </c>
      <c r="R29" s="18" t="s">
        <v>14</v>
      </c>
      <c r="S29" s="18" t="s">
        <v>15</v>
      </c>
      <c r="T29" s="18" t="s">
        <v>16</v>
      </c>
      <c r="U29" s="18" t="s">
        <v>13</v>
      </c>
      <c r="V29" s="18" t="s">
        <v>14</v>
      </c>
      <c r="W29" s="18" t="s">
        <v>15</v>
      </c>
      <c r="X29" s="18" t="s">
        <v>16</v>
      </c>
      <c r="AL29" s="18" t="s">
        <v>13</v>
      </c>
      <c r="AM29" s="18" t="s">
        <v>14</v>
      </c>
      <c r="AN29" s="18" t="s">
        <v>15</v>
      </c>
      <c r="AO29" s="18" t="s">
        <v>16</v>
      </c>
      <c r="AP29" s="18" t="s">
        <v>13</v>
      </c>
      <c r="AQ29" s="18" t="s">
        <v>14</v>
      </c>
      <c r="AR29" s="18" t="s">
        <v>15</v>
      </c>
      <c r="AS29" s="18" t="s">
        <v>16</v>
      </c>
      <c r="AT29" s="18" t="s">
        <v>13</v>
      </c>
      <c r="AU29" s="18" t="s">
        <v>14</v>
      </c>
      <c r="AV29" s="18" t="s">
        <v>15</v>
      </c>
      <c r="AW29" s="18" t="s">
        <v>16</v>
      </c>
      <c r="AX29" s="18" t="s">
        <v>13</v>
      </c>
      <c r="AY29" s="18" t="s">
        <v>14</v>
      </c>
      <c r="AZ29" s="18" t="s">
        <v>15</v>
      </c>
      <c r="BA29" s="18" t="s">
        <v>16</v>
      </c>
      <c r="BB29" s="18" t="s">
        <v>13</v>
      </c>
      <c r="BC29" s="18" t="s">
        <v>14</v>
      </c>
      <c r="BD29" s="18" t="s">
        <v>15</v>
      </c>
      <c r="BE29" s="18" t="s">
        <v>16</v>
      </c>
    </row>
    <row r="30" spans="1:57" s="17" customFormat="1" x14ac:dyDescent="0.25">
      <c r="A30" s="24" t="s">
        <v>8</v>
      </c>
      <c r="E30" s="125">
        <f t="shared" ref="E30:X30" si="22">E5/$C5</f>
        <v>0.18359906645859164</v>
      </c>
      <c r="F30" s="126">
        <f t="shared" si="22"/>
        <v>6.0980990112627729E-3</v>
      </c>
      <c r="G30" s="126">
        <f t="shared" si="22"/>
        <v>9.2782262256803971E-2</v>
      </c>
      <c r="H30" s="126">
        <f t="shared" si="22"/>
        <v>2.4653047248159077E-2</v>
      </c>
      <c r="I30" s="125">
        <f t="shared" si="22"/>
        <v>9.5016663365131038E-2</v>
      </c>
      <c r="J30" s="126">
        <f t="shared" si="22"/>
        <v>3.0559302003894408E-3</v>
      </c>
      <c r="K30" s="126">
        <f t="shared" si="22"/>
        <v>2.4845402397816723E-2</v>
      </c>
      <c r="L30" s="127">
        <f t="shared" si="22"/>
        <v>8.7379341244173195E-3</v>
      </c>
      <c r="M30" s="126">
        <f t="shared" si="22"/>
        <v>1.010219357925431E-2</v>
      </c>
      <c r="N30" s="126">
        <f t="shared" si="22"/>
        <v>4.7868425658944262E-4</v>
      </c>
      <c r="O30" s="126">
        <f t="shared" si="22"/>
        <v>5.9852726176269355E-3</v>
      </c>
      <c r="P30" s="126">
        <f t="shared" si="22"/>
        <v>1.3001506778118222E-3</v>
      </c>
      <c r="Q30" s="125">
        <f t="shared" si="22"/>
        <v>1.3940705108992873E-2</v>
      </c>
      <c r="R30" s="126">
        <f t="shared" si="22"/>
        <v>7.7458545132437679E-4</v>
      </c>
      <c r="S30" s="126">
        <f t="shared" si="22"/>
        <v>3.7794856566387984E-3</v>
      </c>
      <c r="T30" s="127">
        <f t="shared" si="22"/>
        <v>1.8655163855103593E-3</v>
      </c>
      <c r="U30" s="126">
        <f t="shared" si="22"/>
        <v>4.1140567653827648E-2</v>
      </c>
      <c r="V30" s="126">
        <f t="shared" si="22"/>
        <v>3.1877445443501207E-3</v>
      </c>
      <c r="W30" s="126">
        <f t="shared" si="22"/>
        <v>1.8193233643145821E-2</v>
      </c>
      <c r="X30" s="127">
        <f t="shared" si="22"/>
        <v>6.1260784224008982E-3</v>
      </c>
      <c r="AL30" s="255">
        <f t="shared" ref="AL30:AL49" si="23">E30/$AF5</f>
        <v>1.3069368990993284E-6</v>
      </c>
      <c r="AM30" s="256">
        <f t="shared" ref="AM30:AM49" si="24">F30/$AF5</f>
        <v>4.3408884183939681E-8</v>
      </c>
      <c r="AN30" s="256">
        <f t="shared" ref="AN30:AN49" si="25">G30/$AF5</f>
        <v>6.60463936251423E-7</v>
      </c>
      <c r="AO30" s="256">
        <f t="shared" ref="AO30:AO49" si="26">H30/$AF5</f>
        <v>1.7549096379052152E-7</v>
      </c>
      <c r="AP30" s="255">
        <f t="shared" ref="AP30:AP49" si="27">I30/$AF5</f>
        <v>6.7636936165574932E-7</v>
      </c>
      <c r="AQ30" s="256">
        <f t="shared" ref="AQ30:AQ49" si="28">J30/$AF5</f>
        <v>2.175342182832797E-8</v>
      </c>
      <c r="AR30" s="256">
        <f t="shared" ref="AR30:AR49" si="29">K30/$AF5</f>
        <v>1.7686023024523983E-7</v>
      </c>
      <c r="AS30" s="257">
        <f t="shared" ref="AS30:AS49" si="30">L30/$AF5</f>
        <v>6.2200362721755958E-8</v>
      </c>
      <c r="AT30" s="256">
        <f t="shared" ref="AT30:AT49" si="31">M30/$AF5</f>
        <v>7.1911746640332299E-8</v>
      </c>
      <c r="AU30" s="256">
        <f t="shared" ref="AU30:AU49" si="32">N30/$AF5</f>
        <v>3.407479841929216E-9</v>
      </c>
      <c r="AV30" s="256">
        <f t="shared" ref="AV30:AV49" si="33">O30/$AF5</f>
        <v>4.2605737523778212E-8</v>
      </c>
      <c r="AW30" s="256">
        <f t="shared" ref="AW30:AW49" si="34">P30/$AF5</f>
        <v>9.2550301480128091E-9</v>
      </c>
      <c r="AX30" s="255">
        <f t="shared" ref="AX30:AX49" si="35">Q30/$AF5</f>
        <v>9.923591801331141E-8</v>
      </c>
      <c r="AY30" s="256">
        <f t="shared" ref="AY30:AY49" si="36">R30/$AF5</f>
        <v>5.5138314555082642E-9</v>
      </c>
      <c r="AZ30" s="256">
        <f t="shared" ref="AZ30:AZ49" si="37">S30/$AF5</f>
        <v>2.6903999892569995E-8</v>
      </c>
      <c r="BA30" s="257">
        <f t="shared" ref="BA30:BA49" si="38">T30/$AF5</f>
        <v>1.3279545735859068E-8</v>
      </c>
      <c r="BB30" s="256">
        <f t="shared" ref="BB30:BB49" si="39">U30/$AF5</f>
        <v>2.9285620539256032E-7</v>
      </c>
      <c r="BC30" s="256">
        <f t="shared" ref="BC30:BC49" si="40">V30/$AF5</f>
        <v>2.2691732862668864E-8</v>
      </c>
      <c r="BD30" s="256">
        <f t="shared" ref="BD30:BD49" si="41">W30/$AF5</f>
        <v>1.2950723999201411E-7</v>
      </c>
      <c r="BE30" s="257">
        <f t="shared" ref="BE30:BE49" si="42">X30/$AF5</f>
        <v>4.3608053632547605E-8</v>
      </c>
    </row>
    <row r="31" spans="1:57" x14ac:dyDescent="0.25">
      <c r="A31" s="34" t="s">
        <v>8</v>
      </c>
      <c r="E31" s="128">
        <f t="shared" ref="E31:X31" si="43">E6/$C6</f>
        <v>0.12822175495545313</v>
      </c>
      <c r="F31" s="129">
        <f t="shared" si="43"/>
        <v>0.25826643722579135</v>
      </c>
      <c r="G31" s="129">
        <f t="shared" si="43"/>
        <v>0.12527426035771233</v>
      </c>
      <c r="H31" s="129">
        <f t="shared" si="43"/>
        <v>8.526796094238133E-2</v>
      </c>
      <c r="I31" s="128">
        <f t="shared" si="43"/>
        <v>6.1720813769146048E-3</v>
      </c>
      <c r="J31" s="129">
        <f t="shared" si="43"/>
        <v>6.0991309110131958E-3</v>
      </c>
      <c r="K31" s="129">
        <f t="shared" si="43"/>
        <v>5.6449889909142214E-3</v>
      </c>
      <c r="L31" s="130">
        <f t="shared" si="43"/>
        <v>6.9327183072473179E-3</v>
      </c>
      <c r="M31" s="129">
        <f t="shared" si="43"/>
        <v>3.5170939168982724E-4</v>
      </c>
      <c r="N31" s="129">
        <f t="shared" si="43"/>
        <v>5.2368549059764776E-4</v>
      </c>
      <c r="O31" s="129">
        <f t="shared" si="43"/>
        <v>1.7884526132557472E-3</v>
      </c>
      <c r="P31" s="129">
        <f t="shared" si="43"/>
        <v>7.1840269888961419E-4</v>
      </c>
      <c r="Q31" s="128">
        <f t="shared" si="43"/>
        <v>4.5933413660805201E-4</v>
      </c>
      <c r="R31" s="129">
        <f t="shared" si="43"/>
        <v>4.2543835871499259E-4</v>
      </c>
      <c r="S31" s="129">
        <f t="shared" si="43"/>
        <v>1.1052291456934194E-4</v>
      </c>
      <c r="T31" s="130">
        <f t="shared" si="43"/>
        <v>2.5260138471996794E-4</v>
      </c>
      <c r="U31" s="129">
        <f t="shared" si="43"/>
        <v>4.2277733999971055E-3</v>
      </c>
      <c r="V31" s="129">
        <f t="shared" si="43"/>
        <v>5.0306349869868603E-3</v>
      </c>
      <c r="W31" s="129">
        <f t="shared" si="43"/>
        <v>4.1680120692267827E-3</v>
      </c>
      <c r="X31" s="130">
        <f t="shared" si="43"/>
        <v>4.0698646640029224E-3</v>
      </c>
      <c r="AL31" s="258">
        <f t="shared" si="23"/>
        <v>1.6643804692567589E-6</v>
      </c>
      <c r="AM31" s="259">
        <f t="shared" si="24"/>
        <v>3.3524234177926661E-6</v>
      </c>
      <c r="AN31" s="259">
        <f t="shared" si="25"/>
        <v>1.6261205620871532E-6</v>
      </c>
      <c r="AO31" s="259">
        <f t="shared" si="26"/>
        <v>1.1068194230780337E-6</v>
      </c>
      <c r="AP31" s="258">
        <f t="shared" si="27"/>
        <v>8.0116605032967897E-8</v>
      </c>
      <c r="AQ31" s="259">
        <f t="shared" si="28"/>
        <v>7.9169672660129385E-8</v>
      </c>
      <c r="AR31" s="259">
        <f t="shared" si="29"/>
        <v>7.3274690624155073E-8</v>
      </c>
      <c r="AS31" s="260">
        <f t="shared" si="30"/>
        <v>8.9990040718519176E-8</v>
      </c>
      <c r="AT31" s="259">
        <f t="shared" si="31"/>
        <v>4.5653582154299508E-9</v>
      </c>
      <c r="AU31" s="259">
        <f t="shared" si="32"/>
        <v>6.7976912567347473E-9</v>
      </c>
      <c r="AV31" s="259">
        <f t="shared" si="33"/>
        <v>2.3214980958014748E-8</v>
      </c>
      <c r="AW31" s="259">
        <f t="shared" si="34"/>
        <v>9.3252149099708333E-9</v>
      </c>
      <c r="AX31" s="258">
        <f t="shared" si="35"/>
        <v>5.9623795205342741E-9</v>
      </c>
      <c r="AY31" s="259">
        <f t="shared" si="36"/>
        <v>5.5223959098351926E-9</v>
      </c>
      <c r="AZ31" s="259">
        <f t="shared" si="37"/>
        <v>1.4346409505817073E-9</v>
      </c>
      <c r="BA31" s="260">
        <f t="shared" si="38"/>
        <v>3.2788882930294593E-9</v>
      </c>
      <c r="BB31" s="259">
        <f t="shared" si="39"/>
        <v>5.4878545983426085E-8</v>
      </c>
      <c r="BC31" s="259">
        <f t="shared" si="40"/>
        <v>6.5300078159198295E-8</v>
      </c>
      <c r="BD31" s="259">
        <f t="shared" si="41"/>
        <v>5.4102814971278617E-8</v>
      </c>
      <c r="BE31" s="260">
        <f t="shared" si="42"/>
        <v>5.2828814124701722E-8</v>
      </c>
    </row>
    <row r="32" spans="1:57" x14ac:dyDescent="0.25">
      <c r="A32" s="34" t="s">
        <v>8</v>
      </c>
      <c r="E32" s="128">
        <f t="shared" ref="E32:X32" si="44">E7/$C7</f>
        <v>4.9712616908848477E-2</v>
      </c>
      <c r="F32" s="129">
        <f t="shared" si="44"/>
        <v>7.3644116562537418E-3</v>
      </c>
      <c r="G32" s="129">
        <f t="shared" si="44"/>
        <v>0.12644426998230709</v>
      </c>
      <c r="H32" s="129">
        <f t="shared" si="44"/>
        <v>5.3616546696386332E-2</v>
      </c>
      <c r="I32" s="128">
        <f t="shared" si="44"/>
        <v>7.9314384985046255E-3</v>
      </c>
      <c r="J32" s="129">
        <f t="shared" si="44"/>
        <v>3.4328093171255586E-4</v>
      </c>
      <c r="K32" s="129">
        <f t="shared" si="44"/>
        <v>3.8662714582691944E-3</v>
      </c>
      <c r="L32" s="130">
        <f t="shared" si="44"/>
        <v>1.6224726829782122E-3</v>
      </c>
      <c r="M32" s="129">
        <f t="shared" si="44"/>
        <v>6.5850795273207359E-4</v>
      </c>
      <c r="N32" s="129">
        <f t="shared" si="44"/>
        <v>4.3611081846654169E-5</v>
      </c>
      <c r="O32" s="129">
        <f t="shared" si="44"/>
        <v>5.2430262456319764E-4</v>
      </c>
      <c r="P32" s="129">
        <f t="shared" si="44"/>
        <v>1.2763907915899054E-4</v>
      </c>
      <c r="Q32" s="128">
        <f t="shared" si="44"/>
        <v>1.1544796537309773E-3</v>
      </c>
      <c r="R32" s="129">
        <f t="shared" si="44"/>
        <v>6.5365982592766086E-5</v>
      </c>
      <c r="S32" s="129">
        <f t="shared" si="44"/>
        <v>4.3531573503425962E-4</v>
      </c>
      <c r="T32" s="130">
        <f t="shared" si="44"/>
        <v>1.5471630882322494E-4</v>
      </c>
      <c r="U32" s="129">
        <f t="shared" si="44"/>
        <v>3.4381856953757377E-3</v>
      </c>
      <c r="V32" s="129">
        <f t="shared" si="44"/>
        <v>3.0672299585826564E-4</v>
      </c>
      <c r="W32" s="129">
        <f t="shared" si="44"/>
        <v>2.1146510933467018E-3</v>
      </c>
      <c r="X32" s="130">
        <f t="shared" si="44"/>
        <v>6.6596654068174106E-4</v>
      </c>
      <c r="AL32" s="258">
        <f t="shared" si="23"/>
        <v>2.700808815853666E-6</v>
      </c>
      <c r="AM32" s="259">
        <f t="shared" si="24"/>
        <v>4.0009698063682811E-7</v>
      </c>
      <c r="AN32" s="259">
        <f t="shared" si="25"/>
        <v>6.869519657526041E-6</v>
      </c>
      <c r="AO32" s="259">
        <f t="shared" si="26"/>
        <v>2.9129032225108067E-6</v>
      </c>
      <c r="AP32" s="258">
        <f t="shared" si="27"/>
        <v>4.3090266316979231E-7</v>
      </c>
      <c r="AQ32" s="259">
        <f t="shared" si="28"/>
        <v>1.864991674817078E-8</v>
      </c>
      <c r="AR32" s="259">
        <f t="shared" si="29"/>
        <v>2.1004848845763017E-7</v>
      </c>
      <c r="AS32" s="260">
        <f t="shared" si="30"/>
        <v>8.8146406247411698E-8</v>
      </c>
      <c r="AT32" s="259">
        <f t="shared" si="31"/>
        <v>3.5775708354069223E-8</v>
      </c>
      <c r="AU32" s="259">
        <f t="shared" si="32"/>
        <v>2.3693219477125226E-9</v>
      </c>
      <c r="AV32" s="259">
        <f t="shared" si="33"/>
        <v>2.8484542529553583E-8</v>
      </c>
      <c r="AW32" s="259">
        <f t="shared" si="34"/>
        <v>6.9344317735702706E-9</v>
      </c>
      <c r="AX32" s="258">
        <f t="shared" si="35"/>
        <v>6.2721076064803282E-8</v>
      </c>
      <c r="AY32" s="259">
        <f t="shared" si="36"/>
        <v>3.5512317198505179E-9</v>
      </c>
      <c r="AZ32" s="259">
        <f t="shared" si="37"/>
        <v>2.3650023836324744E-8</v>
      </c>
      <c r="BA32" s="260">
        <f t="shared" si="38"/>
        <v>8.4054953613139694E-9</v>
      </c>
      <c r="BB32" s="259">
        <f t="shared" si="39"/>
        <v>1.8679125771308856E-7</v>
      </c>
      <c r="BC32" s="259">
        <f t="shared" si="40"/>
        <v>1.6663781203833634E-8</v>
      </c>
      <c r="BD32" s="259">
        <f t="shared" si="41"/>
        <v>1.148856904040552E-7</v>
      </c>
      <c r="BE32" s="260">
        <f t="shared" si="42"/>
        <v>3.6180921785605485E-8</v>
      </c>
    </row>
    <row r="33" spans="1:57" x14ac:dyDescent="0.25">
      <c r="A33" s="42" t="s">
        <v>8</v>
      </c>
      <c r="E33" s="131">
        <f t="shared" ref="E33:X33" si="45">E8/$C8</f>
        <v>8.2406243998546888E-2</v>
      </c>
      <c r="F33" s="132">
        <f t="shared" si="45"/>
        <v>1.305423557613824E-2</v>
      </c>
      <c r="G33" s="132">
        <f t="shared" si="45"/>
        <v>0.18320739964764243</v>
      </c>
      <c r="H33" s="132">
        <f t="shared" si="45"/>
        <v>0.30567641975237703</v>
      </c>
      <c r="I33" s="131">
        <f t="shared" si="45"/>
        <v>1.2291540488376751E-2</v>
      </c>
      <c r="J33" s="132">
        <f t="shared" si="45"/>
        <v>1.7364092597272234E-3</v>
      </c>
      <c r="K33" s="132">
        <f t="shared" si="45"/>
        <v>1.4262217443967794E-2</v>
      </c>
      <c r="L33" s="133">
        <f t="shared" si="45"/>
        <v>2.7980479787765987E-2</v>
      </c>
      <c r="M33" s="132">
        <f t="shared" si="45"/>
        <v>6.4570510366873494E-4</v>
      </c>
      <c r="N33" s="132">
        <f t="shared" si="45"/>
        <v>1.4674672760606969E-4</v>
      </c>
      <c r="O33" s="132">
        <f t="shared" si="45"/>
        <v>1.8331377975439069E-3</v>
      </c>
      <c r="P33" s="132">
        <f t="shared" si="45"/>
        <v>1.7666406199483404E-3</v>
      </c>
      <c r="Q33" s="131">
        <f t="shared" si="45"/>
        <v>2.3066282726353178E-3</v>
      </c>
      <c r="R33" s="132">
        <f t="shared" si="45"/>
        <v>2.9407625113193631E-4</v>
      </c>
      <c r="S33" s="132">
        <f t="shared" si="45"/>
        <v>1.8082036287825137E-3</v>
      </c>
      <c r="T33" s="133">
        <f t="shared" si="45"/>
        <v>1.1855879117395251E-3</v>
      </c>
      <c r="U33" s="132">
        <f t="shared" si="45"/>
        <v>4.8474279260705584E-3</v>
      </c>
      <c r="V33" s="132">
        <f t="shared" si="45"/>
        <v>1.9469905914474253E-3</v>
      </c>
      <c r="W33" s="132">
        <f t="shared" si="45"/>
        <v>8.2459589593106633E-3</v>
      </c>
      <c r="X33" s="133">
        <f t="shared" si="45"/>
        <v>8.0658320662146572E-3</v>
      </c>
      <c r="AL33" s="261">
        <f t="shared" si="23"/>
        <v>7.6623972042859438E-7</v>
      </c>
      <c r="AM33" s="262">
        <f t="shared" si="24"/>
        <v>1.2138247459070648E-7</v>
      </c>
      <c r="AN33" s="262">
        <f t="shared" si="25"/>
        <v>1.7035212366787972E-6</v>
      </c>
      <c r="AO33" s="262">
        <f t="shared" si="26"/>
        <v>2.8422775150000188E-6</v>
      </c>
      <c r="AP33" s="261">
        <f t="shared" si="27"/>
        <v>1.142906907347534E-7</v>
      </c>
      <c r="AQ33" s="262">
        <f t="shared" si="28"/>
        <v>1.6145690922965396E-8</v>
      </c>
      <c r="AR33" s="262">
        <f t="shared" si="29"/>
        <v>1.3261467792598832E-7</v>
      </c>
      <c r="AS33" s="263">
        <f t="shared" si="30"/>
        <v>2.6017148664625223E-7</v>
      </c>
      <c r="AT33" s="262">
        <f t="shared" si="31"/>
        <v>6.0039734139948481E-9</v>
      </c>
      <c r="AU33" s="262">
        <f t="shared" si="32"/>
        <v>1.3644981991494323E-9</v>
      </c>
      <c r="AV33" s="262">
        <f t="shared" si="33"/>
        <v>1.7045103930739775E-8</v>
      </c>
      <c r="AW33" s="262">
        <f t="shared" si="34"/>
        <v>1.6426791818722924E-8</v>
      </c>
      <c r="AX33" s="261">
        <f t="shared" si="35"/>
        <v>2.1447770423657988E-8</v>
      </c>
      <c r="AY33" s="262">
        <f t="shared" si="36"/>
        <v>2.7344154219187253E-9</v>
      </c>
      <c r="AZ33" s="262">
        <f t="shared" si="37"/>
        <v>1.6813258022301255E-8</v>
      </c>
      <c r="BA33" s="263">
        <f t="shared" si="38"/>
        <v>1.1023977140019073E-8</v>
      </c>
      <c r="BB33" s="262">
        <f t="shared" si="39"/>
        <v>4.5072941547191033E-8</v>
      </c>
      <c r="BC33" s="262">
        <f t="shared" si="40"/>
        <v>1.8103743770849277E-8</v>
      </c>
      <c r="BD33" s="262">
        <f t="shared" si="41"/>
        <v>7.6673574489807845E-8</v>
      </c>
      <c r="BE33" s="263">
        <f t="shared" si="42"/>
        <v>7.4998696792312148E-8</v>
      </c>
    </row>
    <row r="34" spans="1:57" x14ac:dyDescent="0.25">
      <c r="A34" s="49" t="s">
        <v>9</v>
      </c>
      <c r="E34" s="129">
        <f t="shared" ref="E34:X34" si="46">E9/$C9</f>
        <v>1.2119969357198E-2</v>
      </c>
      <c r="F34" s="129">
        <f t="shared" si="46"/>
        <v>6.6811360172333708E-4</v>
      </c>
      <c r="G34" s="129">
        <f t="shared" si="46"/>
        <v>5.0786811686663012E-3</v>
      </c>
      <c r="H34" s="129">
        <f t="shared" si="46"/>
        <v>1.7062101655452154E-3</v>
      </c>
      <c r="I34" s="128">
        <f t="shared" si="46"/>
        <v>0.2944046459905969</v>
      </c>
      <c r="J34" s="129">
        <f t="shared" si="46"/>
        <v>1.2000006617303074E-2</v>
      </c>
      <c r="K34" s="129">
        <f t="shared" si="46"/>
        <v>0.10407217243757486</v>
      </c>
      <c r="L34" s="130">
        <f t="shared" si="46"/>
        <v>3.8075247376391619E-2</v>
      </c>
      <c r="M34" s="129">
        <f t="shared" si="46"/>
        <v>1.0699118322588108E-2</v>
      </c>
      <c r="N34" s="129">
        <f t="shared" si="46"/>
        <v>6.0791097616256834E-4</v>
      </c>
      <c r="O34" s="129">
        <f t="shared" si="46"/>
        <v>5.8044896945048429E-3</v>
      </c>
      <c r="P34" s="129">
        <f t="shared" si="46"/>
        <v>1.5007141274701794E-3</v>
      </c>
      <c r="Q34" s="128">
        <f t="shared" si="46"/>
        <v>1.2933115714370709E-2</v>
      </c>
      <c r="R34" s="129">
        <f t="shared" si="46"/>
        <v>7.5524851340520965E-4</v>
      </c>
      <c r="S34" s="129">
        <f t="shared" si="46"/>
        <v>2.7683963758771608E-3</v>
      </c>
      <c r="T34" s="130">
        <f t="shared" si="46"/>
        <v>1.3943554208040465E-3</v>
      </c>
      <c r="U34" s="129">
        <f t="shared" si="46"/>
        <v>3.7965142823615856E-2</v>
      </c>
      <c r="V34" s="129">
        <f t="shared" si="46"/>
        <v>3.1640566729066941E-3</v>
      </c>
      <c r="W34" s="129">
        <f t="shared" si="46"/>
        <v>1.8527924338979651E-2</v>
      </c>
      <c r="X34" s="129">
        <f t="shared" si="46"/>
        <v>4.9463772347901197E-3</v>
      </c>
      <c r="AL34" s="259">
        <f t="shared" si="23"/>
        <v>1.2266026051361405E-8</v>
      </c>
      <c r="AM34" s="259">
        <f t="shared" si="24"/>
        <v>6.7616498049479931E-10</v>
      </c>
      <c r="AN34" s="259">
        <f t="shared" si="25"/>
        <v>5.1398839126950885E-9</v>
      </c>
      <c r="AO34" s="259">
        <f t="shared" si="26"/>
        <v>1.726771555511068E-9</v>
      </c>
      <c r="AP34" s="258">
        <f t="shared" si="27"/>
        <v>2.979524907146594E-7</v>
      </c>
      <c r="AQ34" s="259">
        <f t="shared" si="28"/>
        <v>1.2144617650945775E-8</v>
      </c>
      <c r="AR34" s="259">
        <f t="shared" si="29"/>
        <v>1.0532633711511247E-7</v>
      </c>
      <c r="AS34" s="260">
        <f t="shared" si="30"/>
        <v>3.8534088863308984E-8</v>
      </c>
      <c r="AT34" s="259">
        <f t="shared" si="31"/>
        <v>1.0828052464796336E-8</v>
      </c>
      <c r="AU34" s="259">
        <f t="shared" si="32"/>
        <v>6.1523685834157081E-10</v>
      </c>
      <c r="AV34" s="259">
        <f t="shared" si="33"/>
        <v>5.8744390938060413E-9</v>
      </c>
      <c r="AW34" s="259">
        <f t="shared" si="34"/>
        <v>1.5187991025953382E-9</v>
      </c>
      <c r="AX34" s="258">
        <f t="shared" si="35"/>
        <v>1.3088971564398244E-8</v>
      </c>
      <c r="AY34" s="259">
        <f t="shared" si="36"/>
        <v>7.6434994740135083E-10</v>
      </c>
      <c r="AZ34" s="259">
        <f t="shared" si="37"/>
        <v>2.8017580792674776E-9</v>
      </c>
      <c r="BA34" s="260">
        <f t="shared" si="38"/>
        <v>1.4111586764270083E-9</v>
      </c>
      <c r="BB34" s="259">
        <f t="shared" si="39"/>
        <v>3.8422657450166101E-8</v>
      </c>
      <c r="BC34" s="259">
        <f t="shared" si="40"/>
        <v>3.2021864440447667E-9</v>
      </c>
      <c r="BD34" s="259">
        <f t="shared" si="41"/>
        <v>1.8751202740014049E-8</v>
      </c>
      <c r="BE34" s="259">
        <f t="shared" si="42"/>
        <v>5.0059855956453811E-9</v>
      </c>
    </row>
    <row r="35" spans="1:57" x14ac:dyDescent="0.25">
      <c r="A35" s="50" t="s">
        <v>9</v>
      </c>
      <c r="E35" s="129">
        <f t="shared" ref="E35:X35" si="47">E10/$C10</f>
        <v>1.5578362797038551E-3</v>
      </c>
      <c r="F35" s="129">
        <f t="shared" si="47"/>
        <v>8.9722411943148365E-4</v>
      </c>
      <c r="G35" s="129">
        <f t="shared" si="47"/>
        <v>1.2944616468109212E-3</v>
      </c>
      <c r="H35" s="129">
        <f t="shared" si="47"/>
        <v>1.3465529720679472E-3</v>
      </c>
      <c r="I35" s="128">
        <f t="shared" si="47"/>
        <v>0.15476401359314368</v>
      </c>
      <c r="J35" s="129">
        <f t="shared" si="47"/>
        <v>0.21561233673899841</v>
      </c>
      <c r="K35" s="129">
        <f t="shared" si="47"/>
        <v>0.15473895625846917</v>
      </c>
      <c r="L35" s="130">
        <f t="shared" si="47"/>
        <v>8.9269403222620822E-2</v>
      </c>
      <c r="M35" s="129">
        <f t="shared" si="47"/>
        <v>9.5853254566880832E-4</v>
      </c>
      <c r="N35" s="129">
        <f t="shared" si="47"/>
        <v>1.9453401974048735E-3</v>
      </c>
      <c r="O35" s="129">
        <f t="shared" si="47"/>
        <v>2.9914895237999105E-3</v>
      </c>
      <c r="P35" s="129">
        <f t="shared" si="47"/>
        <v>1.1749911142956676E-3</v>
      </c>
      <c r="Q35" s="128">
        <f t="shared" si="47"/>
        <v>2.1404972495116126E-3</v>
      </c>
      <c r="R35" s="129">
        <f t="shared" si="47"/>
        <v>3.5337253552931731E-3</v>
      </c>
      <c r="S35" s="129">
        <f t="shared" si="47"/>
        <v>2.9340136172727426E-4</v>
      </c>
      <c r="T35" s="130">
        <f t="shared" si="47"/>
        <v>2.7850579228084441E-4</v>
      </c>
      <c r="U35" s="129">
        <f t="shared" si="47"/>
        <v>1.082172500910625E-2</v>
      </c>
      <c r="V35" s="129">
        <f t="shared" si="47"/>
        <v>1.1653889689564996E-2</v>
      </c>
      <c r="W35" s="129">
        <f t="shared" si="47"/>
        <v>8.8123464777822569E-3</v>
      </c>
      <c r="X35" s="129">
        <f t="shared" si="47"/>
        <v>9.4715642385220598E-3</v>
      </c>
      <c r="AL35" s="259">
        <f t="shared" si="23"/>
        <v>9.5689530049873451E-10</v>
      </c>
      <c r="AM35" s="259">
        <f t="shared" si="24"/>
        <v>5.5111667032257873E-10</v>
      </c>
      <c r="AN35" s="259">
        <f t="shared" si="25"/>
        <v>7.9511838480529769E-10</v>
      </c>
      <c r="AO35" s="259">
        <f t="shared" si="26"/>
        <v>8.2711529294295822E-10</v>
      </c>
      <c r="AP35" s="258">
        <f t="shared" si="27"/>
        <v>9.506323560634622E-8</v>
      </c>
      <c r="AQ35" s="259">
        <f t="shared" si="28"/>
        <v>1.3243909802531969E-7</v>
      </c>
      <c r="AR35" s="259">
        <f t="shared" si="29"/>
        <v>9.5047844229148599E-8</v>
      </c>
      <c r="AS35" s="260">
        <f t="shared" si="30"/>
        <v>5.4833408064094569E-8</v>
      </c>
      <c r="AT35" s="259">
        <f t="shared" si="31"/>
        <v>5.8877514940140828E-10</v>
      </c>
      <c r="AU35" s="259">
        <f t="shared" si="32"/>
        <v>1.1949181804405485E-9</v>
      </c>
      <c r="AV35" s="259">
        <f t="shared" si="33"/>
        <v>1.8375116205147702E-9</v>
      </c>
      <c r="AW35" s="259">
        <f t="shared" si="34"/>
        <v>7.2173404230323453E-10</v>
      </c>
      <c r="AX35" s="258">
        <f t="shared" si="35"/>
        <v>1.3147926938622191E-9</v>
      </c>
      <c r="AY35" s="259">
        <f t="shared" si="36"/>
        <v>2.1705780188763248E-9</v>
      </c>
      <c r="AZ35" s="259">
        <f t="shared" si="37"/>
        <v>1.8022072528066264E-10</v>
      </c>
      <c r="BA35" s="260">
        <f t="shared" si="38"/>
        <v>1.7107117562179166E-10</v>
      </c>
      <c r="BB35" s="259">
        <f t="shared" si="39"/>
        <v>6.6472054473348961E-9</v>
      </c>
      <c r="BC35" s="259">
        <f t="shared" si="40"/>
        <v>7.1583595925724061E-9</v>
      </c>
      <c r="BD35" s="259">
        <f t="shared" si="41"/>
        <v>5.4129519518953783E-9</v>
      </c>
      <c r="BE35" s="259">
        <f t="shared" si="42"/>
        <v>5.8178740772018534E-9</v>
      </c>
    </row>
    <row r="36" spans="1:57" x14ac:dyDescent="0.25">
      <c r="A36" s="50" t="s">
        <v>9</v>
      </c>
      <c r="E36" s="129">
        <f t="shared" ref="E36:X36" si="48">E11/$C11</f>
        <v>1.0884914426166465E-3</v>
      </c>
      <c r="F36" s="129">
        <f t="shared" si="48"/>
        <v>1.0165612008266043E-4</v>
      </c>
      <c r="G36" s="129">
        <f t="shared" si="48"/>
        <v>9.1352572376782095E-4</v>
      </c>
      <c r="H36" s="129">
        <f t="shared" si="48"/>
        <v>4.4099438547556374E-4</v>
      </c>
      <c r="I36" s="128">
        <f t="shared" si="48"/>
        <v>7.1951078613525107E-2</v>
      </c>
      <c r="J36" s="129">
        <f t="shared" si="48"/>
        <v>1.1456207303011383E-2</v>
      </c>
      <c r="K36" s="129">
        <f t="shared" si="48"/>
        <v>0.14777088479045442</v>
      </c>
      <c r="L36" s="130">
        <f t="shared" si="48"/>
        <v>5.459010886551692E-2</v>
      </c>
      <c r="M36" s="129">
        <f t="shared" si="48"/>
        <v>8.0802569851240447E-4</v>
      </c>
      <c r="N36" s="129">
        <f t="shared" si="48"/>
        <v>1.262449801404166E-4</v>
      </c>
      <c r="O36" s="129">
        <f t="shared" si="48"/>
        <v>7.2294013959506916E-4</v>
      </c>
      <c r="P36" s="129">
        <f t="shared" si="48"/>
        <v>2.5144172420195452E-4</v>
      </c>
      <c r="Q36" s="128">
        <f t="shared" si="48"/>
        <v>1.0732183548192611E-3</v>
      </c>
      <c r="R36" s="129">
        <f t="shared" si="48"/>
        <v>1.0661901714444578E-4</v>
      </c>
      <c r="S36" s="129">
        <f t="shared" si="48"/>
        <v>4.3334578484933837E-4</v>
      </c>
      <c r="T36" s="130">
        <f t="shared" si="48"/>
        <v>1.8171417934622421E-4</v>
      </c>
      <c r="U36" s="129">
        <f t="shared" si="48"/>
        <v>3.7685807238941097E-3</v>
      </c>
      <c r="V36" s="129">
        <f t="shared" si="48"/>
        <v>4.6695619014442173E-4</v>
      </c>
      <c r="W36" s="129">
        <f t="shared" si="48"/>
        <v>2.6368586639132843E-3</v>
      </c>
      <c r="X36" s="129">
        <f t="shared" si="48"/>
        <v>1.1831295904305111E-3</v>
      </c>
      <c r="AL36" s="259">
        <f t="shared" si="23"/>
        <v>6.5272548170247936E-9</v>
      </c>
      <c r="AM36" s="259">
        <f t="shared" si="24"/>
        <v>6.0959174643992611E-10</v>
      </c>
      <c r="AN36" s="259">
        <f t="shared" si="25"/>
        <v>5.478054257004942E-9</v>
      </c>
      <c r="AO36" s="259">
        <f t="shared" si="26"/>
        <v>2.6444697809994901E-9</v>
      </c>
      <c r="AP36" s="258">
        <f t="shared" si="27"/>
        <v>4.3146230285584703E-7</v>
      </c>
      <c r="AQ36" s="259">
        <f t="shared" si="28"/>
        <v>6.8698366726389993E-8</v>
      </c>
      <c r="AR36" s="259">
        <f t="shared" si="29"/>
        <v>8.8612384241242782E-7</v>
      </c>
      <c r="AS36" s="260">
        <f t="shared" si="30"/>
        <v>3.2735539950390411E-7</v>
      </c>
      <c r="AT36" s="259">
        <f t="shared" si="31"/>
        <v>4.8454121239724084E-9</v>
      </c>
      <c r="AU36" s="259">
        <f t="shared" si="32"/>
        <v>7.5704146351929399E-10</v>
      </c>
      <c r="AV36" s="259">
        <f t="shared" si="33"/>
        <v>4.3351875116710509E-9</v>
      </c>
      <c r="AW36" s="259">
        <f t="shared" si="34"/>
        <v>1.5077970677958251E-9</v>
      </c>
      <c r="AX36" s="258">
        <f t="shared" si="35"/>
        <v>6.4356681200667761E-9</v>
      </c>
      <c r="AY36" s="259">
        <f t="shared" si="36"/>
        <v>6.3935228702356524E-10</v>
      </c>
      <c r="AZ36" s="259">
        <f t="shared" si="37"/>
        <v>2.5986041330702658E-9</v>
      </c>
      <c r="BA36" s="260">
        <f t="shared" si="38"/>
        <v>1.0896684218371733E-9</v>
      </c>
      <c r="BB36" s="259">
        <f t="shared" si="39"/>
        <v>2.2598695515925983E-8</v>
      </c>
      <c r="BC36" s="259">
        <f t="shared" si="40"/>
        <v>2.8001525066037386E-9</v>
      </c>
      <c r="BD36" s="259">
        <f t="shared" si="41"/>
        <v>1.5812203699522525E-8</v>
      </c>
      <c r="BE36" s="259">
        <f t="shared" si="42"/>
        <v>7.0947625456178506E-9</v>
      </c>
    </row>
    <row r="37" spans="1:57" x14ac:dyDescent="0.25">
      <c r="A37" s="51" t="s">
        <v>9</v>
      </c>
      <c r="E37" s="129">
        <f t="shared" ref="E37:X37" si="49">E12/$C12</f>
        <v>1.859540347978786E-3</v>
      </c>
      <c r="F37" s="129">
        <f t="shared" si="49"/>
        <v>2.9241234755372921E-4</v>
      </c>
      <c r="G37" s="129">
        <f t="shared" si="49"/>
        <v>3.7764166347609629E-3</v>
      </c>
      <c r="H37" s="129">
        <f t="shared" si="49"/>
        <v>5.6457354901970841E-3</v>
      </c>
      <c r="I37" s="128">
        <f t="shared" si="49"/>
        <v>0.11502534149431132</v>
      </c>
      <c r="J37" s="129">
        <f t="shared" si="49"/>
        <v>2.2275806002392016E-2</v>
      </c>
      <c r="K37" s="129">
        <f t="shared" si="49"/>
        <v>0.19006207762871918</v>
      </c>
      <c r="L37" s="130">
        <f t="shared" si="49"/>
        <v>0.28218957070958461</v>
      </c>
      <c r="M37" s="129">
        <f t="shared" si="49"/>
        <v>1.5607021385439309E-3</v>
      </c>
      <c r="N37" s="129">
        <f t="shared" si="49"/>
        <v>4.4189888578381287E-4</v>
      </c>
      <c r="O37" s="129">
        <f t="shared" si="49"/>
        <v>5.5895496701831911E-3</v>
      </c>
      <c r="P37" s="129">
        <f t="shared" si="49"/>
        <v>5.3596194782498593E-3</v>
      </c>
      <c r="Q37" s="128">
        <f t="shared" si="49"/>
        <v>2.5032926504617772E-3</v>
      </c>
      <c r="R37" s="129">
        <f t="shared" si="49"/>
        <v>3.3210178880296447E-4</v>
      </c>
      <c r="S37" s="129">
        <f t="shared" si="49"/>
        <v>2.0939408439248353E-3</v>
      </c>
      <c r="T37" s="130">
        <f t="shared" si="49"/>
        <v>1.3602038181157355E-3</v>
      </c>
      <c r="U37" s="129">
        <f t="shared" si="49"/>
        <v>8.3188228995162046E-3</v>
      </c>
      <c r="V37" s="129">
        <f t="shared" si="49"/>
        <v>3.0920882388359551E-3</v>
      </c>
      <c r="W37" s="129">
        <f t="shared" si="49"/>
        <v>1.4629928989418868E-2</v>
      </c>
      <c r="X37" s="129">
        <f t="shared" si="49"/>
        <v>1.6596189796410525E-2</v>
      </c>
      <c r="AL37" s="259">
        <f t="shared" si="23"/>
        <v>3.2973639448226384E-9</v>
      </c>
      <c r="AM37" s="259">
        <f t="shared" si="24"/>
        <v>5.1850982039332038E-10</v>
      </c>
      <c r="AN37" s="259">
        <f t="shared" si="25"/>
        <v>6.6963968088264886E-9</v>
      </c>
      <c r="AO37" s="259">
        <f t="shared" si="26"/>
        <v>1.0011100145052514E-8</v>
      </c>
      <c r="AP37" s="258">
        <f t="shared" si="27"/>
        <v>2.0396460565994686E-7</v>
      </c>
      <c r="AQ37" s="259">
        <f t="shared" si="28"/>
        <v>3.9499782639289679E-8</v>
      </c>
      <c r="AR37" s="259">
        <f t="shared" si="29"/>
        <v>3.3702083567705921E-7</v>
      </c>
      <c r="AS37" s="260">
        <f t="shared" si="30"/>
        <v>5.0038264406262712E-7</v>
      </c>
      <c r="AT37" s="259">
        <f t="shared" si="31"/>
        <v>2.7674596928407454E-9</v>
      </c>
      <c r="AU37" s="259">
        <f t="shared" si="32"/>
        <v>7.8358152046801646E-10</v>
      </c>
      <c r="AV37" s="259">
        <f t="shared" si="33"/>
        <v>9.9114706332081084E-9</v>
      </c>
      <c r="AW37" s="259">
        <f t="shared" si="34"/>
        <v>9.5037550783769379E-9</v>
      </c>
      <c r="AX37" s="258">
        <f t="shared" si="35"/>
        <v>4.438874874613008E-9</v>
      </c>
      <c r="AY37" s="259">
        <f t="shared" si="36"/>
        <v>5.8888771389137416E-10</v>
      </c>
      <c r="AZ37" s="259">
        <f t="shared" si="37"/>
        <v>3.7130063076361958E-9</v>
      </c>
      <c r="BA37" s="260">
        <f t="shared" si="38"/>
        <v>2.411933159901558E-9</v>
      </c>
      <c r="BB37" s="259">
        <f t="shared" si="39"/>
        <v>1.4751057551423767E-8</v>
      </c>
      <c r="BC37" s="259">
        <f t="shared" si="40"/>
        <v>5.4829357609959877E-9</v>
      </c>
      <c r="BD37" s="259">
        <f t="shared" si="41"/>
        <v>2.5942002504790826E-8</v>
      </c>
      <c r="BE37" s="259">
        <f t="shared" si="42"/>
        <v>2.9428604717073729E-8</v>
      </c>
    </row>
    <row r="38" spans="1:57" x14ac:dyDescent="0.25">
      <c r="A38" s="53" t="s">
        <v>10</v>
      </c>
      <c r="E38" s="125">
        <f t="shared" ref="E38:X38" si="50">E13/$C13</f>
        <v>1.8489157250612999E-3</v>
      </c>
      <c r="F38" s="126">
        <f t="shared" si="50"/>
        <v>6.0995849101224595E-5</v>
      </c>
      <c r="G38" s="126">
        <f t="shared" si="50"/>
        <v>4.8977227560156249E-4</v>
      </c>
      <c r="H38" s="126">
        <f t="shared" si="50"/>
        <v>1.6529924895685065E-4</v>
      </c>
      <c r="I38" s="125">
        <f t="shared" si="50"/>
        <v>8.0941041761975353E-3</v>
      </c>
      <c r="J38" s="126">
        <f t="shared" si="50"/>
        <v>2.4704418597510394E-4</v>
      </c>
      <c r="K38" s="126">
        <f t="shared" si="50"/>
        <v>2.5326088398725391E-3</v>
      </c>
      <c r="L38" s="127">
        <f t="shared" si="50"/>
        <v>1.052521953847573E-3</v>
      </c>
      <c r="M38" s="126">
        <f t="shared" si="50"/>
        <v>0.27127607201420584</v>
      </c>
      <c r="N38" s="126">
        <f t="shared" si="50"/>
        <v>9.7958242710901693E-3</v>
      </c>
      <c r="O38" s="126">
        <f t="shared" si="50"/>
        <v>0.14630185986924879</v>
      </c>
      <c r="P38" s="126">
        <f t="shared" si="50"/>
        <v>3.7189035513610073E-2</v>
      </c>
      <c r="Q38" s="125">
        <f t="shared" si="50"/>
        <v>9.3162527568278596E-3</v>
      </c>
      <c r="R38" s="126">
        <f t="shared" si="50"/>
        <v>3.4770726796133004E-4</v>
      </c>
      <c r="S38" s="126">
        <f t="shared" si="50"/>
        <v>1.5103451079503966E-3</v>
      </c>
      <c r="T38" s="127">
        <f t="shared" si="50"/>
        <v>8.2797190786926397E-4</v>
      </c>
      <c r="U38" s="126">
        <f t="shared" si="50"/>
        <v>3.8425192380241051E-2</v>
      </c>
      <c r="V38" s="126">
        <f t="shared" si="50"/>
        <v>2.1810299477901898E-3</v>
      </c>
      <c r="W38" s="126">
        <f t="shared" si="50"/>
        <v>1.2622440947580036E-2</v>
      </c>
      <c r="X38" s="127">
        <f t="shared" si="50"/>
        <v>4.2344062706555019E-3</v>
      </c>
      <c r="AL38" s="255">
        <f t="shared" si="23"/>
        <v>1.8064913930430207E-9</v>
      </c>
      <c r="AM38" s="256">
        <f t="shared" si="24"/>
        <v>5.9596267649819392E-11</v>
      </c>
      <c r="AN38" s="256">
        <f t="shared" si="25"/>
        <v>4.7853419624952505E-10</v>
      </c>
      <c r="AO38" s="256">
        <f t="shared" si="26"/>
        <v>1.6150637179913968E-10</v>
      </c>
      <c r="AP38" s="255">
        <f t="shared" si="27"/>
        <v>7.9083807501337768E-9</v>
      </c>
      <c r="AQ38" s="256">
        <f t="shared" si="28"/>
        <v>2.4137562876239172E-10</v>
      </c>
      <c r="AR38" s="256">
        <f t="shared" si="29"/>
        <v>2.4744968140842255E-9</v>
      </c>
      <c r="AS38" s="257">
        <f t="shared" si="30"/>
        <v>1.0283712907203626E-9</v>
      </c>
      <c r="AT38" s="256">
        <f t="shared" si="31"/>
        <v>2.6505150158530559E-7</v>
      </c>
      <c r="AU38" s="256">
        <f t="shared" si="32"/>
        <v>9.571053993226007E-9</v>
      </c>
      <c r="AV38" s="256">
        <f t="shared" si="33"/>
        <v>1.4294488767530038E-7</v>
      </c>
      <c r="AW38" s="256">
        <f t="shared" si="34"/>
        <v>3.6335713770123547E-8</v>
      </c>
      <c r="AX38" s="255">
        <f t="shared" si="35"/>
        <v>9.1024864965464355E-9</v>
      </c>
      <c r="AY38" s="256">
        <f t="shared" si="36"/>
        <v>3.3972894402735454E-10</v>
      </c>
      <c r="AZ38" s="256">
        <f t="shared" si="37"/>
        <v>1.4756894546648761E-9</v>
      </c>
      <c r="BA38" s="257">
        <f t="shared" si="38"/>
        <v>8.0897366222446095E-10</v>
      </c>
      <c r="BB38" s="256">
        <f t="shared" si="39"/>
        <v>3.7543506375135788E-8</v>
      </c>
      <c r="BC38" s="256">
        <f t="shared" si="40"/>
        <v>2.1309850823630254E-9</v>
      </c>
      <c r="BD38" s="256">
        <f t="shared" si="41"/>
        <v>1.2332812481348292E-8</v>
      </c>
      <c r="BE38" s="257">
        <f t="shared" si="42"/>
        <v>4.1372456185545981E-9</v>
      </c>
    </row>
    <row r="39" spans="1:57" x14ac:dyDescent="0.25">
      <c r="A39" s="53" t="s">
        <v>10</v>
      </c>
      <c r="E39" s="128">
        <f t="shared" ref="E39:X39" si="51">E14/$C14</f>
        <v>2.3698339868651278E-4</v>
      </c>
      <c r="F39" s="129">
        <f t="shared" si="51"/>
        <v>8.3225357231607271E-4</v>
      </c>
      <c r="G39" s="129">
        <f t="shared" si="51"/>
        <v>2.2546497792584841E-4</v>
      </c>
      <c r="H39" s="129">
        <f t="shared" si="51"/>
        <v>2.1503956115086721E-4</v>
      </c>
      <c r="I39" s="128">
        <f t="shared" si="51"/>
        <v>1.9582967491085122E-3</v>
      </c>
      <c r="J39" s="129">
        <f t="shared" si="51"/>
        <v>6.9210303628905101E-3</v>
      </c>
      <c r="K39" s="129">
        <f t="shared" si="51"/>
        <v>7.5983921756410952E-4</v>
      </c>
      <c r="L39" s="130">
        <f t="shared" si="51"/>
        <v>8.4357396187282219E-4</v>
      </c>
      <c r="M39" s="129">
        <f t="shared" si="51"/>
        <v>6.9473285121921885E-2</v>
      </c>
      <c r="N39" s="129">
        <f t="shared" si="51"/>
        <v>0.18385148980049343</v>
      </c>
      <c r="O39" s="129">
        <f t="shared" si="51"/>
        <v>0.24377018519565558</v>
      </c>
      <c r="P39" s="129">
        <f t="shared" si="51"/>
        <v>6.7349713938249178E-2</v>
      </c>
      <c r="Q39" s="128">
        <f t="shared" si="51"/>
        <v>2.0889112631095291E-3</v>
      </c>
      <c r="R39" s="129">
        <f t="shared" si="51"/>
        <v>5.3851027043311257E-3</v>
      </c>
      <c r="S39" s="129">
        <f t="shared" si="51"/>
        <v>2.141462190805507E-4</v>
      </c>
      <c r="T39" s="130">
        <f t="shared" si="51"/>
        <v>3.7506673865386552E-4</v>
      </c>
      <c r="U39" s="129">
        <f t="shared" si="51"/>
        <v>1.5713599259182091E-2</v>
      </c>
      <c r="V39" s="129">
        <f t="shared" si="51"/>
        <v>2.9778636727897902E-2</v>
      </c>
      <c r="W39" s="129">
        <f t="shared" si="51"/>
        <v>7.7969716287013035E-3</v>
      </c>
      <c r="X39" s="130">
        <f t="shared" si="51"/>
        <v>1.1679708239197128E-2</v>
      </c>
      <c r="AL39" s="258">
        <f t="shared" si="23"/>
        <v>7.9605308812909035E-11</v>
      </c>
      <c r="AM39" s="259">
        <f t="shared" si="24"/>
        <v>2.7956305379224954E-10</v>
      </c>
      <c r="AN39" s="259">
        <f t="shared" si="25"/>
        <v>7.5736145627758488E-11</v>
      </c>
      <c r="AO39" s="259">
        <f t="shared" si="26"/>
        <v>7.2234134404712875E-11</v>
      </c>
      <c r="AP39" s="258">
        <f t="shared" si="27"/>
        <v>6.5781324060726719E-10</v>
      </c>
      <c r="AQ39" s="259">
        <f t="shared" si="28"/>
        <v>2.3248495987275023E-9</v>
      </c>
      <c r="AR39" s="259">
        <f t="shared" si="29"/>
        <v>2.5523828208052688E-10</v>
      </c>
      <c r="AS39" s="260">
        <f t="shared" si="30"/>
        <v>2.8336569613573095E-10</v>
      </c>
      <c r="AT39" s="259">
        <f t="shared" si="31"/>
        <v>2.3336834339580342E-8</v>
      </c>
      <c r="AU39" s="259">
        <f t="shared" si="32"/>
        <v>6.1757721015056973E-8</v>
      </c>
      <c r="AV39" s="259">
        <f t="shared" si="33"/>
        <v>8.188506443672921E-8</v>
      </c>
      <c r="AW39" s="259">
        <f t="shared" si="34"/>
        <v>2.2623503613464457E-8</v>
      </c>
      <c r="AX39" s="258">
        <f t="shared" si="35"/>
        <v>7.0168808070209251E-10</v>
      </c>
      <c r="AY39" s="259">
        <f t="shared" si="36"/>
        <v>1.8089147431571039E-9</v>
      </c>
      <c r="AZ39" s="259">
        <f t="shared" si="37"/>
        <v>7.1934051058042756E-11</v>
      </c>
      <c r="BA39" s="260">
        <f t="shared" si="38"/>
        <v>1.2598900902542778E-10</v>
      </c>
      <c r="BB39" s="259">
        <f t="shared" si="39"/>
        <v>5.2783694069819227E-9</v>
      </c>
      <c r="BC39" s="259">
        <f t="shared" si="40"/>
        <v>1.000296892478764E-8</v>
      </c>
      <c r="BD39" s="259">
        <f t="shared" si="41"/>
        <v>2.619087825343024E-9</v>
      </c>
      <c r="BE39" s="260">
        <f t="shared" si="42"/>
        <v>3.9233414086354747E-9</v>
      </c>
    </row>
    <row r="40" spans="1:57" x14ac:dyDescent="0.25">
      <c r="A40" s="53" t="s">
        <v>10</v>
      </c>
      <c r="E40" s="128">
        <f t="shared" ref="E40:X40" si="52">E15/$C15</f>
        <v>1.2362187258032394E-4</v>
      </c>
      <c r="F40" s="129">
        <f t="shared" si="52"/>
        <v>9.2666562693049999E-6</v>
      </c>
      <c r="G40" s="129">
        <f t="shared" si="52"/>
        <v>7.7334322077325288E-5</v>
      </c>
      <c r="H40" s="129">
        <f t="shared" si="52"/>
        <v>4.7482987936592028E-5</v>
      </c>
      <c r="I40" s="128">
        <f t="shared" si="52"/>
        <v>9.0030838691919433E-4</v>
      </c>
      <c r="J40" s="129">
        <f t="shared" si="52"/>
        <v>6.5484140413565715E-5</v>
      </c>
      <c r="K40" s="129">
        <f t="shared" si="52"/>
        <v>5.4112220813393001E-4</v>
      </c>
      <c r="L40" s="130">
        <f t="shared" si="52"/>
        <v>4.1712447789308144E-4</v>
      </c>
      <c r="M40" s="129">
        <f t="shared" si="52"/>
        <v>4.2210997481119963E-2</v>
      </c>
      <c r="N40" s="129">
        <f t="shared" si="52"/>
        <v>6.0301774060022312E-3</v>
      </c>
      <c r="O40" s="129">
        <f t="shared" si="52"/>
        <v>0.12608090814966663</v>
      </c>
      <c r="P40" s="129">
        <f t="shared" si="52"/>
        <v>5.0028537704281992E-2</v>
      </c>
      <c r="Q40" s="128">
        <f t="shared" si="52"/>
        <v>8.7846473228995071E-4</v>
      </c>
      <c r="R40" s="129">
        <f t="shared" si="52"/>
        <v>5.0214490231909175E-5</v>
      </c>
      <c r="S40" s="129">
        <f t="shared" si="52"/>
        <v>1.8867692782345159E-4</v>
      </c>
      <c r="T40" s="130">
        <f t="shared" si="52"/>
        <v>8.9922627213100682E-5</v>
      </c>
      <c r="U40" s="129">
        <f t="shared" si="52"/>
        <v>3.9456644396470252E-3</v>
      </c>
      <c r="V40" s="129">
        <f t="shared" si="52"/>
        <v>4.9578617621736385E-4</v>
      </c>
      <c r="W40" s="129">
        <f t="shared" si="52"/>
        <v>1.8846907140344703E-3</v>
      </c>
      <c r="X40" s="130">
        <f t="shared" si="52"/>
        <v>9.5855267273350952E-4</v>
      </c>
      <c r="AL40" s="258">
        <f t="shared" si="23"/>
        <v>6.3230746659744059E-10</v>
      </c>
      <c r="AM40" s="259">
        <f t="shared" si="24"/>
        <v>4.7397566685995438E-11</v>
      </c>
      <c r="AN40" s="259">
        <f t="shared" si="25"/>
        <v>3.955535396211674E-10</v>
      </c>
      <c r="AO40" s="259">
        <f t="shared" si="26"/>
        <v>2.4286841140636494E-10</v>
      </c>
      <c r="AP40" s="258">
        <f t="shared" si="27"/>
        <v>4.604943311463082E-9</v>
      </c>
      <c r="AQ40" s="259">
        <f t="shared" si="28"/>
        <v>3.3494162532046247E-10</v>
      </c>
      <c r="AR40" s="259">
        <f t="shared" si="29"/>
        <v>2.7677595024493817E-9</v>
      </c>
      <c r="AS40" s="260">
        <f t="shared" si="30"/>
        <v>2.1335295798968013E-9</v>
      </c>
      <c r="AT40" s="259">
        <f t="shared" si="31"/>
        <v>2.1590296541168906E-7</v>
      </c>
      <c r="AU40" s="259">
        <f t="shared" si="32"/>
        <v>3.0843459325896626E-8</v>
      </c>
      <c r="AV40" s="259">
        <f t="shared" si="33"/>
        <v>6.4488506729762249E-7</v>
      </c>
      <c r="AW40" s="259">
        <f t="shared" si="34"/>
        <v>2.558885193460818E-7</v>
      </c>
      <c r="AX40" s="258">
        <f t="shared" si="35"/>
        <v>4.4932162713240308E-9</v>
      </c>
      <c r="AY40" s="259">
        <f t="shared" si="36"/>
        <v>2.5683963883001404E-10</v>
      </c>
      <c r="AZ40" s="259">
        <f t="shared" si="37"/>
        <v>9.6505438517700702E-10</v>
      </c>
      <c r="BA40" s="260">
        <f t="shared" si="38"/>
        <v>4.5994084554865081E-10</v>
      </c>
      <c r="BB40" s="259">
        <f t="shared" si="39"/>
        <v>2.0181485960389123E-8</v>
      </c>
      <c r="BC40" s="259">
        <f t="shared" si="40"/>
        <v>2.5358724513280796E-9</v>
      </c>
      <c r="BD40" s="259">
        <f t="shared" si="41"/>
        <v>9.6399123054582563E-9</v>
      </c>
      <c r="BE40" s="260">
        <f t="shared" si="42"/>
        <v>4.902854158777723E-9</v>
      </c>
    </row>
    <row r="41" spans="1:57" x14ac:dyDescent="0.25">
      <c r="A41" s="53" t="s">
        <v>10</v>
      </c>
      <c r="E41" s="131">
        <f t="shared" ref="E41:X41" si="53">E16/$C16</f>
        <v>2.1726586331982621E-4</v>
      </c>
      <c r="F41" s="132">
        <f t="shared" si="53"/>
        <v>4.3027187736625718E-5</v>
      </c>
      <c r="G41" s="132">
        <f t="shared" si="53"/>
        <v>3.987004762218323E-4</v>
      </c>
      <c r="H41" s="132">
        <f t="shared" si="53"/>
        <v>8.4666174353772289E-4</v>
      </c>
      <c r="I41" s="131">
        <f t="shared" si="53"/>
        <v>3.4897409822172284E-3</v>
      </c>
      <c r="J41" s="132">
        <f t="shared" si="53"/>
        <v>5.7515439037442162E-4</v>
      </c>
      <c r="K41" s="132">
        <f t="shared" si="53"/>
        <v>3.4897953325424176E-3</v>
      </c>
      <c r="L41" s="133">
        <f t="shared" si="53"/>
        <v>8.9714129153872987E-3</v>
      </c>
      <c r="M41" s="132">
        <f t="shared" si="53"/>
        <v>5.6431138914802739E-2</v>
      </c>
      <c r="N41" s="132">
        <f t="shared" si="53"/>
        <v>2.2218445573826313E-2</v>
      </c>
      <c r="O41" s="132">
        <f t="shared" si="53"/>
        <v>0.27154662175447658</v>
      </c>
      <c r="P41" s="132">
        <f t="shared" si="53"/>
        <v>0.27823944074946028</v>
      </c>
      <c r="Q41" s="131">
        <f t="shared" si="53"/>
        <v>9.8704397902872132E-4</v>
      </c>
      <c r="R41" s="132">
        <f t="shared" si="53"/>
        <v>2.1664240866740684E-4</v>
      </c>
      <c r="S41" s="132">
        <f t="shared" si="53"/>
        <v>9.9284762067274111E-4</v>
      </c>
      <c r="T41" s="133">
        <f t="shared" si="53"/>
        <v>7.2660295568529058E-4</v>
      </c>
      <c r="U41" s="132">
        <f t="shared" si="53"/>
        <v>4.6550720286807562E-3</v>
      </c>
      <c r="V41" s="132">
        <f t="shared" si="53"/>
        <v>1.6904304964135734E-3</v>
      </c>
      <c r="W41" s="132">
        <f t="shared" si="53"/>
        <v>7.3438321942333662E-3</v>
      </c>
      <c r="X41" s="133">
        <f t="shared" si="53"/>
        <v>8.225833492198676E-3</v>
      </c>
      <c r="AL41" s="261">
        <f t="shared" si="23"/>
        <v>4.9294282535503143E-10</v>
      </c>
      <c r="AM41" s="262">
        <f t="shared" si="24"/>
        <v>9.7622070793291372E-11</v>
      </c>
      <c r="AN41" s="262">
        <f t="shared" si="25"/>
        <v>9.0459005485769724E-10</v>
      </c>
      <c r="AO41" s="262">
        <f t="shared" si="26"/>
        <v>1.9209452677116308E-9</v>
      </c>
      <c r="AP41" s="261">
        <f t="shared" si="27"/>
        <v>7.9176855178538556E-9</v>
      </c>
      <c r="AQ41" s="262">
        <f t="shared" si="28"/>
        <v>1.3049368449988165E-9</v>
      </c>
      <c r="AR41" s="262">
        <f t="shared" si="29"/>
        <v>7.9178088303818712E-9</v>
      </c>
      <c r="AS41" s="263">
        <f t="shared" si="30"/>
        <v>2.0354755976679364E-8</v>
      </c>
      <c r="AT41" s="262">
        <f t="shared" si="31"/>
        <v>1.2803357430208274E-7</v>
      </c>
      <c r="AU41" s="262">
        <f t="shared" si="32"/>
        <v>5.0410235500440404E-8</v>
      </c>
      <c r="AV41" s="262">
        <f t="shared" si="33"/>
        <v>6.1609751710613462E-7</v>
      </c>
      <c r="AW41" s="262">
        <f t="shared" si="34"/>
        <v>6.3128249395691823E-7</v>
      </c>
      <c r="AX41" s="261">
        <f t="shared" si="35"/>
        <v>2.2394509672964831E-9</v>
      </c>
      <c r="AY41" s="262">
        <f t="shared" si="36"/>
        <v>4.9152830264470604E-10</v>
      </c>
      <c r="AZ41" s="262">
        <f t="shared" si="37"/>
        <v>2.2526185375057979E-9</v>
      </c>
      <c r="BA41" s="263">
        <f t="shared" si="38"/>
        <v>1.6485503447892053E-9</v>
      </c>
      <c r="BB41" s="262">
        <f t="shared" si="39"/>
        <v>1.0561642418124286E-8</v>
      </c>
      <c r="BC41" s="262">
        <f t="shared" si="40"/>
        <v>3.8353267845937545E-9</v>
      </c>
      <c r="BD41" s="262">
        <f t="shared" si="41"/>
        <v>1.6662025664978411E-8</v>
      </c>
      <c r="BE41" s="263">
        <f t="shared" si="42"/>
        <v>1.8663150945970261E-8</v>
      </c>
    </row>
    <row r="42" spans="1:57" x14ac:dyDescent="0.25">
      <c r="A42" s="54" t="s">
        <v>11</v>
      </c>
      <c r="E42" s="129">
        <f t="shared" ref="E42:X42" si="54">E17/$C17</f>
        <v>6.9515683220202891E-4</v>
      </c>
      <c r="F42" s="129">
        <f t="shared" si="54"/>
        <v>3.559170256288232E-5</v>
      </c>
      <c r="G42" s="129">
        <f t="shared" si="54"/>
        <v>3.8706590051391823E-4</v>
      </c>
      <c r="H42" s="129">
        <f t="shared" si="54"/>
        <v>1.7263931703175261E-4</v>
      </c>
      <c r="I42" s="128">
        <f t="shared" si="54"/>
        <v>5.0364850189277234E-3</v>
      </c>
      <c r="J42" s="129">
        <f t="shared" si="54"/>
        <v>2.1327251187122108E-4</v>
      </c>
      <c r="K42" s="129">
        <f t="shared" si="54"/>
        <v>1.8767268316433451E-3</v>
      </c>
      <c r="L42" s="130">
        <f t="shared" si="54"/>
        <v>7.2366350128766214E-4</v>
      </c>
      <c r="M42" s="129">
        <f t="shared" si="54"/>
        <v>5.0211392268763692E-3</v>
      </c>
      <c r="N42" s="129">
        <f t="shared" si="54"/>
        <v>2.0692900378943855E-4</v>
      </c>
      <c r="O42" s="129">
        <f t="shared" si="54"/>
        <v>4.0221459090375583E-3</v>
      </c>
      <c r="P42" s="129">
        <f t="shared" si="54"/>
        <v>1.3911675212801729E-3</v>
      </c>
      <c r="Q42" s="128">
        <f t="shared" si="54"/>
        <v>0.48999404744838698</v>
      </c>
      <c r="R42" s="129">
        <f t="shared" si="54"/>
        <v>1.9460042110169325E-2</v>
      </c>
      <c r="S42" s="129">
        <f t="shared" si="54"/>
        <v>0.12988838396466715</v>
      </c>
      <c r="T42" s="130">
        <f t="shared" si="54"/>
        <v>3.6958395753483309E-2</v>
      </c>
      <c r="U42" s="129">
        <f t="shared" si="54"/>
        <v>2.3908022366404512E-2</v>
      </c>
      <c r="V42" s="129">
        <f t="shared" si="54"/>
        <v>1.4534949412674271E-3</v>
      </c>
      <c r="W42" s="129">
        <f t="shared" si="54"/>
        <v>1.0493876070642529E-2</v>
      </c>
      <c r="X42" s="129">
        <f t="shared" si="54"/>
        <v>2.8240447514864802E-3</v>
      </c>
      <c r="AL42" s="259">
        <f t="shared" si="23"/>
        <v>1.238141817065201E-10</v>
      </c>
      <c r="AM42" s="259">
        <f t="shared" si="24"/>
        <v>6.3392278177083667E-12</v>
      </c>
      <c r="AN42" s="259">
        <f t="shared" si="25"/>
        <v>6.8940195246042249E-11</v>
      </c>
      <c r="AO42" s="259">
        <f t="shared" si="26"/>
        <v>3.0748738670882851E-11</v>
      </c>
      <c r="AP42" s="258">
        <f t="shared" si="27"/>
        <v>8.9704688555007118E-10</v>
      </c>
      <c r="AQ42" s="259">
        <f t="shared" si="28"/>
        <v>3.7985905215350143E-11</v>
      </c>
      <c r="AR42" s="259">
        <f t="shared" si="29"/>
        <v>3.3426327151318288E-10</v>
      </c>
      <c r="AS42" s="260">
        <f t="shared" si="30"/>
        <v>1.2889149626708601E-10</v>
      </c>
      <c r="AT42" s="259">
        <f t="shared" si="31"/>
        <v>8.9431365097988344E-10</v>
      </c>
      <c r="AU42" s="259">
        <f t="shared" si="32"/>
        <v>3.6856064831264925E-11</v>
      </c>
      <c r="AV42" s="259">
        <f t="shared" si="33"/>
        <v>7.163832409647994E-10</v>
      </c>
      <c r="AW42" s="259">
        <f t="shared" si="34"/>
        <v>2.4778044361352645E-10</v>
      </c>
      <c r="AX42" s="258">
        <f t="shared" si="35"/>
        <v>8.7272697635310315E-8</v>
      </c>
      <c r="AY42" s="259">
        <f t="shared" si="36"/>
        <v>3.4660224545485028E-9</v>
      </c>
      <c r="AZ42" s="259">
        <f t="shared" si="37"/>
        <v>2.3134382385087078E-8</v>
      </c>
      <c r="BA42" s="260">
        <f t="shared" si="38"/>
        <v>6.5826491453850485E-9</v>
      </c>
      <c r="BB42" s="259">
        <f t="shared" si="39"/>
        <v>4.2582509275507853E-9</v>
      </c>
      <c r="BC42" s="259">
        <f t="shared" si="40"/>
        <v>2.5888156230519707E-10</v>
      </c>
      <c r="BD42" s="259">
        <f t="shared" si="41"/>
        <v>1.8690612224877521E-9</v>
      </c>
      <c r="BE42" s="259">
        <f t="shared" si="42"/>
        <v>5.0298979138318095E-10</v>
      </c>
    </row>
    <row r="43" spans="1:57" x14ac:dyDescent="0.25">
      <c r="A43" s="55" t="s">
        <v>11</v>
      </c>
      <c r="E43" s="129">
        <f t="shared" ref="E43:X43" si="55">E18/$C18</f>
        <v>1.0587774053928863E-5</v>
      </c>
      <c r="F43" s="129">
        <f t="shared" si="55"/>
        <v>5.2759412718620992E-6</v>
      </c>
      <c r="G43" s="129">
        <f t="shared" si="55"/>
        <v>8.2085782844804007E-6</v>
      </c>
      <c r="H43" s="129">
        <f t="shared" si="55"/>
        <v>4.7462358439932894E-6</v>
      </c>
      <c r="I43" s="128">
        <f t="shared" si="55"/>
        <v>6.6473040998403659E-5</v>
      </c>
      <c r="J43" s="129">
        <f t="shared" si="55"/>
        <v>5.1210387481152435E-5</v>
      </c>
      <c r="K43" s="129">
        <f t="shared" si="55"/>
        <v>3.9348758085557582E-5</v>
      </c>
      <c r="L43" s="130">
        <f t="shared" si="55"/>
        <v>4.323346431550002E-5</v>
      </c>
      <c r="M43" s="129">
        <f t="shared" si="55"/>
        <v>2.8308738479793908E-5</v>
      </c>
      <c r="N43" s="129">
        <f t="shared" si="55"/>
        <v>2.3464154039503091E-5</v>
      </c>
      <c r="O43" s="129">
        <f t="shared" si="55"/>
        <v>8.9955420620565466E-5</v>
      </c>
      <c r="P43" s="129">
        <f t="shared" si="55"/>
        <v>3.6203155321759427E-5</v>
      </c>
      <c r="Q43" s="128">
        <f t="shared" si="55"/>
        <v>0.38455429509078121</v>
      </c>
      <c r="R43" s="129">
        <f t="shared" si="55"/>
        <v>0.30698582731265583</v>
      </c>
      <c r="S43" s="129">
        <f t="shared" si="55"/>
        <v>6.8679610707105626E-2</v>
      </c>
      <c r="T43" s="130">
        <f t="shared" si="55"/>
        <v>8.5011661831253874E-2</v>
      </c>
      <c r="U43" s="129">
        <f t="shared" si="55"/>
        <v>2.4138881913336953E-3</v>
      </c>
      <c r="V43" s="129">
        <f t="shared" si="55"/>
        <v>2.5391920288751185E-3</v>
      </c>
      <c r="W43" s="129">
        <f t="shared" si="55"/>
        <v>2.7338312412031975E-3</v>
      </c>
      <c r="X43" s="129">
        <f t="shared" si="55"/>
        <v>3.0631213723574064E-3</v>
      </c>
      <c r="AL43" s="259">
        <f t="shared" si="23"/>
        <v>2.0232849887301269E-12</v>
      </c>
      <c r="AM43" s="259">
        <f t="shared" si="24"/>
        <v>1.0082131260459971E-12</v>
      </c>
      <c r="AN43" s="259">
        <f t="shared" si="25"/>
        <v>1.5686293584667461E-12</v>
      </c>
      <c r="AO43" s="259">
        <f t="shared" si="26"/>
        <v>9.0698835158472741E-13</v>
      </c>
      <c r="AP43" s="258">
        <f t="shared" si="27"/>
        <v>1.2702755586043605E-11</v>
      </c>
      <c r="AQ43" s="259">
        <f t="shared" si="28"/>
        <v>9.7861181897077431E-12</v>
      </c>
      <c r="AR43" s="259">
        <f t="shared" si="29"/>
        <v>7.5194040932653963E-12</v>
      </c>
      <c r="AS43" s="260">
        <f t="shared" si="30"/>
        <v>8.2617572791791376E-12</v>
      </c>
      <c r="AT43" s="259">
        <f t="shared" si="31"/>
        <v>5.4096966297462654E-12</v>
      </c>
      <c r="AU43" s="259">
        <f t="shared" si="32"/>
        <v>4.4839142202662784E-12</v>
      </c>
      <c r="AV43" s="259">
        <f t="shared" si="33"/>
        <v>1.7190152648653932E-11</v>
      </c>
      <c r="AW43" s="259">
        <f t="shared" si="34"/>
        <v>6.9182908828697601E-12</v>
      </c>
      <c r="AX43" s="258">
        <f t="shared" si="35"/>
        <v>7.3486922619032758E-8</v>
      </c>
      <c r="AY43" s="259">
        <f t="shared" si="36"/>
        <v>5.8663871460697935E-8</v>
      </c>
      <c r="AZ43" s="259">
        <f t="shared" si="37"/>
        <v>1.3124423005981285E-8</v>
      </c>
      <c r="BA43" s="260">
        <f t="shared" si="38"/>
        <v>1.6245418382946304E-8</v>
      </c>
      <c r="BB43" s="259">
        <f t="shared" si="39"/>
        <v>4.6128522549893812E-10</v>
      </c>
      <c r="BC43" s="259">
        <f t="shared" si="40"/>
        <v>4.8523033164084366E-10</v>
      </c>
      <c r="BD43" s="259">
        <f t="shared" si="41"/>
        <v>5.2242517491156161E-10</v>
      </c>
      <c r="BE43" s="259">
        <f t="shared" si="42"/>
        <v>5.8535131745179251E-10</v>
      </c>
    </row>
    <row r="44" spans="1:57" x14ac:dyDescent="0.25">
      <c r="A44" s="55" t="s">
        <v>11</v>
      </c>
      <c r="E44" s="129">
        <f t="shared" ref="E44:X44" si="56">E19/$C19</f>
        <v>7.927069974862137E-5</v>
      </c>
      <c r="F44" s="129">
        <f t="shared" si="56"/>
        <v>4.1247526653795635E-6</v>
      </c>
      <c r="G44" s="129">
        <f t="shared" si="56"/>
        <v>6.1048345745860682E-5</v>
      </c>
      <c r="H44" s="129">
        <f t="shared" si="56"/>
        <v>2.6016026230830431E-5</v>
      </c>
      <c r="I44" s="128">
        <f t="shared" si="56"/>
        <v>5.7224346649019245E-4</v>
      </c>
      <c r="J44" s="129">
        <f t="shared" si="56"/>
        <v>2.2886453551442772E-5</v>
      </c>
      <c r="K44" s="129">
        <f t="shared" si="56"/>
        <v>2.7712980946233048E-4</v>
      </c>
      <c r="L44" s="130">
        <f t="shared" si="56"/>
        <v>1.0160998100476207E-4</v>
      </c>
      <c r="M44" s="129">
        <f t="shared" si="56"/>
        <v>5.4201328467457671E-4</v>
      </c>
      <c r="N44" s="129">
        <f t="shared" si="56"/>
        <v>1.8097772219224115E-5</v>
      </c>
      <c r="O44" s="129">
        <f t="shared" si="56"/>
        <v>4.918935537021684E-4</v>
      </c>
      <c r="P44" s="129">
        <f t="shared" si="56"/>
        <v>1.5447829366555449E-4</v>
      </c>
      <c r="Q44" s="128">
        <f t="shared" si="56"/>
        <v>0.1040350895261504</v>
      </c>
      <c r="R44" s="129">
        <f t="shared" si="56"/>
        <v>9.0306586326158178E-3</v>
      </c>
      <c r="S44" s="129">
        <f t="shared" si="56"/>
        <v>7.8065257477526601E-2</v>
      </c>
      <c r="T44" s="130">
        <f t="shared" si="56"/>
        <v>3.7417996384737376E-2</v>
      </c>
      <c r="U44" s="129">
        <f t="shared" si="56"/>
        <v>2.6298052320365443E-3</v>
      </c>
      <c r="V44" s="129">
        <f t="shared" si="56"/>
        <v>1.7153255617088182E-4</v>
      </c>
      <c r="W44" s="129">
        <f t="shared" si="56"/>
        <v>1.2965403312275069E-3</v>
      </c>
      <c r="X44" s="129">
        <f t="shared" si="56"/>
        <v>4.4907893179186491E-4</v>
      </c>
      <c r="AL44" s="259">
        <f t="shared" si="23"/>
        <v>2.1463117234500428E-10</v>
      </c>
      <c r="AM44" s="259">
        <f t="shared" si="24"/>
        <v>1.1168067180067922E-11</v>
      </c>
      <c r="AN44" s="259">
        <f t="shared" si="25"/>
        <v>1.652928264630982E-10</v>
      </c>
      <c r="AO44" s="259">
        <f t="shared" si="26"/>
        <v>7.0440279036121792E-11</v>
      </c>
      <c r="AP44" s="258">
        <f t="shared" si="27"/>
        <v>1.5493907139591664E-9</v>
      </c>
      <c r="AQ44" s="259">
        <f t="shared" si="28"/>
        <v>6.1966733889605634E-11</v>
      </c>
      <c r="AR44" s="259">
        <f t="shared" si="29"/>
        <v>7.5034907078238712E-10</v>
      </c>
      <c r="AS44" s="260">
        <f t="shared" si="30"/>
        <v>2.7511639753608938E-10</v>
      </c>
      <c r="AT44" s="259">
        <f t="shared" si="31"/>
        <v>1.4675403028506019E-9</v>
      </c>
      <c r="AU44" s="259">
        <f t="shared" si="32"/>
        <v>4.9001031661922172E-11</v>
      </c>
      <c r="AV44" s="259">
        <f t="shared" si="33"/>
        <v>1.331837493990115E-9</v>
      </c>
      <c r="AW44" s="259">
        <f t="shared" si="34"/>
        <v>4.1826119078594906E-10</v>
      </c>
      <c r="AX44" s="258">
        <f t="shared" si="35"/>
        <v>2.8168255485096145E-7</v>
      </c>
      <c r="AY44" s="259">
        <f t="shared" si="36"/>
        <v>2.4451163614202553E-8</v>
      </c>
      <c r="AZ44" s="259">
        <f t="shared" si="37"/>
        <v>2.1136734991553476E-7</v>
      </c>
      <c r="BA44" s="260">
        <f t="shared" si="38"/>
        <v>1.0131194068331643E-7</v>
      </c>
      <c r="BB44" s="259">
        <f t="shared" si="39"/>
        <v>7.1203885140530235E-9</v>
      </c>
      <c r="BC44" s="259">
        <f t="shared" si="40"/>
        <v>4.6443684416866716E-10</v>
      </c>
      <c r="BD44" s="259">
        <f t="shared" si="41"/>
        <v>3.5104770383811278E-9</v>
      </c>
      <c r="BE44" s="259">
        <f t="shared" si="42"/>
        <v>1.2159137980563427E-9</v>
      </c>
    </row>
    <row r="45" spans="1:57" x14ac:dyDescent="0.25">
      <c r="A45" s="56" t="s">
        <v>11</v>
      </c>
      <c r="E45" s="129">
        <f t="shared" ref="E45:X45" si="57">E20/$C20</f>
        <v>1.4514680539838153E-4</v>
      </c>
      <c r="F45" s="129">
        <f t="shared" si="57"/>
        <v>1.8463234658717126E-5</v>
      </c>
      <c r="G45" s="129">
        <f t="shared" si="57"/>
        <v>2.830235044864379E-4</v>
      </c>
      <c r="H45" s="129">
        <f t="shared" si="57"/>
        <v>4.3021769418214145E-4</v>
      </c>
      <c r="I45" s="128">
        <f t="shared" si="57"/>
        <v>1.2417457175938709E-3</v>
      </c>
      <c r="J45" s="129">
        <f t="shared" si="57"/>
        <v>1.4766494196720559E-4</v>
      </c>
      <c r="K45" s="129">
        <f t="shared" si="57"/>
        <v>1.3528915055256781E-3</v>
      </c>
      <c r="L45" s="130">
        <f t="shared" si="57"/>
        <v>2.7032313900328822E-3</v>
      </c>
      <c r="M45" s="129">
        <f t="shared" si="57"/>
        <v>7.0976864724914962E-4</v>
      </c>
      <c r="N45" s="129">
        <f t="shared" si="57"/>
        <v>8.7287698082248101E-5</v>
      </c>
      <c r="O45" s="129">
        <f t="shared" si="57"/>
        <v>1.3825766651224078E-3</v>
      </c>
      <c r="P45" s="129">
        <f t="shared" si="57"/>
        <v>1.1896296390265452E-3</v>
      </c>
      <c r="Q45" s="128">
        <f t="shared" si="57"/>
        <v>0.2421057195318729</v>
      </c>
      <c r="R45" s="129">
        <f t="shared" si="57"/>
        <v>4.7621646152172209E-2</v>
      </c>
      <c r="S45" s="129">
        <f t="shared" si="57"/>
        <v>0.21802515945426507</v>
      </c>
      <c r="T45" s="130">
        <f t="shared" si="57"/>
        <v>0.15952025964645572</v>
      </c>
      <c r="U45" s="129">
        <f t="shared" si="57"/>
        <v>4.5991027258153209E-3</v>
      </c>
      <c r="V45" s="129">
        <f t="shared" si="57"/>
        <v>1.0048294920149789E-3</v>
      </c>
      <c r="W45" s="129">
        <f t="shared" si="57"/>
        <v>6.1277382560758036E-3</v>
      </c>
      <c r="X45" s="129">
        <f t="shared" si="57"/>
        <v>7.2786883325653149E-3</v>
      </c>
      <c r="AL45" s="259">
        <f t="shared" si="23"/>
        <v>3.2175456292405012E-10</v>
      </c>
      <c r="AM45" s="259">
        <f t="shared" si="24"/>
        <v>4.0928424028862189E-11</v>
      </c>
      <c r="AN45" s="259">
        <f t="shared" si="25"/>
        <v>6.2739309854822461E-10</v>
      </c>
      <c r="AO45" s="259">
        <f t="shared" si="26"/>
        <v>9.5368620600251332E-10</v>
      </c>
      <c r="AP45" s="258">
        <f t="shared" si="27"/>
        <v>2.7526430880144055E-9</v>
      </c>
      <c r="AQ45" s="259">
        <f t="shared" si="28"/>
        <v>3.2733664879126056E-10</v>
      </c>
      <c r="AR45" s="259">
        <f t="shared" si="29"/>
        <v>2.9990258059715352E-9</v>
      </c>
      <c r="AS45" s="260">
        <f t="shared" si="30"/>
        <v>5.9923952993339602E-9</v>
      </c>
      <c r="AT45" s="259">
        <f t="shared" si="31"/>
        <v>1.5733815170512249E-9</v>
      </c>
      <c r="AU45" s="259">
        <f t="shared" si="32"/>
        <v>1.9349523448356483E-10</v>
      </c>
      <c r="AV45" s="259">
        <f t="shared" si="33"/>
        <v>3.0648304616452238E-9</v>
      </c>
      <c r="AW45" s="259">
        <f t="shared" si="34"/>
        <v>2.6371146336697098E-9</v>
      </c>
      <c r="AX45" s="258">
        <f t="shared" si="35"/>
        <v>5.3668849104590109E-7</v>
      </c>
      <c r="AY45" s="259">
        <f t="shared" si="36"/>
        <v>1.0556540945810438E-7</v>
      </c>
      <c r="AZ45" s="259">
        <f t="shared" si="37"/>
        <v>4.8330784610872057E-7</v>
      </c>
      <c r="BA45" s="260">
        <f t="shared" si="38"/>
        <v>3.5361695546244979E-7</v>
      </c>
      <c r="BB45" s="259">
        <f t="shared" si="39"/>
        <v>1.0195073073265287E-8</v>
      </c>
      <c r="BC45" s="259">
        <f t="shared" si="40"/>
        <v>2.2274584213486242E-9</v>
      </c>
      <c r="BD45" s="259">
        <f t="shared" si="41"/>
        <v>1.3583679908663261E-8</v>
      </c>
      <c r="BE45" s="259">
        <f t="shared" si="42"/>
        <v>1.6135051520266186E-8</v>
      </c>
    </row>
    <row r="46" spans="1:57" x14ac:dyDescent="0.25">
      <c r="A46" s="57" t="s">
        <v>12</v>
      </c>
      <c r="E46" s="125">
        <f t="shared" ref="E46:X46" si="58">E21/$C21</f>
        <v>1.5534489061640473E-3</v>
      </c>
      <c r="F46" s="126">
        <f t="shared" si="58"/>
        <v>7.1888311617236396E-5</v>
      </c>
      <c r="G46" s="126">
        <f t="shared" si="58"/>
        <v>6.6692800708007547E-4</v>
      </c>
      <c r="H46" s="126">
        <f t="shared" si="58"/>
        <v>2.4493455729536061E-4</v>
      </c>
      <c r="I46" s="125">
        <f t="shared" si="58"/>
        <v>1.3152643472244674E-2</v>
      </c>
      <c r="J46" s="126">
        <f t="shared" si="58"/>
        <v>4.3492285113950146E-4</v>
      </c>
      <c r="K46" s="126">
        <f t="shared" si="58"/>
        <v>3.609272978139612E-3</v>
      </c>
      <c r="L46" s="127">
        <f t="shared" si="58"/>
        <v>1.1855169933450149E-3</v>
      </c>
      <c r="M46" s="126">
        <f t="shared" si="58"/>
        <v>1.5939467896642166E-2</v>
      </c>
      <c r="N46" s="126">
        <f t="shared" si="58"/>
        <v>5.9611648703091836E-4</v>
      </c>
      <c r="O46" s="126">
        <f t="shared" si="58"/>
        <v>7.4192628067958283E-3</v>
      </c>
      <c r="P46" s="126">
        <f t="shared" si="58"/>
        <v>2.2276677778988755E-3</v>
      </c>
      <c r="Q46" s="125">
        <f t="shared" si="58"/>
        <v>2.9603368942279395E-2</v>
      </c>
      <c r="R46" s="126">
        <f t="shared" si="58"/>
        <v>1.2058340245513651E-3</v>
      </c>
      <c r="S46" s="126">
        <f t="shared" si="58"/>
        <v>3.6073599854910504E-3</v>
      </c>
      <c r="T46" s="127">
        <f t="shared" si="58"/>
        <v>1.9706846602178607E-3</v>
      </c>
      <c r="U46" s="126">
        <f t="shared" si="58"/>
        <v>0.32604021541077843</v>
      </c>
      <c r="V46" s="126">
        <f t="shared" si="58"/>
        <v>1.414773711622218E-2</v>
      </c>
      <c r="W46" s="126">
        <f t="shared" si="58"/>
        <v>0.12604249954922087</v>
      </c>
      <c r="X46" s="127">
        <f t="shared" si="58"/>
        <v>2.7386627994230354E-2</v>
      </c>
      <c r="AL46" s="255">
        <f t="shared" si="23"/>
        <v>1.9232398462638571E-10</v>
      </c>
      <c r="AM46" s="256">
        <f t="shared" si="24"/>
        <v>8.9000973790831333E-12</v>
      </c>
      <c r="AN46" s="256">
        <f t="shared" si="25"/>
        <v>8.2568696834261591E-11</v>
      </c>
      <c r="AO46" s="256">
        <f t="shared" si="26"/>
        <v>3.0324003476924756E-11</v>
      </c>
      <c r="AP46" s="255">
        <f t="shared" si="27"/>
        <v>1.6283566140573082E-9</v>
      </c>
      <c r="AQ46" s="256">
        <f t="shared" si="28"/>
        <v>5.3845411589857675E-11</v>
      </c>
      <c r="AR46" s="256">
        <f t="shared" si="29"/>
        <v>4.4684428178215765E-10</v>
      </c>
      <c r="AS46" s="257">
        <f t="shared" si="30"/>
        <v>1.4677235350174308E-10</v>
      </c>
      <c r="AT46" s="256">
        <f t="shared" si="31"/>
        <v>1.9733780535314556E-9</v>
      </c>
      <c r="AU46" s="256">
        <f t="shared" si="32"/>
        <v>7.3801911110401461E-11</v>
      </c>
      <c r="AV46" s="256">
        <f t="shared" si="33"/>
        <v>9.1853821540663695E-10</v>
      </c>
      <c r="AW46" s="256">
        <f t="shared" si="34"/>
        <v>2.7579532340542566E-10</v>
      </c>
      <c r="AX46" s="255">
        <f t="shared" si="35"/>
        <v>3.6650306622591475E-9</v>
      </c>
      <c r="AY46" s="256">
        <f t="shared" si="36"/>
        <v>1.4928769364706696E-10</v>
      </c>
      <c r="AZ46" s="256">
        <f t="shared" si="37"/>
        <v>4.4660744465975695E-10</v>
      </c>
      <c r="BA46" s="257">
        <f t="shared" si="38"/>
        <v>2.4397965378281312E-10</v>
      </c>
      <c r="BB46" s="256">
        <f t="shared" si="39"/>
        <v>4.0365249946382356E-8</v>
      </c>
      <c r="BC46" s="256">
        <f t="shared" si="40"/>
        <v>1.7515536976091078E-9</v>
      </c>
      <c r="BD46" s="256">
        <f t="shared" si="41"/>
        <v>1.5604630219499272E-8</v>
      </c>
      <c r="BE46" s="257">
        <f t="shared" si="42"/>
        <v>3.3905881296971904E-9</v>
      </c>
    </row>
    <row r="47" spans="1:57" x14ac:dyDescent="0.25">
      <c r="A47" s="57" t="s">
        <v>12</v>
      </c>
      <c r="E47" s="128">
        <f t="shared" ref="E47:X47" si="59">E22/$C22</f>
        <v>5.6031007987997498E-4</v>
      </c>
      <c r="F47" s="129">
        <f t="shared" si="59"/>
        <v>4.9565564055804884E-3</v>
      </c>
      <c r="G47" s="129">
        <f t="shared" si="59"/>
        <v>2.6494367014772232E-4</v>
      </c>
      <c r="H47" s="129">
        <f t="shared" si="59"/>
        <v>3.3219406796750712E-4</v>
      </c>
      <c r="I47" s="128">
        <f t="shared" si="59"/>
        <v>7.9707221109155974E-3</v>
      </c>
      <c r="J47" s="129">
        <f t="shared" si="59"/>
        <v>3.6457952029651977E-2</v>
      </c>
      <c r="K47" s="129">
        <f t="shared" si="59"/>
        <v>3.6706056588568783E-3</v>
      </c>
      <c r="L47" s="130">
        <f t="shared" si="59"/>
        <v>2.7081663221524177E-3</v>
      </c>
      <c r="M47" s="129">
        <f t="shared" si="59"/>
        <v>1.3983651478617696E-3</v>
      </c>
      <c r="N47" s="129">
        <f t="shared" si="59"/>
        <v>2.5551622485693946E-2</v>
      </c>
      <c r="O47" s="129">
        <f t="shared" si="59"/>
        <v>4.3020645467206978E-3</v>
      </c>
      <c r="P47" s="129">
        <f t="shared" si="59"/>
        <v>1.0350608992904155E-3</v>
      </c>
      <c r="Q47" s="128">
        <f t="shared" si="59"/>
        <v>2.0266950666270142E-2</v>
      </c>
      <c r="R47" s="129">
        <f t="shared" si="59"/>
        <v>4.2893923012453171E-2</v>
      </c>
      <c r="S47" s="129">
        <f t="shared" si="59"/>
        <v>1.2406504189930196E-3</v>
      </c>
      <c r="T47" s="130">
        <f t="shared" si="59"/>
        <v>1.5729440050853518E-3</v>
      </c>
      <c r="U47" s="129">
        <f t="shared" si="59"/>
        <v>0.17105306729918571</v>
      </c>
      <c r="V47" s="129">
        <f t="shared" si="59"/>
        <v>0.29854919045337419</v>
      </c>
      <c r="W47" s="129">
        <f t="shared" si="59"/>
        <v>0.11308994986564816</v>
      </c>
      <c r="X47" s="130">
        <f t="shared" si="59"/>
        <v>7.6080188846093119E-2</v>
      </c>
      <c r="AL47" s="258">
        <f t="shared" si="23"/>
        <v>4.6741851277467152E-11</v>
      </c>
      <c r="AM47" s="259">
        <f t="shared" si="24"/>
        <v>4.1348287435351626E-10</v>
      </c>
      <c r="AN47" s="259">
        <f t="shared" si="25"/>
        <v>2.2101971875294371E-11</v>
      </c>
      <c r="AO47" s="259">
        <f t="shared" si="26"/>
        <v>2.771209420954943E-11</v>
      </c>
      <c r="AP47" s="258">
        <f t="shared" si="27"/>
        <v>6.6492879721572022E-10</v>
      </c>
      <c r="AQ47" s="259">
        <f t="shared" si="28"/>
        <v>3.0413733981299519E-9</v>
      </c>
      <c r="AR47" s="259">
        <f t="shared" si="29"/>
        <v>3.0620706277722158E-10</v>
      </c>
      <c r="AS47" s="260">
        <f t="shared" si="30"/>
        <v>2.2591902592901674E-10</v>
      </c>
      <c r="AT47" s="259">
        <f t="shared" si="31"/>
        <v>1.1665357829534237E-10</v>
      </c>
      <c r="AU47" s="259">
        <f t="shared" si="32"/>
        <v>2.1315521191054274E-9</v>
      </c>
      <c r="AV47" s="259">
        <f t="shared" si="33"/>
        <v>3.5888424722246313E-10</v>
      </c>
      <c r="AW47" s="259">
        <f t="shared" si="34"/>
        <v>8.6346229266690531E-11</v>
      </c>
      <c r="AX47" s="258">
        <f t="shared" si="35"/>
        <v>1.6906973975793703E-9</v>
      </c>
      <c r="AY47" s="259">
        <f t="shared" si="36"/>
        <v>3.5782711076422078E-9</v>
      </c>
      <c r="AZ47" s="259">
        <f t="shared" si="37"/>
        <v>1.0349679481818574E-10</v>
      </c>
      <c r="BA47" s="260">
        <f t="shared" si="38"/>
        <v>1.3121719096902984E-10</v>
      </c>
      <c r="BB47" s="259">
        <f t="shared" si="39"/>
        <v>1.4269486342215748E-8</v>
      </c>
      <c r="BC47" s="259">
        <f t="shared" si="40"/>
        <v>2.4905391425706821E-8</v>
      </c>
      <c r="BD47" s="259">
        <f t="shared" si="41"/>
        <v>9.4341219396386251E-9</v>
      </c>
      <c r="BE47" s="260">
        <f t="shared" si="42"/>
        <v>6.3467158630582993E-9</v>
      </c>
    </row>
    <row r="48" spans="1:57" x14ac:dyDescent="0.25">
      <c r="A48" s="57" t="s">
        <v>12</v>
      </c>
      <c r="E48" s="128">
        <f t="shared" ref="E48:X48" si="60">E23/$C23</f>
        <v>2.3324691978919465E-4</v>
      </c>
      <c r="F48" s="129">
        <f t="shared" si="60"/>
        <v>1.0548666506741375E-4</v>
      </c>
      <c r="G48" s="129">
        <f t="shared" si="60"/>
        <v>2.7080342696434248E-4</v>
      </c>
      <c r="H48" s="129">
        <f t="shared" si="60"/>
        <v>1.332663884100211E-4</v>
      </c>
      <c r="I48" s="128">
        <f t="shared" si="60"/>
        <v>1.9926371279735447E-3</v>
      </c>
      <c r="J48" s="129">
        <f t="shared" si="60"/>
        <v>8.1184430845719115E-4</v>
      </c>
      <c r="K48" s="129">
        <f t="shared" si="60"/>
        <v>1.2436459635956317E-3</v>
      </c>
      <c r="L48" s="130">
        <f t="shared" si="60"/>
        <v>6.4850422452457726E-4</v>
      </c>
      <c r="M48" s="129">
        <f t="shared" si="60"/>
        <v>1.4997857757895706E-3</v>
      </c>
      <c r="N48" s="129">
        <f t="shared" si="60"/>
        <v>2.1854250918171845E-4</v>
      </c>
      <c r="O48" s="129">
        <f t="shared" si="60"/>
        <v>1.0594101184684653E-3</v>
      </c>
      <c r="P48" s="129">
        <f t="shared" si="60"/>
        <v>3.2534157379156167E-4</v>
      </c>
      <c r="Q48" s="128">
        <f t="shared" si="60"/>
        <v>2.9004384722790995E-3</v>
      </c>
      <c r="R48" s="129">
        <f t="shared" si="60"/>
        <v>6.6060379044494133E-4</v>
      </c>
      <c r="S48" s="129">
        <f t="shared" si="60"/>
        <v>5.4473092310111117E-4</v>
      </c>
      <c r="T48" s="130">
        <f t="shared" si="60"/>
        <v>2.8604358989700579E-4</v>
      </c>
      <c r="U48" s="129">
        <f t="shared" si="60"/>
        <v>7.1766514192010286E-2</v>
      </c>
      <c r="V48" s="129">
        <f t="shared" si="60"/>
        <v>1.5447173124841238E-2</v>
      </c>
      <c r="W48" s="129">
        <f t="shared" si="60"/>
        <v>0.10774109475558298</v>
      </c>
      <c r="X48" s="130">
        <f t="shared" si="60"/>
        <v>3.9456912717519374E-2</v>
      </c>
      <c r="AL48" s="258">
        <f t="shared" si="23"/>
        <v>3.4448711091913638E-10</v>
      </c>
      <c r="AM48" s="259">
        <f t="shared" si="24"/>
        <v>1.5579539709424867E-10</v>
      </c>
      <c r="AN48" s="259">
        <f t="shared" si="25"/>
        <v>3.9995507879058107E-10</v>
      </c>
      <c r="AO48" s="259">
        <f t="shared" si="26"/>
        <v>1.968238344475767E-10</v>
      </c>
      <c r="AP48" s="258">
        <f t="shared" si="27"/>
        <v>2.9429662262901688E-9</v>
      </c>
      <c r="AQ48" s="259">
        <f t="shared" si="28"/>
        <v>1.1990293401916037E-9</v>
      </c>
      <c r="AR48" s="259">
        <f t="shared" si="29"/>
        <v>1.8367659705538864E-9</v>
      </c>
      <c r="AS48" s="260">
        <f t="shared" si="30"/>
        <v>9.5778905430877116E-10</v>
      </c>
      <c r="AT48" s="259">
        <f t="shared" si="31"/>
        <v>2.2150640590079911E-9</v>
      </c>
      <c r="AU48" s="259">
        <f t="shared" si="32"/>
        <v>3.2276986838270205E-10</v>
      </c>
      <c r="AV48" s="259">
        <f t="shared" si="33"/>
        <v>1.5646643107636372E-9</v>
      </c>
      <c r="AW48" s="259">
        <f t="shared" si="34"/>
        <v>4.8050357500383207E-10</v>
      </c>
      <c r="AX48" s="258">
        <f t="shared" si="35"/>
        <v>4.2837164607239866E-9</v>
      </c>
      <c r="AY48" s="259">
        <f t="shared" si="36"/>
        <v>9.756591488465639E-10</v>
      </c>
      <c r="AZ48" s="259">
        <f t="shared" si="37"/>
        <v>8.0452415876279966E-10</v>
      </c>
      <c r="BA48" s="260">
        <f t="shared" si="38"/>
        <v>4.2246358481224691E-10</v>
      </c>
      <c r="BB48" s="259">
        <f t="shared" si="39"/>
        <v>1.0599342172272544E-7</v>
      </c>
      <c r="BC48" s="259">
        <f t="shared" si="40"/>
        <v>2.2814243576951201E-8</v>
      </c>
      <c r="BD48" s="259">
        <f t="shared" si="41"/>
        <v>1.5912501006727162E-7</v>
      </c>
      <c r="BE48" s="260">
        <f t="shared" si="42"/>
        <v>5.827471539659088E-8</v>
      </c>
    </row>
    <row r="49" spans="1:57" x14ac:dyDescent="0.25">
      <c r="A49" s="58" t="s">
        <v>12</v>
      </c>
      <c r="E49" s="131">
        <f t="shared" ref="E49:X49" si="61">E24/$C24</f>
        <v>3.5555479505011147E-4</v>
      </c>
      <c r="F49" s="132">
        <f t="shared" si="61"/>
        <v>1.0570025302689769E-4</v>
      </c>
      <c r="G49" s="132">
        <f t="shared" si="61"/>
        <v>7.879699173002978E-4</v>
      </c>
      <c r="H49" s="132">
        <f t="shared" si="61"/>
        <v>1.3657925982248267E-3</v>
      </c>
      <c r="I49" s="131">
        <f t="shared" si="61"/>
        <v>3.9557633149813328E-3</v>
      </c>
      <c r="J49" s="132">
        <f t="shared" si="61"/>
        <v>1.0435320310678592E-3</v>
      </c>
      <c r="K49" s="132">
        <f t="shared" si="61"/>
        <v>5.229236974574082E-3</v>
      </c>
      <c r="L49" s="133">
        <f t="shared" si="61"/>
        <v>1.2140254156548031E-2</v>
      </c>
      <c r="M49" s="132">
        <f t="shared" si="61"/>
        <v>1.7550556048563442E-3</v>
      </c>
      <c r="N49" s="132">
        <f t="shared" si="61"/>
        <v>1.1935900178625916E-3</v>
      </c>
      <c r="O49" s="132">
        <f t="shared" si="61"/>
        <v>4.6827648073414756E-3</v>
      </c>
      <c r="P49" s="132">
        <f t="shared" si="61"/>
        <v>4.692338197089938E-3</v>
      </c>
      <c r="Q49" s="131">
        <f t="shared" si="61"/>
        <v>4.3352536548152219E-3</v>
      </c>
      <c r="R49" s="132">
        <f t="shared" si="61"/>
        <v>8.766827555660605E-4</v>
      </c>
      <c r="S49" s="132">
        <f t="shared" si="61"/>
        <v>2.8635048581116263E-3</v>
      </c>
      <c r="T49" s="133">
        <f t="shared" si="61"/>
        <v>2.3802802474136224E-3</v>
      </c>
      <c r="U49" s="132">
        <f t="shared" si="61"/>
        <v>0.11408606214673531</v>
      </c>
      <c r="V49" s="132">
        <f t="shared" si="61"/>
        <v>4.2135247465995639E-2</v>
      </c>
      <c r="W49" s="132">
        <f t="shared" si="61"/>
        <v>0.20628543945510958</v>
      </c>
      <c r="X49" s="133">
        <f t="shared" si="61"/>
        <v>0.21204448268571391</v>
      </c>
      <c r="AL49" s="261">
        <f t="shared" si="23"/>
        <v>2.6447292569180689E-10</v>
      </c>
      <c r="AM49" s="262">
        <f t="shared" si="24"/>
        <v>7.8623198318695093E-11</v>
      </c>
      <c r="AN49" s="262">
        <f t="shared" si="25"/>
        <v>5.8611699880512004E-10</v>
      </c>
      <c r="AO49" s="262">
        <f t="shared" si="26"/>
        <v>1.0159198226811291E-9</v>
      </c>
      <c r="AP49" s="261">
        <f t="shared" si="27"/>
        <v>2.9424221296466686E-9</v>
      </c>
      <c r="AQ49" s="262">
        <f t="shared" si="28"/>
        <v>7.7621219894034372E-10</v>
      </c>
      <c r="AR49" s="262">
        <f t="shared" si="29"/>
        <v>3.8896721997701176E-9</v>
      </c>
      <c r="AS49" s="263">
        <f t="shared" si="30"/>
        <v>9.0303058209968883E-9</v>
      </c>
      <c r="AT49" s="262">
        <f t="shared" si="31"/>
        <v>1.3054659845122954E-9</v>
      </c>
      <c r="AU49" s="262">
        <f t="shared" si="32"/>
        <v>8.8783008553200699E-10</v>
      </c>
      <c r="AV49" s="262">
        <f t="shared" si="33"/>
        <v>3.4831888816172004E-9</v>
      </c>
      <c r="AW49" s="262">
        <f t="shared" si="34"/>
        <v>3.490309872335964E-9</v>
      </c>
      <c r="AX49" s="261">
        <f t="shared" si="35"/>
        <v>3.2246990721739138E-9</v>
      </c>
      <c r="AY49" s="262">
        <f t="shared" si="36"/>
        <v>6.5210441961676629E-10</v>
      </c>
      <c r="AZ49" s="262">
        <f t="shared" si="37"/>
        <v>2.1299656708349228E-9</v>
      </c>
      <c r="BA49" s="263">
        <f t="shared" si="38"/>
        <v>1.7705278898324939E-9</v>
      </c>
      <c r="BB49" s="262">
        <f t="shared" si="39"/>
        <v>8.4860828926106563E-8</v>
      </c>
      <c r="BC49" s="262">
        <f t="shared" si="40"/>
        <v>3.134153252105513E-8</v>
      </c>
      <c r="BD49" s="262">
        <f t="shared" si="41"/>
        <v>1.5344164798177942E-7</v>
      </c>
      <c r="BE49" s="263">
        <f t="shared" si="42"/>
        <v>1.5772540686673232E-7</v>
      </c>
    </row>
  </sheetData>
  <mergeCells count="2">
    <mergeCell ref="E1:X1"/>
    <mergeCell ref="Z1:AD1"/>
  </mergeCells>
  <pageMargins left="0" right="0" top="0.39370078740157505" bottom="0.39370078740157505" header="0" footer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1218-3341-4483-BA6C-5F353E13FEFF}">
  <dimension ref="A1:BE49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4.8554687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6.4257812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15" customWidth="1"/>
    <col min="33" max="35" width="12.140625" style="17" customWidth="1"/>
    <col min="36" max="1024" width="12.140625" customWidth="1"/>
    <col min="1025" max="1025" width="11.42578125" customWidth="1"/>
  </cols>
  <sheetData>
    <row r="1" spans="1:57" s="2" customFormat="1" ht="17.25" x14ac:dyDescent="0.3">
      <c r="A1" s="1" t="s">
        <v>0</v>
      </c>
      <c r="C1" s="3" t="s">
        <v>1</v>
      </c>
      <c r="E1" s="367" t="s">
        <v>2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6" t="s">
        <v>59</v>
      </c>
      <c r="AI1" s="5" t="s">
        <v>4</v>
      </c>
    </row>
    <row r="2" spans="1:57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AG2" s="244" t="s">
        <v>99</v>
      </c>
    </row>
    <row r="3" spans="1:57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244" t="s">
        <v>100</v>
      </c>
      <c r="AH3" s="8"/>
      <c r="AI3" s="8"/>
      <c r="AL3" s="11" t="s">
        <v>8</v>
      </c>
      <c r="AM3" s="11" t="s">
        <v>8</v>
      </c>
      <c r="AN3" s="11" t="s">
        <v>8</v>
      </c>
      <c r="AO3" s="11" t="s">
        <v>8</v>
      </c>
      <c r="AP3" s="12" t="s">
        <v>9</v>
      </c>
      <c r="AQ3" s="12" t="s">
        <v>9</v>
      </c>
      <c r="AR3" s="12" t="s">
        <v>9</v>
      </c>
      <c r="AS3" s="12" t="s">
        <v>9</v>
      </c>
      <c r="AT3" s="13" t="s">
        <v>10</v>
      </c>
      <c r="AU3" s="13" t="s">
        <v>10</v>
      </c>
      <c r="AV3" s="13" t="s">
        <v>10</v>
      </c>
      <c r="AW3" s="13" t="s">
        <v>10</v>
      </c>
      <c r="AX3" s="14" t="s">
        <v>11</v>
      </c>
      <c r="AY3" s="14" t="s">
        <v>11</v>
      </c>
      <c r="AZ3" s="14" t="s">
        <v>11</v>
      </c>
      <c r="BA3" s="14" t="s">
        <v>11</v>
      </c>
      <c r="BB3" s="15" t="s">
        <v>12</v>
      </c>
      <c r="BC3" s="15" t="s">
        <v>12</v>
      </c>
      <c r="BD3" s="15" t="s">
        <v>12</v>
      </c>
      <c r="BE3" s="15" t="s">
        <v>12</v>
      </c>
    </row>
    <row r="4" spans="1:57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17"/>
      <c r="AG4" s="8"/>
      <c r="AH4" s="8"/>
      <c r="AI4" s="8"/>
      <c r="AL4" s="18" t="s">
        <v>13</v>
      </c>
      <c r="AM4" s="18" t="s">
        <v>14</v>
      </c>
      <c r="AN4" s="18" t="s">
        <v>15</v>
      </c>
      <c r="AO4" s="18" t="s">
        <v>16</v>
      </c>
      <c r="AP4" s="18" t="s">
        <v>13</v>
      </c>
      <c r="AQ4" s="18" t="s">
        <v>14</v>
      </c>
      <c r="AR4" s="18" t="s">
        <v>15</v>
      </c>
      <c r="AS4" s="18" t="s">
        <v>16</v>
      </c>
      <c r="AT4" s="18" t="s">
        <v>13</v>
      </c>
      <c r="AU4" s="18" t="s">
        <v>14</v>
      </c>
      <c r="AV4" s="18" t="s">
        <v>15</v>
      </c>
      <c r="AW4" s="18" t="s">
        <v>16</v>
      </c>
      <c r="AX4" s="18" t="s">
        <v>13</v>
      </c>
      <c r="AY4" s="18" t="s">
        <v>14</v>
      </c>
      <c r="AZ4" s="18" t="s">
        <v>15</v>
      </c>
      <c r="BA4" s="18" t="s">
        <v>16</v>
      </c>
      <c r="BB4" s="18" t="s">
        <v>13</v>
      </c>
      <c r="BC4" s="18" t="s">
        <v>14</v>
      </c>
      <c r="BD4" s="18" t="s">
        <v>15</v>
      </c>
      <c r="BE4" s="18" t="s">
        <v>16</v>
      </c>
    </row>
    <row r="5" spans="1:57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28">
        <f>MRIO_en_émissions!E30</f>
        <v>25.792077052607929</v>
      </c>
      <c r="F5" s="29">
        <f>MRIO_en_émissions!F30</f>
        <v>0.85666361276621572</v>
      </c>
      <c r="G5" s="29">
        <f>MRIO_en_émissions!G30</f>
        <v>13.034092729346664</v>
      </c>
      <c r="H5" s="29">
        <f>MRIO_en_émissions!H30</f>
        <v>3.4632708459305328</v>
      </c>
      <c r="I5" s="28">
        <f>MRIO_en_émissions!I30</f>
        <v>13.347982373036121</v>
      </c>
      <c r="J5" s="29">
        <f>MRIO_en_émissions!J30</f>
        <v>0.42929840938822306</v>
      </c>
      <c r="K5" s="29">
        <f>MRIO_en_émissions!K30</f>
        <v>3.4902929813756214</v>
      </c>
      <c r="L5" s="30">
        <f>MRIO_en_émissions!L30</f>
        <v>1.2275088025483658</v>
      </c>
      <c r="M5" s="29">
        <f>MRIO_en_émissions!M30</f>
        <v>1.4191605666756117</v>
      </c>
      <c r="N5" s="29">
        <f>MRIO_en_émissions!N30</f>
        <v>6.7245773456096447E-2</v>
      </c>
      <c r="O5" s="29">
        <f>MRIO_en_émissions!O30</f>
        <v>0.84081371170541852</v>
      </c>
      <c r="P5" s="29">
        <f>MRIO_en_émissions!P30</f>
        <v>0.18264573512788529</v>
      </c>
      <c r="Q5" s="28">
        <f>MRIO_en_émissions!Q30</f>
        <v>1.9583963430441687</v>
      </c>
      <c r="R5" s="29">
        <f>MRIO_en_émissions!R30</f>
        <v>0.10881410254279929</v>
      </c>
      <c r="S5" s="29">
        <f>MRIO_en_émissions!S30</f>
        <v>0.53094379593286145</v>
      </c>
      <c r="T5" s="30">
        <f>MRIO_en_émissions!T30</f>
        <v>0.26206855669844947</v>
      </c>
      <c r="U5" s="29">
        <f>MRIO_en_émissions!U30</f>
        <v>5.7794449143066275</v>
      </c>
      <c r="V5" s="29">
        <f>MRIO_en_émissions!V30</f>
        <v>0.44781574600463547</v>
      </c>
      <c r="W5" s="29">
        <f>MRIO_en_émissions!W30</f>
        <v>2.5557934090364611</v>
      </c>
      <c r="X5" s="30">
        <f>MRIO_en_émissions!X30</f>
        <v>0.86059417266437233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33">
        <f>'MRIO_+_Emi'!AE3/1000</f>
        <v>140480.436802357</v>
      </c>
      <c r="AG5" s="245">
        <f t="shared" ref="AG5:AG24" si="0">AF5/C5</f>
        <v>169.01922820272497</v>
      </c>
      <c r="AI5" s="32">
        <f t="shared" ref="AI5:AI24" si="1">C5-SUM(E5:X5)-SUM(Z5:AD5)</f>
        <v>376.8729054428581</v>
      </c>
      <c r="AL5" s="246">
        <f t="shared" ref="AL5:AL24" si="2">E5/$C5</f>
        <v>3.1031772511571975E-2</v>
      </c>
      <c r="AM5" s="247">
        <f t="shared" ref="AM5:AM24" si="3">F5/$C5</f>
        <v>1.0306959883874343E-3</v>
      </c>
      <c r="AN5" s="247">
        <f t="shared" ref="AN5:AN24" si="4">G5/$C5</f>
        <v>1.568198635754783E-2</v>
      </c>
      <c r="AO5" s="247">
        <f t="shared" ref="AO5:AO24" si="5">H5/$C5</f>
        <v>4.1668390187291609E-3</v>
      </c>
      <c r="AP5" s="246">
        <f t="shared" ref="AP5:AP24" si="6">I5/$C5</f>
        <v>1.6059643108372584E-2</v>
      </c>
      <c r="AQ5" s="247">
        <f t="shared" ref="AQ5:AQ24" si="7">J5/$C5</f>
        <v>5.1651096391122208E-4</v>
      </c>
      <c r="AR5" s="247">
        <f t="shared" ref="AR5:AR24" si="8">K5/$C5</f>
        <v>4.1993507376651158E-3</v>
      </c>
      <c r="AS5" s="248">
        <f t="shared" ref="AS5:AS24" si="9">L5/$C5</f>
        <v>1.4768788817952688E-3</v>
      </c>
      <c r="AT5" s="247">
        <f t="shared" ref="AT5:AT24" si="10">M5/$C5</f>
        <v>1.7074649619200873E-3</v>
      </c>
      <c r="AU5" s="247">
        <f t="shared" ref="AU5:AU24" si="11">N5/$C5</f>
        <v>8.0906843601542776E-5</v>
      </c>
      <c r="AV5" s="247">
        <f t="shared" ref="AV5:AV24" si="12">O5/$C5</f>
        <v>1.011626158414208E-3</v>
      </c>
      <c r="AW5" s="247">
        <f t="shared" ref="AW5:AW24" si="13">P5/$C5</f>
        <v>2.1975046411100392E-4</v>
      </c>
      <c r="AX5" s="246">
        <f t="shared" ref="AX5:AX24" si="14">Q5/$C5</f>
        <v>2.3562472181237605E-3</v>
      </c>
      <c r="AY5" s="247">
        <f t="shared" ref="AY5:AY24" si="15">R5/$C5</f>
        <v>1.3091983515990557E-4</v>
      </c>
      <c r="AZ5" s="247">
        <f t="shared" ref="AZ5:AZ24" si="16">S5/$C5</f>
        <v>6.3880574868835892E-4</v>
      </c>
      <c r="BA5" s="248">
        <f t="shared" ref="BA5:BA24" si="17">T5/$C5</f>
        <v>3.1530813967849808E-4</v>
      </c>
      <c r="BB5" s="247">
        <f t="shared" ref="BB5:BB24" si="18">U5/$C5</f>
        <v>6.9535469926719417E-3</v>
      </c>
      <c r="BC5" s="247">
        <f t="shared" ref="BC5:BC24" si="19">V5/$C5</f>
        <v>5.3879012259350472E-4</v>
      </c>
      <c r="BD5" s="247">
        <f t="shared" ref="BD5:BD24" si="20">W5/$C5</f>
        <v>3.0750063088763567E-3</v>
      </c>
      <c r="BE5" s="248">
        <f t="shared" ref="BE5:BE24" si="21">X5/$C5</f>
        <v>1.035425046863567E-3</v>
      </c>
    </row>
    <row r="6" spans="1:57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37">
        <f>MRIO_en_émissions!E31</f>
        <v>9.878040957304691</v>
      </c>
      <c r="F6" s="38">
        <f>MRIO_en_émissions!F31</f>
        <v>19.896517916946745</v>
      </c>
      <c r="G6" s="38">
        <f>MRIO_en_émissions!G31</f>
        <v>9.6509697214755352</v>
      </c>
      <c r="H6" s="38">
        <f>MRIO_en_émissions!H31</f>
        <v>6.568935285804856</v>
      </c>
      <c r="I6" s="37">
        <f>MRIO_en_émissions!I31</f>
        <v>0.47548930097050668</v>
      </c>
      <c r="J6" s="38">
        <f>MRIO_en_émissions!J31</f>
        <v>0.46986928983995446</v>
      </c>
      <c r="K6" s="38">
        <f>MRIO_en_émissions!K31</f>
        <v>0.43488277379417739</v>
      </c>
      <c r="L6" s="39">
        <f>MRIO_en_émissions!L31</f>
        <v>0.53408780287118218</v>
      </c>
      <c r="M6" s="38">
        <f>MRIO_en_émissions!M31</f>
        <v>2.7095244308486033E-2</v>
      </c>
      <c r="N6" s="38">
        <f>MRIO_en_émissions!N31</f>
        <v>4.0344064286649078E-2</v>
      </c>
      <c r="O6" s="38">
        <f>MRIO_en_émissions!O31</f>
        <v>0.13778011516124195</v>
      </c>
      <c r="P6" s="38">
        <f>MRIO_en_émissions!P31</f>
        <v>5.5344830414583532E-2</v>
      </c>
      <c r="Q6" s="37">
        <f>MRIO_en_émissions!Q31</f>
        <v>3.5386517803307913E-2</v>
      </c>
      <c r="R6" s="38">
        <f>MRIO_en_émissions!R31</f>
        <v>3.2775230175684435E-2</v>
      </c>
      <c r="S6" s="38">
        <f>MRIO_en_émissions!S31</f>
        <v>8.5145447994838599E-3</v>
      </c>
      <c r="T6" s="39">
        <f>MRIO_en_émissions!T31</f>
        <v>1.9460089475476366E-2</v>
      </c>
      <c r="U6" s="38">
        <f>MRIO_en_émissions!U31</f>
        <v>0.32570228677562352</v>
      </c>
      <c r="V6" s="38">
        <f>MRIO_en_émissions!V31</f>
        <v>0.3875537225330481</v>
      </c>
      <c r="W6" s="38">
        <f>MRIO_en_émissions!W31</f>
        <v>0.32109834984450464</v>
      </c>
      <c r="X6" s="39">
        <f>MRIO_en_émissions!X31</f>
        <v>0.31353719854852302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41">
        <f>'MRIO_+_Emi'!AE4/1000</f>
        <v>77038.728418095096</v>
      </c>
      <c r="AG6" s="245">
        <f t="shared" si="0"/>
        <v>389.24944207882123</v>
      </c>
      <c r="AI6" s="32">
        <f t="shared" si="1"/>
        <v>77.845719157373409</v>
      </c>
      <c r="AL6" s="249">
        <f t="shared" si="2"/>
        <v>4.9910246578777448E-2</v>
      </c>
      <c r="AM6" s="250">
        <f t="shared" si="3"/>
        <v>0.10053006659782418</v>
      </c>
      <c r="AN6" s="250">
        <f t="shared" si="4"/>
        <v>4.8762935951076503E-2</v>
      </c>
      <c r="AO6" s="250">
        <f t="shared" si="5"/>
        <v>3.3190506224020651E-2</v>
      </c>
      <c r="AP6" s="249">
        <f t="shared" si="6"/>
        <v>2.4024792324290924E-3</v>
      </c>
      <c r="AQ6" s="250">
        <f t="shared" si="7"/>
        <v>2.3740833042775788E-3</v>
      </c>
      <c r="AR6" s="250">
        <f t="shared" si="8"/>
        <v>2.1973088152544484E-3</v>
      </c>
      <c r="AS6" s="251">
        <f t="shared" si="9"/>
        <v>2.6985567331856489E-3</v>
      </c>
      <c r="AT6" s="250">
        <f t="shared" si="10"/>
        <v>1.3690268448914684E-4</v>
      </c>
      <c r="AU6" s="250">
        <f t="shared" si="11"/>
        <v>2.0384428503990816E-4</v>
      </c>
      <c r="AV6" s="250">
        <f t="shared" si="12"/>
        <v>6.9615418189420927E-4</v>
      </c>
      <c r="AW6" s="250">
        <f t="shared" si="13"/>
        <v>2.7963784973070172E-4</v>
      </c>
      <c r="AX6" s="249">
        <f t="shared" si="14"/>
        <v>1.787955564024413E-4</v>
      </c>
      <c r="AY6" s="250">
        <f t="shared" si="15"/>
        <v>1.6560164376874028E-4</v>
      </c>
      <c r="AZ6" s="250">
        <f t="shared" si="16"/>
        <v>4.3020982833041573E-5</v>
      </c>
      <c r="BA6" s="251">
        <f t="shared" si="17"/>
        <v>9.8324948070585189E-5</v>
      </c>
      <c r="BB6" s="250">
        <f t="shared" si="18"/>
        <v>1.6456584371845541E-3</v>
      </c>
      <c r="BC6" s="250">
        <f t="shared" si="19"/>
        <v>1.9581718619868333E-3</v>
      </c>
      <c r="BD6" s="250">
        <f t="shared" si="20"/>
        <v>1.6223963725243179E-3</v>
      </c>
      <c r="BE6" s="251">
        <f t="shared" si="21"/>
        <v>1.5841925497994467E-3</v>
      </c>
    </row>
    <row r="7" spans="1:57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37">
        <f>MRIO_en_émissions!E32</f>
        <v>0.91503858600401911</v>
      </c>
      <c r="F7" s="38">
        <f>MRIO_en_émissions!F32</f>
        <v>0.13555353243716481</v>
      </c>
      <c r="G7" s="38">
        <f>MRIO_en_émissions!G32</f>
        <v>2.3274048562976919</v>
      </c>
      <c r="H7" s="38">
        <f>MRIO_en_émissions!H32</f>
        <v>0.98689652901268354</v>
      </c>
      <c r="I7" s="37">
        <f>MRIO_en_émissions!I32</f>
        <v>0.14599054968192024</v>
      </c>
      <c r="J7" s="38">
        <f>MRIO_en_émissions!J32</f>
        <v>6.3186232769107979E-3</v>
      </c>
      <c r="K7" s="38">
        <f>MRIO_en_émissions!K32</f>
        <v>7.1164782468988066E-2</v>
      </c>
      <c r="L7" s="39">
        <f>MRIO_en_émissions!L32</f>
        <v>2.9864151235182271E-2</v>
      </c>
      <c r="M7" s="38">
        <f>MRIO_en_émissions!M32</f>
        <v>1.2120870382768096E-2</v>
      </c>
      <c r="N7" s="38">
        <f>MRIO_en_émissions!N32</f>
        <v>8.0273027550004181E-4</v>
      </c>
      <c r="O7" s="38">
        <f>MRIO_en_émissions!O32</f>
        <v>9.650611093320079E-3</v>
      </c>
      <c r="P7" s="38">
        <f>MRIO_en_émissions!P32</f>
        <v>2.3493971907905973E-3</v>
      </c>
      <c r="Q7" s="37">
        <f>MRIO_en_émissions!Q32</f>
        <v>2.1250006449215368E-2</v>
      </c>
      <c r="R7" s="38">
        <f>MRIO_en_émissions!R32</f>
        <v>1.2031633014636541E-3</v>
      </c>
      <c r="S7" s="38">
        <f>MRIO_en_émissions!S32</f>
        <v>8.0126679989793326E-3</v>
      </c>
      <c r="T7" s="39">
        <f>MRIO_en_émissions!T32</f>
        <v>2.8477960175974206E-3</v>
      </c>
      <c r="U7" s="38">
        <f>MRIO_en_émissions!U32</f>
        <v>6.3285193432572703E-2</v>
      </c>
      <c r="V7" s="38">
        <f>MRIO_en_émissions!V32</f>
        <v>5.6457172017252621E-3</v>
      </c>
      <c r="W7" s="38">
        <f>MRIO_en_émissions!W32</f>
        <v>3.8923465845617268E-2</v>
      </c>
      <c r="X7" s="39">
        <f>MRIO_en_émissions!X32</f>
        <v>1.2258157377406988E-2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41">
        <f>'MRIO_+_Emi'!AE5/1000</f>
        <v>18406.566439296599</v>
      </c>
      <c r="AG7" s="245">
        <f t="shared" si="0"/>
        <v>9.5977123953186627</v>
      </c>
      <c r="AI7" s="32">
        <f t="shared" si="1"/>
        <v>494.9664027230956</v>
      </c>
      <c r="AL7" s="249">
        <f t="shared" si="2"/>
        <v>4.7712739950978321E-4</v>
      </c>
      <c r="AM7" s="250">
        <f t="shared" si="3"/>
        <v>7.0681505037455781E-5</v>
      </c>
      <c r="AN7" s="250">
        <f t="shared" si="4"/>
        <v>1.2135757373262083E-3</v>
      </c>
      <c r="AO7" s="250">
        <f t="shared" si="5"/>
        <v>5.1459619482208899E-4</v>
      </c>
      <c r="AP7" s="249">
        <f t="shared" si="6"/>
        <v>7.6123665589805482E-5</v>
      </c>
      <c r="AQ7" s="250">
        <f t="shared" si="7"/>
        <v>3.2947116533741368E-6</v>
      </c>
      <c r="AR7" s="250">
        <f t="shared" si="8"/>
        <v>3.7107361498697007E-5</v>
      </c>
      <c r="AS7" s="251">
        <f t="shared" si="9"/>
        <v>1.5572026180485916E-5</v>
      </c>
      <c r="AT7" s="250">
        <f t="shared" si="10"/>
        <v>6.3201699403525384E-6</v>
      </c>
      <c r="AU7" s="250">
        <f t="shared" si="11"/>
        <v>4.1856662081288946E-7</v>
      </c>
      <c r="AV7" s="250">
        <f t="shared" si="12"/>
        <v>5.0321057986683096E-6</v>
      </c>
      <c r="AW7" s="250">
        <f t="shared" si="13"/>
        <v>1.2250431721713036E-6</v>
      </c>
      <c r="AX7" s="249">
        <f t="shared" si="14"/>
        <v>1.1080363682757001E-5</v>
      </c>
      <c r="AY7" s="250">
        <f t="shared" si="15"/>
        <v>6.2736390136277515E-7</v>
      </c>
      <c r="AZ7" s="250">
        <f t="shared" si="16"/>
        <v>4.1780352260155678E-6</v>
      </c>
      <c r="BA7" s="251">
        <f t="shared" si="17"/>
        <v>1.4849226349506163E-6</v>
      </c>
      <c r="BB7" s="250">
        <f t="shared" si="18"/>
        <v>3.2998717465915039E-5</v>
      </c>
      <c r="BC7" s="250">
        <f t="shared" si="19"/>
        <v>2.9438390992781509E-6</v>
      </c>
      <c r="BD7" s="250">
        <f t="shared" si="20"/>
        <v>2.0295813010387807E-5</v>
      </c>
      <c r="BE7" s="251">
        <f t="shared" si="21"/>
        <v>6.3917553223686371E-6</v>
      </c>
    </row>
    <row r="8" spans="1:57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44">
        <f>MRIO_en_émissions!E33</f>
        <v>8.8624863328014793</v>
      </c>
      <c r="F8" s="45">
        <f>MRIO_en_émissions!F33</f>
        <v>1.4039346870455118</v>
      </c>
      <c r="G8" s="45">
        <f>MRIO_en_émissions!G33</f>
        <v>19.703277284109209</v>
      </c>
      <c r="H8" s="45">
        <f>MRIO_en_émissions!H33</f>
        <v>32.874366806026252</v>
      </c>
      <c r="I8" s="44">
        <f>MRIO_en_émissions!I33</f>
        <v>1.3219096551620029</v>
      </c>
      <c r="J8" s="45">
        <f>MRIO_en_émissions!J33</f>
        <v>0.1867443847186363</v>
      </c>
      <c r="K8" s="45">
        <f>MRIO_en_émissions!K33</f>
        <v>1.533848662910013</v>
      </c>
      <c r="L8" s="46">
        <f>MRIO_en_émissions!L33</f>
        <v>3.0091969694514509</v>
      </c>
      <c r="M8" s="45">
        <f>MRIO_en_émissions!M33</f>
        <v>6.9443192391892478E-2</v>
      </c>
      <c r="N8" s="45">
        <f>MRIO_en_émissions!N33</f>
        <v>1.5782067045976119E-2</v>
      </c>
      <c r="O8" s="45">
        <f>MRIO_en_émissions!O33</f>
        <v>0.19714718070588386</v>
      </c>
      <c r="P8" s="45">
        <f>MRIO_en_émissions!P33</f>
        <v>0.18999565554207501</v>
      </c>
      <c r="Q8" s="44">
        <f>MRIO_en_émissions!Q33</f>
        <v>0.24806932762818876</v>
      </c>
      <c r="R8" s="45">
        <f>MRIO_en_émissions!R33</f>
        <v>3.1626811634616406E-2</v>
      </c>
      <c r="S8" s="45">
        <f>MRIO_en_émissions!S33</f>
        <v>0.19446560320465095</v>
      </c>
      <c r="T8" s="46">
        <f>MRIO_en_émissions!T33</f>
        <v>0.12750558882784985</v>
      </c>
      <c r="U8" s="45">
        <f>MRIO_en_émissions!U33</f>
        <v>0.5213229199573528</v>
      </c>
      <c r="V8" s="45">
        <f>MRIO_en_émissions!V33</f>
        <v>0.20939162701190636</v>
      </c>
      <c r="W8" s="45">
        <f>MRIO_en_émissions!W33</f>
        <v>0.88682234539195015</v>
      </c>
      <c r="X8" s="46">
        <f>MRIO_en_émissions!X33</f>
        <v>0.86745036517815122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48">
        <f>'MRIO_+_Emi'!AE6/1000</f>
        <v>107546.29628499701</v>
      </c>
      <c r="AG8" s="245">
        <f t="shared" si="0"/>
        <v>88.365170542972606</v>
      </c>
      <c r="AI8" s="32">
        <f t="shared" si="1"/>
        <v>747.49256310056694</v>
      </c>
      <c r="AL8" s="252">
        <f t="shared" si="2"/>
        <v>7.2818418047374076E-3</v>
      </c>
      <c r="AM8" s="253">
        <f t="shared" si="3"/>
        <v>1.1535397529935957E-3</v>
      </c>
      <c r="AN8" s="253">
        <f t="shared" si="4"/>
        <v>1.618915311459846E-2</v>
      </c>
      <c r="AO8" s="253">
        <f t="shared" si="5"/>
        <v>2.7011148962384074E-2</v>
      </c>
      <c r="AP8" s="252">
        <f t="shared" si="6"/>
        <v>1.0861440714912643E-3</v>
      </c>
      <c r="AQ8" s="253">
        <f t="shared" si="7"/>
        <v>1.5343810036819291E-4</v>
      </c>
      <c r="AR8" s="253">
        <f t="shared" si="8"/>
        <v>1.2602832767571728E-3</v>
      </c>
      <c r="AS8" s="254">
        <f t="shared" si="9"/>
        <v>2.4724998683201393E-3</v>
      </c>
      <c r="AT8" s="253">
        <f t="shared" si="10"/>
        <v>5.7057841606155568E-5</v>
      </c>
      <c r="AU8" s="253">
        <f t="shared" si="11"/>
        <v>1.2967299611533493E-5</v>
      </c>
      <c r="AV8" s="253">
        <f t="shared" si="12"/>
        <v>1.619855341087365E-4</v>
      </c>
      <c r="AW8" s="253">
        <f t="shared" si="13"/>
        <v>1.5610949966987793E-4</v>
      </c>
      <c r="AX8" s="252">
        <f t="shared" si="14"/>
        <v>2.0382560069066218E-4</v>
      </c>
      <c r="AY8" s="253">
        <f t="shared" si="15"/>
        <v>2.598609808391159E-5</v>
      </c>
      <c r="AZ8" s="253">
        <f t="shared" si="16"/>
        <v>1.5978222203378873E-4</v>
      </c>
      <c r="BA8" s="254">
        <f t="shared" si="17"/>
        <v>1.0476467801454989E-4</v>
      </c>
      <c r="BB8" s="253">
        <f t="shared" si="18"/>
        <v>4.2834379538199283E-4</v>
      </c>
      <c r="BC8" s="253">
        <f t="shared" si="19"/>
        <v>1.7204615565881483E-4</v>
      </c>
      <c r="BD8" s="253">
        <f t="shared" si="20"/>
        <v>7.2865556972983962E-4</v>
      </c>
      <c r="BE8" s="254">
        <f t="shared" si="21"/>
        <v>7.1273862610203532E-4</v>
      </c>
    </row>
    <row r="9" spans="1:57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38">
        <f>MRIO_en_émissions!E34</f>
        <v>11.975651821081431</v>
      </c>
      <c r="F9" s="38">
        <f>MRIO_en_émissions!F34</f>
        <v>0.66015809408095061</v>
      </c>
      <c r="G9" s="38">
        <f>MRIO_en_émissions!G34</f>
        <v>5.0182071912673205</v>
      </c>
      <c r="H9" s="38">
        <f>MRIO_en_émissions!H34</f>
        <v>1.6858936086355822</v>
      </c>
      <c r="I9" s="37">
        <f>MRIO_en_émissions!I34</f>
        <v>290.89904693515047</v>
      </c>
      <c r="J9" s="38">
        <f>MRIO_en_émissions!J34</f>
        <v>11.857117527623721</v>
      </c>
      <c r="K9" s="38">
        <f>MRIO_en_émissions!K34</f>
        <v>102.83294162255888</v>
      </c>
      <c r="L9" s="39">
        <f>MRIO_en_émissions!L34</f>
        <v>37.621869506659117</v>
      </c>
      <c r="M9" s="38">
        <f>MRIO_en_émissions!M34</f>
        <v>10.571719453050658</v>
      </c>
      <c r="N9" s="38">
        <f>MRIO_en_émissions!N34</f>
        <v>0.60067232632176693</v>
      </c>
      <c r="O9" s="38">
        <f>MRIO_en_émissions!O34</f>
        <v>5.7353732119101526</v>
      </c>
      <c r="P9" s="38">
        <f>MRIO_en_émissions!P34</f>
        <v>1.4828444976956456</v>
      </c>
      <c r="Q9" s="37">
        <f>MRIO_en_émissions!Q34</f>
        <v>12.779115705030755</v>
      </c>
      <c r="R9" s="38">
        <f>MRIO_en_émissions!R34</f>
        <v>0.74625545398417992</v>
      </c>
      <c r="S9" s="38">
        <f>MRIO_en_émissions!S34</f>
        <v>2.7354319242200824</v>
      </c>
      <c r="T9" s="39">
        <f>MRIO_en_émissions!T34</f>
        <v>1.3777522485623848</v>
      </c>
      <c r="U9" s="38">
        <f>MRIO_en_émissions!U34</f>
        <v>37.513076014770022</v>
      </c>
      <c r="V9" s="38">
        <f>MRIO_en_émissions!V34</f>
        <v>3.1263809288755517</v>
      </c>
      <c r="W9" s="38">
        <f>MRIO_en_émissions!W34</f>
        <v>18.307304607101557</v>
      </c>
      <c r="X9" s="38">
        <f>MRIO_en_émissions!X34</f>
        <v>4.8874786555784446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41">
        <f>'MRIO_+_Emi'!AE7/1000</f>
        <v>988092.58242630307</v>
      </c>
      <c r="AG9" s="245">
        <f t="shared" si="0"/>
        <v>148.10015207183116</v>
      </c>
      <c r="AI9" s="32">
        <f t="shared" si="1"/>
        <v>3235.1124761595006</v>
      </c>
      <c r="AL9" s="250">
        <f t="shared" si="2"/>
        <v>1.7949693049069575E-3</v>
      </c>
      <c r="AM9" s="250">
        <f t="shared" si="3"/>
        <v>9.8947726016485063E-5</v>
      </c>
      <c r="AN9" s="250">
        <f t="shared" si="4"/>
        <v>7.5215345340382445E-4</v>
      </c>
      <c r="AO9" s="250">
        <f t="shared" si="5"/>
        <v>2.5268998498375071E-4</v>
      </c>
      <c r="AP9" s="249">
        <f t="shared" si="6"/>
        <v>4.3601372841861025E-2</v>
      </c>
      <c r="AQ9" s="250">
        <f t="shared" si="7"/>
        <v>1.7772028048855658E-3</v>
      </c>
      <c r="AR9" s="250">
        <f t="shared" si="8"/>
        <v>1.5413104564450676E-2</v>
      </c>
      <c r="AS9" s="251">
        <f t="shared" si="9"/>
        <v>5.6389499266161899E-3</v>
      </c>
      <c r="AT9" s="250">
        <f t="shared" si="10"/>
        <v>1.5845410506098139E-3</v>
      </c>
      <c r="AU9" s="250">
        <f t="shared" si="11"/>
        <v>9.0031708015811702E-5</v>
      </c>
      <c r="AV9" s="250">
        <f t="shared" si="12"/>
        <v>8.5964580645554397E-4</v>
      </c>
      <c r="AW9" s="250">
        <f t="shared" si="13"/>
        <v>2.2225599049467898E-4</v>
      </c>
      <c r="AX9" s="249">
        <f t="shared" si="14"/>
        <v>1.9153964040608913E-3</v>
      </c>
      <c r="AY9" s="250">
        <f t="shared" si="15"/>
        <v>1.1185241968733596E-4</v>
      </c>
      <c r="AZ9" s="250">
        <f t="shared" si="16"/>
        <v>4.0999992426251383E-4</v>
      </c>
      <c r="BA9" s="251">
        <f t="shared" si="17"/>
        <v>2.0650424986326142E-4</v>
      </c>
      <c r="BB9" s="250">
        <f t="shared" si="18"/>
        <v>5.6226434256062986E-3</v>
      </c>
      <c r="BC9" s="250">
        <f t="shared" si="19"/>
        <v>4.6859727442137355E-4</v>
      </c>
      <c r="BD9" s="250">
        <f t="shared" si="20"/>
        <v>2.7439884121782682E-3</v>
      </c>
      <c r="BE9" s="250">
        <f t="shared" si="21"/>
        <v>7.3255922067706042E-4</v>
      </c>
    </row>
    <row r="10" spans="1:57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38">
        <f>MRIO_en_émissions!E35</f>
        <v>2.5361749327190442</v>
      </c>
      <c r="F10" s="38">
        <f>MRIO_en_émissions!F35</f>
        <v>1.4606909277819766</v>
      </c>
      <c r="G10" s="38">
        <f>MRIO_en_émissions!G35</f>
        <v>2.107398076922542</v>
      </c>
      <c r="H10" s="38">
        <f>MRIO_en_émissions!H35</f>
        <v>2.1922033385859172</v>
      </c>
      <c r="I10" s="37">
        <f>MRIO_en_émissions!I35</f>
        <v>251.9575496319398</v>
      </c>
      <c r="J10" s="38">
        <f>MRIO_en_émissions!J35</f>
        <v>351.01930205809418</v>
      </c>
      <c r="K10" s="38">
        <f>MRIO_en_émissions!K35</f>
        <v>251.91675601010016</v>
      </c>
      <c r="L10" s="39">
        <f>MRIO_en_émissions!L35</f>
        <v>145.33158950120151</v>
      </c>
      <c r="M10" s="38">
        <f>MRIO_en_émissions!M35</f>
        <v>1.5605017332005768</v>
      </c>
      <c r="N10" s="38">
        <f>MRIO_en_émissions!N35</f>
        <v>3.1670356561517869</v>
      </c>
      <c r="O10" s="38">
        <f>MRIO_en_émissions!O35</f>
        <v>4.8701784908971586</v>
      </c>
      <c r="P10" s="38">
        <f>MRIO_en_émissions!P35</f>
        <v>1.9128987102616359</v>
      </c>
      <c r="Q10" s="37">
        <f>MRIO_en_émissions!Q35</f>
        <v>3.4847535254458228</v>
      </c>
      <c r="R10" s="38">
        <f>MRIO_en_émissions!R35</f>
        <v>5.7529445051260142</v>
      </c>
      <c r="S10" s="38">
        <f>MRIO_en_émissions!S35</f>
        <v>0.47766070705440411</v>
      </c>
      <c r="T10" s="39">
        <f>MRIO_en_émissions!T35</f>
        <v>0.45341055295875504</v>
      </c>
      <c r="U10" s="38">
        <f>MRIO_en_émissions!U35</f>
        <v>17.617889668156586</v>
      </c>
      <c r="V10" s="38">
        <f>MRIO_en_émissions!V35</f>
        <v>18.97266309972337</v>
      </c>
      <c r="W10" s="38">
        <f>MRIO_en_émissions!W35</f>
        <v>14.346598886267431</v>
      </c>
      <c r="X10" s="38">
        <f>MRIO_en_émissions!X35</f>
        <v>15.419812793128871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41">
        <f>'MRIO_+_Emi'!AE8/1000</f>
        <v>1628011.2138620701</v>
      </c>
      <c r="AG10" s="245">
        <f t="shared" si="0"/>
        <v>1144.6095807545012</v>
      </c>
      <c r="AI10" s="32">
        <f t="shared" si="1"/>
        <v>-138.53876001062554</v>
      </c>
      <c r="AL10" s="250">
        <f t="shared" si="2"/>
        <v>1.783114330995981E-3</v>
      </c>
      <c r="AM10" s="250">
        <f t="shared" si="3"/>
        <v>1.0269713231852969E-3</v>
      </c>
      <c r="AN10" s="250">
        <f t="shared" si="4"/>
        <v>1.4816532028590296E-3</v>
      </c>
      <c r="AO10" s="250">
        <f t="shared" si="5"/>
        <v>1.5412774328224207E-3</v>
      </c>
      <c r="AP10" s="249">
        <f t="shared" si="6"/>
        <v>0.17714437271473213</v>
      </c>
      <c r="AQ10" s="250">
        <f t="shared" si="7"/>
        <v>0.24679194636032326</v>
      </c>
      <c r="AR10" s="250">
        <f t="shared" si="8"/>
        <v>0.17711569184939549</v>
      </c>
      <c r="AS10" s="251">
        <f t="shared" si="9"/>
        <v>0.10217861419684852</v>
      </c>
      <c r="AT10" s="250">
        <f t="shared" si="10"/>
        <v>1.0971455352375193E-3</v>
      </c>
      <c r="AU10" s="250">
        <f t="shared" si="11"/>
        <v>2.2266550277764705E-3</v>
      </c>
      <c r="AV10" s="250">
        <f t="shared" si="12"/>
        <v>3.424087569668098E-3</v>
      </c>
      <c r="AW10" s="250">
        <f t="shared" si="13"/>
        <v>1.3449060867242279E-3</v>
      </c>
      <c r="AX10" s="249">
        <f t="shared" si="14"/>
        <v>2.4500336593696495E-3</v>
      </c>
      <c r="AY10" s="250">
        <f t="shared" si="15"/>
        <v>4.0447358974236699E-3</v>
      </c>
      <c r="AZ10" s="250">
        <f t="shared" si="16"/>
        <v>3.3583000963945516E-4</v>
      </c>
      <c r="BA10" s="251">
        <f t="shared" si="17"/>
        <v>3.1878039814027748E-4</v>
      </c>
      <c r="BB10" s="250">
        <f t="shared" si="18"/>
        <v>1.2386650125713604E-2</v>
      </c>
      <c r="BC10" s="250">
        <f t="shared" si="19"/>
        <v>1.3339153791732191E-2</v>
      </c>
      <c r="BD10" s="250">
        <f t="shared" si="20"/>
        <v>1.0086696207397754E-2</v>
      </c>
      <c r="BE10" s="250">
        <f t="shared" si="21"/>
        <v>1.084124317214406E-2</v>
      </c>
    </row>
    <row r="11" spans="1:57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38">
        <f>MRIO_en_émissions!E36</f>
        <v>0.1815179051320876</v>
      </c>
      <c r="F11" s="38">
        <f>MRIO_en_émissions!F36</f>
        <v>1.6952274716007271E-2</v>
      </c>
      <c r="G11" s="38">
        <f>MRIO_en_émissions!G36</f>
        <v>0.15234044951606407</v>
      </c>
      <c r="H11" s="38">
        <f>MRIO_en_émissions!H36</f>
        <v>7.3540658100266484E-2</v>
      </c>
      <c r="I11" s="37">
        <f>MRIO_en_émissions!I36</f>
        <v>11.998632741223068</v>
      </c>
      <c r="J11" s="38">
        <f>MRIO_en_émissions!J36</f>
        <v>1.9104484141855824</v>
      </c>
      <c r="K11" s="38">
        <f>MRIO_en_émissions!K36</f>
        <v>24.642418301606355</v>
      </c>
      <c r="L11" s="39">
        <f>MRIO_en_émissions!L36</f>
        <v>9.1035003255336484</v>
      </c>
      <c r="M11" s="38">
        <f>MRIO_en_émissions!M36</f>
        <v>0.13474716138721107</v>
      </c>
      <c r="N11" s="38">
        <f>MRIO_en_émissions!N36</f>
        <v>2.1052737239204061E-2</v>
      </c>
      <c r="O11" s="38">
        <f>MRIO_en_émissions!O36</f>
        <v>0.12055820977309449</v>
      </c>
      <c r="P11" s="38">
        <f>MRIO_en_émissions!P36</f>
        <v>4.193066959738441E-2</v>
      </c>
      <c r="Q11" s="37">
        <f>MRIO_en_émissions!Q36</f>
        <v>0.17897094996704252</v>
      </c>
      <c r="R11" s="38">
        <f>MRIO_en_émissions!R36</f>
        <v>1.777989231847173E-2</v>
      </c>
      <c r="S11" s="38">
        <f>MRIO_en_émissions!S36</f>
        <v>7.2265169925984751E-2</v>
      </c>
      <c r="T11" s="39">
        <f>MRIO_en_émissions!T36</f>
        <v>3.030283553578636E-2</v>
      </c>
      <c r="U11" s="38">
        <f>MRIO_en_émissions!U36</f>
        <v>0.62845223355912438</v>
      </c>
      <c r="V11" s="38">
        <f>MRIO_en_émissions!V36</f>
        <v>7.787007421915762E-2</v>
      </c>
      <c r="W11" s="38">
        <f>MRIO_en_émissions!W36</f>
        <v>0.4397251480933369</v>
      </c>
      <c r="X11" s="38">
        <f>MRIO_en_émissions!X36</f>
        <v>0.19729985587986543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41">
        <f>'MRIO_+_Emi'!AE9/1000</f>
        <v>166760.98499748702</v>
      </c>
      <c r="AG11" s="245">
        <f t="shared" si="0"/>
        <v>15.752347538447053</v>
      </c>
      <c r="AI11" s="32">
        <f t="shared" si="1"/>
        <v>3126.6484962905361</v>
      </c>
      <c r="AL11" s="250">
        <f t="shared" si="2"/>
        <v>1.7146295496723012E-5</v>
      </c>
      <c r="AM11" s="250">
        <f t="shared" si="3"/>
        <v>1.6013225329521735E-6</v>
      </c>
      <c r="AN11" s="250">
        <f t="shared" si="4"/>
        <v>1.4390174686102097E-5</v>
      </c>
      <c r="AO11" s="250">
        <f t="shared" si="5"/>
        <v>6.946696822514966E-6</v>
      </c>
      <c r="AP11" s="249">
        <f t="shared" si="6"/>
        <v>1.1333983960863723E-3</v>
      </c>
      <c r="AQ11" s="250">
        <f t="shared" si="7"/>
        <v>1.8046215890953049E-4</v>
      </c>
      <c r="AR11" s="250">
        <f t="shared" si="8"/>
        <v>2.327738333283058E-3</v>
      </c>
      <c r="AS11" s="251">
        <f t="shared" si="9"/>
        <v>8.5992236701128188E-4</v>
      </c>
      <c r="AT11" s="250">
        <f t="shared" si="10"/>
        <v>1.2728301622963836E-5</v>
      </c>
      <c r="AU11" s="250">
        <f t="shared" si="11"/>
        <v>1.9886548021561885E-6</v>
      </c>
      <c r="AV11" s="250">
        <f t="shared" si="12"/>
        <v>1.1388004328394954E-5</v>
      </c>
      <c r="AW11" s="250">
        <f t="shared" si="13"/>
        <v>3.9607974252955414E-6</v>
      </c>
      <c r="AX11" s="249">
        <f t="shared" si="14"/>
        <v>1.6905708509753384E-5</v>
      </c>
      <c r="AY11" s="250">
        <f t="shared" si="15"/>
        <v>1.6794998122669542E-6</v>
      </c>
      <c r="AZ11" s="250">
        <f t="shared" si="16"/>
        <v>6.8262134072678809E-6</v>
      </c>
      <c r="BA11" s="251">
        <f t="shared" si="17"/>
        <v>2.862424905725421E-6</v>
      </c>
      <c r="BB11" s="250">
        <f t="shared" si="18"/>
        <v>5.9363993289472389E-5</v>
      </c>
      <c r="BC11" s="250">
        <f t="shared" si="19"/>
        <v>7.3556561923840965E-6</v>
      </c>
      <c r="BD11" s="250">
        <f t="shared" si="20"/>
        <v>4.1536714083727211E-5</v>
      </c>
      <c r="BE11" s="250">
        <f t="shared" si="21"/>
        <v>1.863706849148193E-5</v>
      </c>
    </row>
    <row r="12" spans="1:57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38">
        <f>MRIO_en_émissions!E37</f>
        <v>1.0486832401956954</v>
      </c>
      <c r="F12" s="38">
        <f>MRIO_en_émissions!F37</f>
        <v>0.16490522963870258</v>
      </c>
      <c r="G12" s="38">
        <f>MRIO_en_émissions!G37</f>
        <v>2.1297009431253437</v>
      </c>
      <c r="H12" s="38">
        <f>MRIO_en_émissions!H37</f>
        <v>3.1838987487327457</v>
      </c>
      <c r="I12" s="37">
        <f>MRIO_en_émissions!I37</f>
        <v>64.868260564490257</v>
      </c>
      <c r="J12" s="38">
        <f>MRIO_en_émissions!J37</f>
        <v>12.562386420897216</v>
      </c>
      <c r="K12" s="38">
        <f>MRIO_en_émissions!K37</f>
        <v>107.18504474649066</v>
      </c>
      <c r="L12" s="39">
        <f>MRIO_en_émissions!L37</f>
        <v>159.14011959074492</v>
      </c>
      <c r="M12" s="38">
        <f>MRIO_en_émissions!M37</f>
        <v>0.88015416143434622</v>
      </c>
      <c r="N12" s="38">
        <f>MRIO_en_émissions!N37</f>
        <v>0.2492077979842377</v>
      </c>
      <c r="O12" s="38">
        <f>MRIO_en_émissions!O37</f>
        <v>3.1522128926827464</v>
      </c>
      <c r="P12" s="38">
        <f>MRIO_en_émissions!P37</f>
        <v>3.0225443221902841</v>
      </c>
      <c r="Q12" s="37">
        <f>MRIO_en_émissions!Q37</f>
        <v>1.411725779813128</v>
      </c>
      <c r="R12" s="38">
        <f>MRIO_en_émissions!R37</f>
        <v>0.18728799315122602</v>
      </c>
      <c r="S12" s="38">
        <f>MRIO_en_émissions!S37</f>
        <v>1.1808728277243361</v>
      </c>
      <c r="T12" s="39">
        <f>MRIO_en_émissions!T37</f>
        <v>0.76708362303544841</v>
      </c>
      <c r="U12" s="38">
        <f>MRIO_en_émissions!U37</f>
        <v>4.6913798683427794</v>
      </c>
      <c r="V12" s="38">
        <f>MRIO_en_émissions!V37</f>
        <v>1.7437756146555434</v>
      </c>
      <c r="W12" s="38">
        <f>MRIO_en_émissions!W37</f>
        <v>8.2505127426424316</v>
      </c>
      <c r="X12" s="38">
        <f>MRIO_en_émissions!X37</f>
        <v>9.3593807251990206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41">
        <f>'MRIO_+_Emi'!AE10/1000</f>
        <v>563947.5590489629</v>
      </c>
      <c r="AG12" s="245">
        <f t="shared" si="0"/>
        <v>88.374107526847595</v>
      </c>
      <c r="AI12" s="32">
        <f t="shared" si="1"/>
        <v>3973.3275407121346</v>
      </c>
      <c r="AL12" s="250">
        <f t="shared" si="2"/>
        <v>1.6433521866278882E-4</v>
      </c>
      <c r="AM12" s="250">
        <f t="shared" si="3"/>
        <v>2.5841680244891197E-5</v>
      </c>
      <c r="AN12" s="250">
        <f t="shared" si="4"/>
        <v>3.3373744974654124E-4</v>
      </c>
      <c r="AO12" s="250">
        <f t="shared" si="5"/>
        <v>4.9893683527881677E-4</v>
      </c>
      <c r="AP12" s="249">
        <f t="shared" si="6"/>
        <v>1.0165261897530633E-2</v>
      </c>
      <c r="AQ12" s="250">
        <f t="shared" si="7"/>
        <v>1.9686044749025891E-3</v>
      </c>
      <c r="AR12" s="250">
        <f t="shared" si="8"/>
        <v>1.6796566485136478E-2</v>
      </c>
      <c r="AS12" s="251">
        <f t="shared" si="9"/>
        <v>2.4938251464843787E-2</v>
      </c>
      <c r="AT12" s="250">
        <f t="shared" si="10"/>
        <v>1.3792565860906234E-4</v>
      </c>
      <c r="AU12" s="250">
        <f t="shared" si="11"/>
        <v>3.9052419648252818E-5</v>
      </c>
      <c r="AV12" s="250">
        <f t="shared" si="12"/>
        <v>4.939714635794248E-4</v>
      </c>
      <c r="AW12" s="250">
        <f t="shared" si="13"/>
        <v>4.7365158807383985E-4</v>
      </c>
      <c r="AX12" s="249">
        <f t="shared" si="14"/>
        <v>2.2122625386307641E-4</v>
      </c>
      <c r="AY12" s="250">
        <f t="shared" si="15"/>
        <v>2.9349199193531613E-5</v>
      </c>
      <c r="AZ12" s="250">
        <f t="shared" si="16"/>
        <v>1.8505015329587136E-4</v>
      </c>
      <c r="BA12" s="251">
        <f t="shared" si="17"/>
        <v>1.2020679848058864E-4</v>
      </c>
      <c r="BB12" s="250">
        <f t="shared" si="18"/>
        <v>7.351685494186471E-4</v>
      </c>
      <c r="BC12" s="250">
        <f t="shared" si="19"/>
        <v>2.7326053850138947E-4</v>
      </c>
      <c r="BD12" s="250">
        <f t="shared" si="20"/>
        <v>1.2929069176210479E-3</v>
      </c>
      <c r="BE12" s="250">
        <f t="shared" si="21"/>
        <v>1.4666734616039546E-3</v>
      </c>
    </row>
    <row r="13" spans="1:57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28">
        <f>MRIO_en_émissions!E38</f>
        <v>1.8923363662533332</v>
      </c>
      <c r="F13" s="29">
        <f>MRIO_en_émissions!F38</f>
        <v>6.2428298856575068E-2</v>
      </c>
      <c r="G13" s="29">
        <f>MRIO_en_émissions!G38</f>
        <v>0.50127427429000793</v>
      </c>
      <c r="H13" s="29">
        <f>MRIO_en_émissions!H38</f>
        <v>0.16918119948654831</v>
      </c>
      <c r="I13" s="28">
        <f>MRIO_en_émissions!I38</f>
        <v>8.2841892019463206</v>
      </c>
      <c r="J13" s="29">
        <f>MRIO_en_émissions!J38</f>
        <v>0.25284586574471446</v>
      </c>
      <c r="K13" s="29">
        <f>MRIO_en_émissions!K38</f>
        <v>2.5920855906109925</v>
      </c>
      <c r="L13" s="30">
        <f>MRIO_en_émissions!L38</f>
        <v>1.0772397803473386</v>
      </c>
      <c r="M13" s="29">
        <f>MRIO_en_émissions!M38</f>
        <v>277.64682262617464</v>
      </c>
      <c r="N13" s="29">
        <f>MRIO_en_émissions!N38</f>
        <v>10.025873139781099</v>
      </c>
      <c r="O13" s="29">
        <f>MRIO_en_émissions!O38</f>
        <v>149.73766847696626</v>
      </c>
      <c r="P13" s="29">
        <f>MRIO_en_émissions!P38</f>
        <v>38.062396989975213</v>
      </c>
      <c r="Q13" s="28">
        <f>MRIO_en_émissions!Q38</f>
        <v>9.5350391853953926</v>
      </c>
      <c r="R13" s="29">
        <f>MRIO_en_émissions!R38</f>
        <v>0.35587295789374201</v>
      </c>
      <c r="S13" s="29">
        <f>MRIO_en_émissions!S38</f>
        <v>1.5458146277990004</v>
      </c>
      <c r="T13" s="30">
        <f>MRIO_en_émissions!T38</f>
        <v>0.84741631555176278</v>
      </c>
      <c r="U13" s="29">
        <f>MRIO_en_émissions!U38</f>
        <v>39.327584235349534</v>
      </c>
      <c r="V13" s="29">
        <f>MRIO_en_émissions!V38</f>
        <v>2.2322500859005614</v>
      </c>
      <c r="W13" s="29">
        <f>MRIO_en_émissions!W38</f>
        <v>12.918871159040505</v>
      </c>
      <c r="X13" s="30">
        <f>MRIO_en_émissions!X38</f>
        <v>4.333848680521605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33">
        <f>'MRIO_+_Emi'!AE11/1000</f>
        <v>1023484.3809285001</v>
      </c>
      <c r="AG13" s="245">
        <f t="shared" si="0"/>
        <v>198.97446493189253</v>
      </c>
      <c r="AI13" s="32">
        <f t="shared" si="1"/>
        <v>2260.0717527896982</v>
      </c>
      <c r="AL13" s="246">
        <f t="shared" si="2"/>
        <v>3.6788701709823424E-4</v>
      </c>
      <c r="AM13" s="247">
        <f t="shared" si="3"/>
        <v>1.2136616437982623E-5</v>
      </c>
      <c r="AN13" s="247">
        <f t="shared" si="4"/>
        <v>9.7452176476296306E-5</v>
      </c>
      <c r="AO13" s="247">
        <f t="shared" si="5"/>
        <v>3.2890329614833053E-5</v>
      </c>
      <c r="AP13" s="246">
        <f t="shared" si="6"/>
        <v>1.6105200475619011E-3</v>
      </c>
      <c r="AQ13" s="247">
        <f t="shared" si="7"/>
        <v>4.9155484718931245E-5</v>
      </c>
      <c r="AR13" s="247">
        <f t="shared" si="8"/>
        <v>5.0392448879541961E-4</v>
      </c>
      <c r="AS13" s="248">
        <f t="shared" si="9"/>
        <v>2.0942499259589092E-4</v>
      </c>
      <c r="AT13" s="247">
        <f t="shared" si="10"/>
        <v>5.3977011277852149E-2</v>
      </c>
      <c r="AU13" s="247">
        <f t="shared" si="11"/>
        <v>1.949118892907013E-3</v>
      </c>
      <c r="AV13" s="247">
        <f t="shared" si="12"/>
        <v>2.9110334286024497E-2</v>
      </c>
      <c r="AW13" s="247">
        <f t="shared" si="13"/>
        <v>7.3996684426537139E-3</v>
      </c>
      <c r="AX13" s="246">
        <f t="shared" si="14"/>
        <v>1.8536964074600917E-3</v>
      </c>
      <c r="AY13" s="247">
        <f t="shared" si="15"/>
        <v>6.9184867595535826E-5</v>
      </c>
      <c r="AZ13" s="247">
        <f t="shared" si="16"/>
        <v>3.0052010971693164E-4</v>
      </c>
      <c r="BA13" s="248">
        <f t="shared" si="17"/>
        <v>1.6474526734692503E-4</v>
      </c>
      <c r="BB13" s="247">
        <f t="shared" si="18"/>
        <v>7.6456320937634973E-3</v>
      </c>
      <c r="BC13" s="247">
        <f t="shared" si="19"/>
        <v>4.3396926686198653E-4</v>
      </c>
      <c r="BD13" s="247">
        <f t="shared" si="20"/>
        <v>2.5115434336791483E-3</v>
      </c>
      <c r="BE13" s="248">
        <f t="shared" si="21"/>
        <v>8.4253872200792891E-4</v>
      </c>
    </row>
    <row r="14" spans="1:57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37">
        <f>MRIO_en_émissions!E39</f>
        <v>0.70549479790352143</v>
      </c>
      <c r="F14" s="38">
        <f>MRIO_en_émissions!F39</f>
        <v>2.4776020981212614</v>
      </c>
      <c r="G14" s="38">
        <f>MRIO_en_émissions!G39</f>
        <v>0.67120469162708074</v>
      </c>
      <c r="H14" s="38">
        <f>MRIO_en_émissions!H39</f>
        <v>0.64016843616998509</v>
      </c>
      <c r="I14" s="37">
        <f>MRIO_en_émissions!I39</f>
        <v>5.8298099229938201</v>
      </c>
      <c r="J14" s="38">
        <f>MRIO_en_émissions!J39</f>
        <v>20.603767792235072</v>
      </c>
      <c r="K14" s="38">
        <f>MRIO_en_émissions!K39</f>
        <v>2.2620260246316981</v>
      </c>
      <c r="L14" s="39">
        <f>MRIO_en_émissions!L39</f>
        <v>2.5113026694979625</v>
      </c>
      <c r="M14" s="38">
        <f>MRIO_en_émissions!M39</f>
        <v>206.82056852269054</v>
      </c>
      <c r="N14" s="38">
        <f>MRIO_en_émissions!N39</f>
        <v>547.32217682741111</v>
      </c>
      <c r="O14" s="38">
        <f>MRIO_en_émissions!O39</f>
        <v>725.69892445086566</v>
      </c>
      <c r="P14" s="38">
        <f>MRIO_en_émissions!P39</f>
        <v>200.49873994160606</v>
      </c>
      <c r="Q14" s="37">
        <f>MRIO_en_émissions!Q39</f>
        <v>6.2186466966629723</v>
      </c>
      <c r="R14" s="38">
        <f>MRIO_en_émissions!R39</f>
        <v>16.031342132566067</v>
      </c>
      <c r="S14" s="38">
        <f>MRIO_en_émissions!S39</f>
        <v>0.63750897484547953</v>
      </c>
      <c r="T14" s="39">
        <f>MRIO_en_émissions!T39</f>
        <v>1.1165661158272564</v>
      </c>
      <c r="U14" s="38">
        <f>MRIO_en_émissions!U39</f>
        <v>46.779068049227497</v>
      </c>
      <c r="V14" s="38">
        <f>MRIO_en_émissions!V39</f>
        <v>88.650400899944358</v>
      </c>
      <c r="W14" s="38">
        <f>MRIO_en_émissions!W39</f>
        <v>23.211427272703613</v>
      </c>
      <c r="X14" s="39">
        <f>MRIO_en_émissions!X39</f>
        <v>34.770255846843106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41">
        <f>'MRIO_+_Emi'!AE12/1000</f>
        <v>2976979.8298688699</v>
      </c>
      <c r="AG14" s="245">
        <f t="shared" si="0"/>
        <v>1931.0464167214786</v>
      </c>
      <c r="AI14" s="32">
        <f t="shared" si="1"/>
        <v>-932.20867103482237</v>
      </c>
      <c r="AL14" s="249">
        <f t="shared" si="2"/>
        <v>4.5762594285606809E-4</v>
      </c>
      <c r="AM14" s="250">
        <f t="shared" si="3"/>
        <v>1.6071202786246022E-3</v>
      </c>
      <c r="AN14" s="250">
        <f t="shared" si="4"/>
        <v>4.3538333771989688E-4</v>
      </c>
      <c r="AO14" s="250">
        <f t="shared" si="5"/>
        <v>4.1525137401374142E-4</v>
      </c>
      <c r="AP14" s="249">
        <f t="shared" si="6"/>
        <v>3.7815619202433131E-3</v>
      </c>
      <c r="AQ14" s="250">
        <f t="shared" si="7"/>
        <v>1.3364830882280274E-2</v>
      </c>
      <c r="AR14" s="250">
        <f t="shared" si="8"/>
        <v>1.4672847983616258E-3</v>
      </c>
      <c r="AS14" s="251">
        <f t="shared" si="9"/>
        <v>1.6289804763140545E-3</v>
      </c>
      <c r="AT14" s="250">
        <f t="shared" si="10"/>
        <v>0.1341561382925569</v>
      </c>
      <c r="AU14" s="250">
        <f t="shared" si="11"/>
        <v>0.35502576058814828</v>
      </c>
      <c r="AV14" s="250">
        <f t="shared" si="12"/>
        <v>0.47073154262560196</v>
      </c>
      <c r="AW14" s="250">
        <f t="shared" si="13"/>
        <v>0.13005542376767268</v>
      </c>
      <c r="AX14" s="249">
        <f t="shared" si="14"/>
        <v>4.033784609476794E-3</v>
      </c>
      <c r="AY14" s="250">
        <f t="shared" si="15"/>
        <v>1.0398883280875765E-2</v>
      </c>
      <c r="AZ14" s="250">
        <f t="shared" si="16"/>
        <v>4.1352628900995014E-4</v>
      </c>
      <c r="BA14" s="251">
        <f t="shared" si="17"/>
        <v>7.2427128170895832E-4</v>
      </c>
      <c r="BB14" s="250">
        <f t="shared" si="18"/>
        <v>3.0343689543240855E-2</v>
      </c>
      <c r="BC14" s="250">
        <f t="shared" si="19"/>
        <v>5.7503929748257854E-2</v>
      </c>
      <c r="BD14" s="250">
        <f t="shared" si="20"/>
        <v>1.5056314124882684E-2</v>
      </c>
      <c r="BE14" s="251">
        <f t="shared" si="21"/>
        <v>2.2554058743653946E-2</v>
      </c>
    </row>
    <row r="15" spans="1:57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37">
        <f>MRIO_en_émissions!E40</f>
        <v>2.416920278120864E-2</v>
      </c>
      <c r="F15" s="38">
        <f>MRIO_en_émissions!F40</f>
        <v>1.8117157571049308E-3</v>
      </c>
      <c r="G15" s="38">
        <f>MRIO_en_émissions!G40</f>
        <v>1.5119564792385035E-2</v>
      </c>
      <c r="H15" s="38">
        <f>MRIO_en_émissions!H40</f>
        <v>9.2833569023272992E-3</v>
      </c>
      <c r="I15" s="37">
        <f>MRIO_en_émissions!I40</f>
        <v>0.1760184950679691</v>
      </c>
      <c r="J15" s="38">
        <f>MRIO_en_émissions!J40</f>
        <v>1.2802746274371814E-2</v>
      </c>
      <c r="K15" s="38">
        <f>MRIO_en_émissions!K40</f>
        <v>0.10579432348678042</v>
      </c>
      <c r="L15" s="39">
        <f>MRIO_en_émissions!L40</f>
        <v>8.1551637107366376E-2</v>
      </c>
      <c r="M15" s="38">
        <f>MRIO_en_émissions!M40</f>
        <v>8.2526347192758411</v>
      </c>
      <c r="N15" s="38">
        <f>MRIO_en_émissions!N40</f>
        <v>1.178954642008293</v>
      </c>
      <c r="O15" s="38">
        <f>MRIO_en_émissions!O40</f>
        <v>24.649966646705263</v>
      </c>
      <c r="P15" s="38">
        <f>MRIO_en_émissions!P40</f>
        <v>9.7810350820926306</v>
      </c>
      <c r="Q15" s="37">
        <f>MRIO_en_émissions!Q40</f>
        <v>0.17174786150452878</v>
      </c>
      <c r="R15" s="38">
        <f>MRIO_en_émissions!R40</f>
        <v>9.8173904960181021E-3</v>
      </c>
      <c r="S15" s="38">
        <f>MRIO_en_émissions!S40</f>
        <v>3.6888058994070591E-2</v>
      </c>
      <c r="T15" s="39">
        <f>MRIO_en_émissions!T40</f>
        <v>1.7580693176446668E-2</v>
      </c>
      <c r="U15" s="38">
        <f>MRIO_en_émissions!U40</f>
        <v>0.7714133588008053</v>
      </c>
      <c r="V15" s="38">
        <f>MRIO_en_émissions!V40</f>
        <v>9.6930716053760219E-2</v>
      </c>
      <c r="W15" s="38">
        <f>MRIO_en_émissions!W40</f>
        <v>0.36847421169552913</v>
      </c>
      <c r="X15" s="39">
        <f>MRIO_en_émissions!X40</f>
        <v>0.18740578378403494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41">
        <f>'MRIO_+_Emi'!AE13/1000</f>
        <v>195509.114016248</v>
      </c>
      <c r="AG15" s="245">
        <f t="shared" si="0"/>
        <v>13.020454626085638</v>
      </c>
      <c r="AI15" s="32">
        <f t="shared" si="1"/>
        <v>3483.0671760396799</v>
      </c>
      <c r="AL15" s="249">
        <f t="shared" si="2"/>
        <v>1.6096129827238484E-6</v>
      </c>
      <c r="AM15" s="250">
        <f t="shared" si="3"/>
        <v>1.2065607749001778E-7</v>
      </c>
      <c r="AN15" s="250">
        <f t="shared" si="4"/>
        <v>1.0069280316469068E-6</v>
      </c>
      <c r="AO15" s="250">
        <f t="shared" si="5"/>
        <v>6.1825008993936819E-7</v>
      </c>
      <c r="AP15" s="249">
        <f t="shared" si="6"/>
        <v>1.1722424501365722E-5</v>
      </c>
      <c r="AQ15" s="250">
        <f t="shared" si="7"/>
        <v>8.5263327898305322E-7</v>
      </c>
      <c r="AR15" s="250">
        <f t="shared" si="8"/>
        <v>7.0456571581751054E-6</v>
      </c>
      <c r="AS15" s="251">
        <f t="shared" si="9"/>
        <v>5.4311503378365284E-6</v>
      </c>
      <c r="AT15" s="250">
        <f t="shared" si="10"/>
        <v>5.4960637742473763E-4</v>
      </c>
      <c r="AU15" s="250">
        <f t="shared" si="11"/>
        <v>7.8515651302098858E-5</v>
      </c>
      <c r="AV15" s="250">
        <f t="shared" si="12"/>
        <v>1.641630743778405E-3</v>
      </c>
      <c r="AW15" s="250">
        <f t="shared" si="13"/>
        <v>6.5139430518801821E-4</v>
      </c>
      <c r="AX15" s="249">
        <f t="shared" si="14"/>
        <v>1.1438010187397771E-5</v>
      </c>
      <c r="AY15" s="250">
        <f t="shared" si="15"/>
        <v>6.5381549163659382E-7</v>
      </c>
      <c r="AZ15" s="250">
        <f t="shared" si="16"/>
        <v>2.4566593777144863E-6</v>
      </c>
      <c r="BA15" s="251">
        <f t="shared" si="17"/>
        <v>1.1708334874865911E-6</v>
      </c>
      <c r="BB15" s="250">
        <f t="shared" si="18"/>
        <v>5.1374344806183686E-5</v>
      </c>
      <c r="BC15" s="250">
        <f t="shared" si="19"/>
        <v>6.4553614116786842E-6</v>
      </c>
      <c r="BD15" s="250">
        <f t="shared" si="20"/>
        <v>2.4539529926290762E-5</v>
      </c>
      <c r="BE15" s="251">
        <f t="shared" si="21"/>
        <v>1.2480791582039773E-5</v>
      </c>
    </row>
    <row r="16" spans="1:57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44">
        <f>MRIO_en_émissions!E41</f>
        <v>9.5760507986116669E-2</v>
      </c>
      <c r="F16" s="45">
        <f>MRIO_en_émissions!F41</f>
        <v>1.8964347605808615E-2</v>
      </c>
      <c r="G16" s="45">
        <f>MRIO_en_émissions!G41</f>
        <v>0.17572829690740133</v>
      </c>
      <c r="H16" s="45">
        <f>MRIO_en_émissions!H41</f>
        <v>0.37316841870475775</v>
      </c>
      <c r="I16" s="44">
        <f>MRIO_en_émissions!I41</f>
        <v>1.538112633484271</v>
      </c>
      <c r="J16" s="45">
        <f>MRIO_en_émissions!J41</f>
        <v>0.25350082958786613</v>
      </c>
      <c r="K16" s="45">
        <f>MRIO_en_émissions!K41</f>
        <v>1.5381365885348703</v>
      </c>
      <c r="L16" s="46">
        <f>MRIO_en_émissions!L41</f>
        <v>3.9541741394783547</v>
      </c>
      <c r="M16" s="45">
        <f>MRIO_en_émissions!M41</f>
        <v>24.8721747914989</v>
      </c>
      <c r="N16" s="45">
        <f>MRIO_en_émissions!N41</f>
        <v>9.792839069612544</v>
      </c>
      <c r="O16" s="45">
        <f>MRIO_en_émissions!O41</f>
        <v>119.68489685305138</v>
      </c>
      <c r="P16" s="45">
        <f>MRIO_en_émissions!P41</f>
        <v>122.63477465265456</v>
      </c>
      <c r="Q16" s="44">
        <f>MRIO_en_émissions!Q41</f>
        <v>0.43504226293152332</v>
      </c>
      <c r="R16" s="45">
        <f>MRIO_en_émissions!R41</f>
        <v>9.5485718687375792E-2</v>
      </c>
      <c r="S16" s="45">
        <f>MRIO_en_émissions!S41</f>
        <v>0.43760023344520049</v>
      </c>
      <c r="T16" s="46">
        <f>MRIO_en_émissions!T41</f>
        <v>0.32025218815996054</v>
      </c>
      <c r="U16" s="45">
        <f>MRIO_en_émissions!U41</f>
        <v>2.0517353962883398</v>
      </c>
      <c r="V16" s="45">
        <f>MRIO_en_émissions!V41</f>
        <v>0.74506174406927839</v>
      </c>
      <c r="W16" s="45">
        <f>MRIO_en_émissions!W41</f>
        <v>3.2368136012667912</v>
      </c>
      <c r="X16" s="46">
        <f>MRIO_en_émissions!X41</f>
        <v>3.6255580227189617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48">
        <f>'MRIO_+_Emi'!AE14/1000</f>
        <v>440752.66368537804</v>
      </c>
      <c r="AG16" s="245">
        <f t="shared" si="0"/>
        <v>50.696566504278223</v>
      </c>
      <c r="AI16" s="32">
        <f t="shared" si="1"/>
        <v>5540.4085661715708</v>
      </c>
      <c r="AL16" s="252">
        <f t="shared" si="2"/>
        <v>1.101463328890299E-5</v>
      </c>
      <c r="AM16" s="253">
        <f t="shared" si="3"/>
        <v>2.1813306845819096E-6</v>
      </c>
      <c r="AN16" s="253">
        <f t="shared" si="4"/>
        <v>2.0212745208067521E-5</v>
      </c>
      <c r="AO16" s="253">
        <f t="shared" si="5"/>
        <v>4.2922843387888316E-5</v>
      </c>
      <c r="AP16" s="252">
        <f t="shared" si="6"/>
        <v>1.7691788578768093E-4</v>
      </c>
      <c r="AQ16" s="253">
        <f t="shared" si="7"/>
        <v>2.9158352801844469E-5</v>
      </c>
      <c r="AR16" s="253">
        <f t="shared" si="8"/>
        <v>1.7692064116255643E-4</v>
      </c>
      <c r="AS16" s="254">
        <f t="shared" si="9"/>
        <v>4.5481983150227271E-4</v>
      </c>
      <c r="AT16" s="253">
        <f t="shared" si="10"/>
        <v>2.8608649869064596E-3</v>
      </c>
      <c r="AU16" s="253">
        <f t="shared" si="11"/>
        <v>1.1263989036551716E-3</v>
      </c>
      <c r="AV16" s="253">
        <f t="shared" si="12"/>
        <v>1.3766481368787907E-2</v>
      </c>
      <c r="AW16" s="253">
        <f t="shared" si="13"/>
        <v>1.4105784312068196E-2</v>
      </c>
      <c r="AX16" s="252">
        <f t="shared" si="14"/>
        <v>5.0039740725476968E-5</v>
      </c>
      <c r="AY16" s="253">
        <f t="shared" si="15"/>
        <v>1.0983026278654211E-5</v>
      </c>
      <c r="AZ16" s="253">
        <f t="shared" si="16"/>
        <v>5.0333965430050019E-5</v>
      </c>
      <c r="BA16" s="254">
        <f t="shared" si="17"/>
        <v>3.683627506510446E-5</v>
      </c>
      <c r="BB16" s="253">
        <f t="shared" si="18"/>
        <v>2.359961686842193E-4</v>
      </c>
      <c r="BC16" s="253">
        <f t="shared" si="19"/>
        <v>8.5699022082290769E-5</v>
      </c>
      <c r="BD16" s="253">
        <f t="shared" si="20"/>
        <v>3.7230707723121139E-4</v>
      </c>
      <c r="BE16" s="254">
        <f t="shared" si="21"/>
        <v>4.1702151469036932E-4</v>
      </c>
    </row>
    <row r="17" spans="1:57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38">
        <f>MRIO_en_émissions!E42</f>
        <v>3.9029698754751934</v>
      </c>
      <c r="F17" s="38">
        <f>MRIO_en_émissions!F42</f>
        <v>0.19983022029686598</v>
      </c>
      <c r="G17" s="38">
        <f>MRIO_en_émissions!G42</f>
        <v>2.1731880915908977</v>
      </c>
      <c r="H17" s="38">
        <f>MRIO_en_émissions!H42</f>
        <v>0.96928638615712848</v>
      </c>
      <c r="I17" s="37">
        <f>MRIO_en_émissions!I42</f>
        <v>28.27743092862843</v>
      </c>
      <c r="J17" s="38">
        <f>MRIO_en_émissions!J42</f>
        <v>1.1974221507160383</v>
      </c>
      <c r="K17" s="38">
        <f>MRIO_en_émissions!K42</f>
        <v>10.536914763820116</v>
      </c>
      <c r="L17" s="39">
        <f>MRIO_en_émissions!L42</f>
        <v>4.0630210546298731</v>
      </c>
      <c r="M17" s="38">
        <f>MRIO_en_émissions!M42</f>
        <v>28.191271717760834</v>
      </c>
      <c r="N17" s="38">
        <f>MRIO_en_émissions!N42</f>
        <v>1.1618064165376027</v>
      </c>
      <c r="O17" s="38">
        <f>MRIO_en_émissions!O42</f>
        <v>22.582406718225389</v>
      </c>
      <c r="P17" s="38">
        <f>MRIO_en_émissions!P42</f>
        <v>7.8107337449256571</v>
      </c>
      <c r="Q17" s="37">
        <f>MRIO_en_émissions!Q42</f>
        <v>2751.0799257992758</v>
      </c>
      <c r="R17" s="38">
        <f>MRIO_en_émissions!R42</f>
        <v>109.25873790361622</v>
      </c>
      <c r="S17" s="38">
        <f>MRIO_en_émissions!S42</f>
        <v>729.26054424639437</v>
      </c>
      <c r="T17" s="39">
        <f>MRIO_en_émissions!T42</f>
        <v>207.50354249530551</v>
      </c>
      <c r="U17" s="38">
        <f>MRIO_en_émissions!U42</f>
        <v>134.23199881770742</v>
      </c>
      <c r="V17" s="38">
        <f>MRIO_en_émissions!V42</f>
        <v>8.1606721061092315</v>
      </c>
      <c r="W17" s="38">
        <f>MRIO_en_émissions!W42</f>
        <v>58.918045947917314</v>
      </c>
      <c r="X17" s="38">
        <f>MRIO_en_émissions!X42</f>
        <v>15.855647361086803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41">
        <f>'MRIO_+_Emi'!AE15/1000</f>
        <v>5614517.03367694</v>
      </c>
      <c r="AG17" s="245">
        <f t="shared" si="0"/>
        <v>374.66888097077896</v>
      </c>
      <c r="AI17" s="32">
        <f t="shared" si="1"/>
        <v>6885.2811939168096</v>
      </c>
      <c r="AL17" s="250">
        <f t="shared" si="2"/>
        <v>2.604536324203257E-4</v>
      </c>
      <c r="AM17" s="250">
        <f t="shared" si="3"/>
        <v>1.3335103371079924E-5</v>
      </c>
      <c r="AN17" s="250">
        <f t="shared" si="4"/>
        <v>1.4502154780749658E-4</v>
      </c>
      <c r="AO17" s="250">
        <f t="shared" si="5"/>
        <v>6.4682579723846295E-5</v>
      </c>
      <c r="AP17" s="249">
        <f t="shared" si="6"/>
        <v>1.8870142060677427E-3</v>
      </c>
      <c r="AQ17" s="250">
        <f t="shared" si="7"/>
        <v>7.9906573364617588E-5</v>
      </c>
      <c r="AR17" s="250">
        <f t="shared" si="8"/>
        <v>7.0315114189964758E-4</v>
      </c>
      <c r="AS17" s="251">
        <f t="shared" si="9"/>
        <v>2.7113419422684421E-4</v>
      </c>
      <c r="AT17" s="250">
        <f t="shared" si="10"/>
        <v>1.8812646153322514E-3</v>
      </c>
      <c r="AU17" s="250">
        <f t="shared" si="11"/>
        <v>7.7529858290187019E-5</v>
      </c>
      <c r="AV17" s="250">
        <f t="shared" si="12"/>
        <v>1.5069729068402983E-3</v>
      </c>
      <c r="AW17" s="250">
        <f t="shared" si="13"/>
        <v>5.2122717844093464E-4</v>
      </c>
      <c r="AX17" s="249">
        <f t="shared" si="14"/>
        <v>0.18358552143982995</v>
      </c>
      <c r="AY17" s="250">
        <f t="shared" si="15"/>
        <v>7.2910722010613776E-3</v>
      </c>
      <c r="AZ17" s="250">
        <f t="shared" si="16"/>
        <v>4.8665135471144705E-2</v>
      </c>
      <c r="BA17" s="251">
        <f t="shared" si="17"/>
        <v>1.3847160779432779E-2</v>
      </c>
      <c r="BB17" s="250">
        <f t="shared" si="18"/>
        <v>8.957591986245135E-3</v>
      </c>
      <c r="BC17" s="250">
        <f t="shared" si="19"/>
        <v>5.4457932314135493E-4</v>
      </c>
      <c r="BD17" s="250">
        <f t="shared" si="20"/>
        <v>3.9317288044336714E-3</v>
      </c>
      <c r="BE17" s="250">
        <f t="shared" si="21"/>
        <v>1.058081686850841E-3</v>
      </c>
    </row>
    <row r="18" spans="1:57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38">
        <f>MRIO_en_émissions!E43</f>
        <v>5.5405422390548693E-2</v>
      </c>
      <c r="F18" s="38">
        <f>MRIO_en_émissions!F43</f>
        <v>2.7608801735505221E-2</v>
      </c>
      <c r="G18" s="38">
        <f>MRIO_en_émissions!G43</f>
        <v>4.2955180641464211E-2</v>
      </c>
      <c r="H18" s="38">
        <f>MRIO_en_émissions!H43</f>
        <v>2.4836873205093559E-2</v>
      </c>
      <c r="I18" s="37">
        <f>MRIO_en_émissions!I43</f>
        <v>0.34785091704277132</v>
      </c>
      <c r="J18" s="38">
        <f>MRIO_en_émissions!J43</f>
        <v>0.26798202669654181</v>
      </c>
      <c r="K18" s="38">
        <f>MRIO_en_émissions!K43</f>
        <v>0.20591056733637433</v>
      </c>
      <c r="L18" s="39">
        <f>MRIO_en_émissions!L43</f>
        <v>0.22623908855687477</v>
      </c>
      <c r="M18" s="38">
        <f>MRIO_en_émissions!M43</f>
        <v>0.14813856102591691</v>
      </c>
      <c r="N18" s="38">
        <f>MRIO_en_émissions!N43</f>
        <v>0.12278703332483325</v>
      </c>
      <c r="O18" s="38">
        <f>MRIO_en_émissions!O43</f>
        <v>0.47073332415442481</v>
      </c>
      <c r="P18" s="38">
        <f>MRIO_en_émissions!P43</f>
        <v>0.18944974668480005</v>
      </c>
      <c r="Q18" s="37">
        <f>MRIO_en_émissions!Q43</f>
        <v>2012.3581258043714</v>
      </c>
      <c r="R18" s="38">
        <f>MRIO_en_émissions!R43</f>
        <v>1606.4452587990609</v>
      </c>
      <c r="S18" s="38">
        <f>MRIO_en_émissions!S43</f>
        <v>359.39781312518784</v>
      </c>
      <c r="T18" s="39">
        <f>MRIO_en_émissions!T43</f>
        <v>444.8628208244869</v>
      </c>
      <c r="U18" s="38">
        <f>MRIO_en_émissions!U43</f>
        <v>12.631785884661229</v>
      </c>
      <c r="V18" s="38">
        <f>MRIO_en_émissions!V43</f>
        <v>13.287496141678192</v>
      </c>
      <c r="W18" s="38">
        <f>MRIO_en_émissions!W43</f>
        <v>14.306035800521705</v>
      </c>
      <c r="X18" s="38">
        <f>MRIO_en_émissions!X43</f>
        <v>16.029198640294254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41">
        <f>'MRIO_+_Emi'!AE16/1000</f>
        <v>5232962.2929561008</v>
      </c>
      <c r="AG18" s="245">
        <f t="shared" si="0"/>
        <v>2186.3087838540905</v>
      </c>
      <c r="AI18" s="32">
        <f t="shared" si="1"/>
        <v>-2431.6700728924434</v>
      </c>
      <c r="AL18" s="250">
        <f t="shared" si="2"/>
        <v>2.3148143415567104E-5</v>
      </c>
      <c r="AM18" s="250">
        <f t="shared" si="3"/>
        <v>1.1534836745770431E-5</v>
      </c>
      <c r="AN18" s="250">
        <f t="shared" si="4"/>
        <v>1.7946486806313438E-5</v>
      </c>
      <c r="AO18" s="250">
        <f t="shared" si="5"/>
        <v>1.0376737115965661E-5</v>
      </c>
      <c r="AP18" s="249">
        <f t="shared" si="6"/>
        <v>1.4533059342430299E-4</v>
      </c>
      <c r="AQ18" s="250">
        <f t="shared" si="7"/>
        <v>1.119617199746151E-4</v>
      </c>
      <c r="AR18" s="250">
        <f t="shared" si="8"/>
        <v>8.6028535436204215E-5</v>
      </c>
      <c r="AS18" s="251">
        <f t="shared" si="9"/>
        <v>9.4521702789420069E-5</v>
      </c>
      <c r="AT18" s="250">
        <f t="shared" si="10"/>
        <v>6.1891643598201704E-5</v>
      </c>
      <c r="AU18" s="250">
        <f t="shared" si="11"/>
        <v>5.1299886082271045E-5</v>
      </c>
      <c r="AV18" s="250">
        <f t="shared" si="12"/>
        <v>1.9667032625803166E-4</v>
      </c>
      <c r="AW18" s="250">
        <f t="shared" si="13"/>
        <v>7.9151276483196582E-5</v>
      </c>
      <c r="AX18" s="249">
        <f t="shared" si="14"/>
        <v>0.8407544332257928</v>
      </c>
      <c r="AY18" s="250">
        <f t="shared" si="15"/>
        <v>0.67116581077237425</v>
      </c>
      <c r="AZ18" s="250">
        <f t="shared" si="16"/>
        <v>0.15015483616062447</v>
      </c>
      <c r="BA18" s="251">
        <f t="shared" si="17"/>
        <v>0.18586174299170385</v>
      </c>
      <c r="BB18" s="250">
        <f t="shared" si="18"/>
        <v>5.277504955954521E-3</v>
      </c>
      <c r="BC18" s="250">
        <f t="shared" si="19"/>
        <v>5.5514578366219602E-3</v>
      </c>
      <c r="BD18" s="250">
        <f t="shared" si="20"/>
        <v>5.9769992562172802E-3</v>
      </c>
      <c r="BE18" s="250">
        <f t="shared" si="21"/>
        <v>6.6969291623961945E-3</v>
      </c>
    </row>
    <row r="19" spans="1:57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38">
        <f>MRIO_en_émissions!E44</f>
        <v>2.9277405373974521E-2</v>
      </c>
      <c r="F19" s="38">
        <f>MRIO_en_émissions!F44</f>
        <v>1.5234135214480628E-3</v>
      </c>
      <c r="G19" s="38">
        <f>MRIO_en_émissions!G44</f>
        <v>2.2547261112618101E-2</v>
      </c>
      <c r="H19" s="38">
        <f>MRIO_en_émissions!H44</f>
        <v>9.6086164067603515E-3</v>
      </c>
      <c r="I19" s="37">
        <f>MRIO_en_émissions!I44</f>
        <v>0.21134926264269721</v>
      </c>
      <c r="J19" s="38">
        <f>MRIO_en_émissions!J44</f>
        <v>8.4527572018800318E-3</v>
      </c>
      <c r="K19" s="38">
        <f>MRIO_en_émissions!K44</f>
        <v>0.1023536035202222</v>
      </c>
      <c r="L19" s="39">
        <f>MRIO_en_émissions!L44</f>
        <v>3.7528072962040519E-2</v>
      </c>
      <c r="M19" s="38">
        <f>MRIO_en_émissions!M44</f>
        <v>0.20018421313069101</v>
      </c>
      <c r="N19" s="38">
        <f>MRIO_en_émissions!N44</f>
        <v>6.6841319088683064E-3</v>
      </c>
      <c r="O19" s="38">
        <f>MRIO_en_émissions!O44</f>
        <v>0.18167326664520519</v>
      </c>
      <c r="P19" s="38">
        <f>MRIO_en_émissions!P44</f>
        <v>5.7054165529868126E-2</v>
      </c>
      <c r="Q19" s="37">
        <f>MRIO_en_émissions!Q44</f>
        <v>38.423749239425732</v>
      </c>
      <c r="R19" s="38">
        <f>MRIO_en_émissions!R44</f>
        <v>3.3353339180744892</v>
      </c>
      <c r="S19" s="38">
        <f>MRIO_en_émissions!S44</f>
        <v>28.83219393850489</v>
      </c>
      <c r="T19" s="39">
        <f>MRIO_en_émissions!T44</f>
        <v>13.819757513329149</v>
      </c>
      <c r="U19" s="38">
        <f>MRIO_en_émissions!U44</f>
        <v>0.97127783755021124</v>
      </c>
      <c r="V19" s="38">
        <f>MRIO_en_émissions!V44</f>
        <v>6.3352893285596373E-2</v>
      </c>
      <c r="W19" s="38">
        <f>MRIO_en_émissions!W44</f>
        <v>0.47885709324415399</v>
      </c>
      <c r="X19" s="38">
        <f>MRIO_en_émissions!X44</f>
        <v>0.16586034906561481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41">
        <f>'MRIO_+_Emi'!AE17/1000</f>
        <v>369334.514099375</v>
      </c>
      <c r="AG19" s="245">
        <f t="shared" si="0"/>
        <v>45.263492721559963</v>
      </c>
      <c r="AI19" s="32">
        <f t="shared" si="1"/>
        <v>1834.2059603913413</v>
      </c>
      <c r="AL19" s="250">
        <f t="shared" si="2"/>
        <v>3.5880687411046886E-6</v>
      </c>
      <c r="AM19" s="250">
        <f t="shared" si="3"/>
        <v>1.8670071224764291E-7</v>
      </c>
      <c r="AN19" s="250">
        <f t="shared" si="4"/>
        <v>2.763261353331041E-6</v>
      </c>
      <c r="AO19" s="250">
        <f t="shared" si="5"/>
        <v>1.1775762139431063E-6</v>
      </c>
      <c r="AP19" s="249">
        <f t="shared" si="6"/>
        <v>2.5901737980439069E-5</v>
      </c>
      <c r="AQ19" s="250">
        <f t="shared" si="7"/>
        <v>1.0359208237480501E-6</v>
      </c>
      <c r="AR19" s="250">
        <f t="shared" si="8"/>
        <v>1.2543863113525496E-5</v>
      </c>
      <c r="AS19" s="251">
        <f t="shared" si="9"/>
        <v>4.5992226356468935E-6</v>
      </c>
      <c r="AT19" s="250">
        <f t="shared" si="10"/>
        <v>2.4533414365856511E-5</v>
      </c>
      <c r="AU19" s="250">
        <f t="shared" si="11"/>
        <v>8.1916838112130094E-7</v>
      </c>
      <c r="AV19" s="250">
        <f t="shared" si="12"/>
        <v>2.2264820287780364E-5</v>
      </c>
      <c r="AW19" s="250">
        <f t="shared" si="13"/>
        <v>6.992227120969828E-6</v>
      </c>
      <c r="AX19" s="249">
        <f t="shared" si="14"/>
        <v>4.7089915175537473E-3</v>
      </c>
      <c r="AY19" s="250">
        <f t="shared" si="15"/>
        <v>4.087591512882987E-4</v>
      </c>
      <c r="AZ19" s="250">
        <f t="shared" si="16"/>
        <v>3.5335062136407302E-3</v>
      </c>
      <c r="BA19" s="251">
        <f t="shared" si="17"/>
        <v>1.6936692070159173E-3</v>
      </c>
      <c r="BB19" s="250">
        <f t="shared" si="18"/>
        <v>1.1903416997940644E-4</v>
      </c>
      <c r="BC19" s="250">
        <f t="shared" si="19"/>
        <v>7.7641626077512832E-6</v>
      </c>
      <c r="BD19" s="250">
        <f t="shared" si="20"/>
        <v>5.8685943845725207E-5</v>
      </c>
      <c r="BE19" s="250">
        <f t="shared" si="21"/>
        <v>2.0326880960567003E-5</v>
      </c>
    </row>
    <row r="20" spans="1:57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38">
        <f>MRIO_en_émissions!E45</f>
        <v>6.5477222532283483E-2</v>
      </c>
      <c r="F20" s="38">
        <f>MRIO_en_émissions!F45</f>
        <v>8.3289557844314112E-3</v>
      </c>
      <c r="G20" s="38">
        <f>MRIO_en_émissions!G45</f>
        <v>0.12767482504531832</v>
      </c>
      <c r="H20" s="38">
        <f>MRIO_en_émissions!H45</f>
        <v>0.19407564377303246</v>
      </c>
      <c r="I20" s="37">
        <f>MRIO_en_émissions!I45</f>
        <v>0.56016431402844047</v>
      </c>
      <c r="J20" s="38">
        <f>MRIO_en_émissions!J45</f>
        <v>6.6613179937829059E-2</v>
      </c>
      <c r="K20" s="38">
        <f>MRIO_en_émissions!K45</f>
        <v>0.61030332652659669</v>
      </c>
      <c r="L20" s="39">
        <f>MRIO_en_émissions!L45</f>
        <v>1.2194555904666895</v>
      </c>
      <c r="M20" s="38">
        <f>MRIO_en_émissions!M45</f>
        <v>0.3201839650195194</v>
      </c>
      <c r="N20" s="38">
        <f>MRIO_en_émissions!N45</f>
        <v>3.9376381836136939E-2</v>
      </c>
      <c r="O20" s="38">
        <f>MRIO_en_émissions!O45</f>
        <v>0.62369460851510894</v>
      </c>
      <c r="P20" s="38">
        <f>MRIO_en_émissions!P45</f>
        <v>0.53665421289671544</v>
      </c>
      <c r="Q20" s="37">
        <f>MRIO_en_émissions!Q45</f>
        <v>109.21638978286336</v>
      </c>
      <c r="R20" s="38">
        <f>MRIO_en_émissions!R45</f>
        <v>21.482616264968176</v>
      </c>
      <c r="S20" s="38">
        <f>MRIO_en_émissions!S45</f>
        <v>98.353400504002323</v>
      </c>
      <c r="T20" s="39">
        <f>MRIO_en_émissions!T45</f>
        <v>71.961236147158701</v>
      </c>
      <c r="U20" s="38">
        <f>MRIO_en_émissions!U45</f>
        <v>2.0747027246002285</v>
      </c>
      <c r="V20" s="38">
        <f>MRIO_en_émissions!V45</f>
        <v>0.45328895854844481</v>
      </c>
      <c r="W20" s="38">
        <f>MRIO_en_émissions!W45</f>
        <v>2.7642859952130645</v>
      </c>
      <c r="X20" s="38">
        <f>MRIO_en_émissions!X45</f>
        <v>3.2834914580891539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41">
        <f>'MRIO_+_Emi'!AE18/1000</f>
        <v>451110.324836771</v>
      </c>
      <c r="AG20" s="245">
        <f t="shared" si="0"/>
        <v>109.73726316228694</v>
      </c>
      <c r="AI20" s="32">
        <f t="shared" si="1"/>
        <v>2547.0668730855259</v>
      </c>
      <c r="AL20" s="250">
        <f t="shared" si="2"/>
        <v>1.5928013181167445E-5</v>
      </c>
      <c r="AM20" s="250">
        <f t="shared" si="3"/>
        <v>2.0261048405706983E-6</v>
      </c>
      <c r="AN20" s="250">
        <f t="shared" si="4"/>
        <v>3.1058224792940935E-5</v>
      </c>
      <c r="AO20" s="250">
        <f t="shared" si="5"/>
        <v>4.7210912323537948E-5</v>
      </c>
      <c r="AP20" s="249">
        <f t="shared" si="6"/>
        <v>1.3626577659224147E-4</v>
      </c>
      <c r="AQ20" s="250">
        <f t="shared" si="7"/>
        <v>1.6204346596499069E-5</v>
      </c>
      <c r="AR20" s="250">
        <f t="shared" si="8"/>
        <v>1.4846261117189389E-4</v>
      </c>
      <c r="AS20" s="251">
        <f t="shared" si="9"/>
        <v>2.9664521443659311E-4</v>
      </c>
      <c r="AT20" s="250">
        <f t="shared" si="10"/>
        <v>7.788806882752034E-5</v>
      </c>
      <c r="AU20" s="250">
        <f t="shared" si="11"/>
        <v>9.5787130952819104E-6</v>
      </c>
      <c r="AV20" s="250">
        <f t="shared" si="12"/>
        <v>1.5172017934257472E-4</v>
      </c>
      <c r="AW20" s="250">
        <f t="shared" si="13"/>
        <v>1.3054670076351242E-4</v>
      </c>
      <c r="AX20" s="249">
        <f t="shared" si="14"/>
        <v>2.6568019057363969E-2</v>
      </c>
      <c r="AY20" s="250">
        <f t="shared" si="15"/>
        <v>5.2258691160222319E-3</v>
      </c>
      <c r="AZ20" s="250">
        <f t="shared" si="16"/>
        <v>2.3925484299032261E-2</v>
      </c>
      <c r="BA20" s="251">
        <f t="shared" si="17"/>
        <v>1.7505316712539454E-2</v>
      </c>
      <c r="BB20" s="250">
        <f t="shared" si="18"/>
        <v>5.0469294613318715E-4</v>
      </c>
      <c r="BC20" s="250">
        <f t="shared" si="19"/>
        <v>1.1026723839847486E-4</v>
      </c>
      <c r="BD20" s="250">
        <f t="shared" si="20"/>
        <v>6.7244122559660376E-4</v>
      </c>
      <c r="BE20" s="250">
        <f t="shared" si="21"/>
        <v>7.9874333702698735E-4</v>
      </c>
    </row>
    <row r="21" spans="1:57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28">
        <f>MRIO_en_émissions!E46</f>
        <v>12.547595188141697</v>
      </c>
      <c r="F21" s="29">
        <f>MRIO_en_émissions!F46</f>
        <v>0.58065986551141224</v>
      </c>
      <c r="G21" s="29">
        <f>MRIO_en_émissions!G46</f>
        <v>5.3869442498362883</v>
      </c>
      <c r="H21" s="29">
        <f>MRIO_en_émissions!H46</f>
        <v>1.9783976546212412</v>
      </c>
      <c r="I21" s="28">
        <f>MRIO_en_émissions!I46</f>
        <v>106.23718957786737</v>
      </c>
      <c r="J21" s="29">
        <f>MRIO_en_émissions!J46</f>
        <v>3.5129806023981205</v>
      </c>
      <c r="K21" s="29">
        <f>MRIO_en_émissions!K46</f>
        <v>29.153000187836223</v>
      </c>
      <c r="L21" s="30">
        <f>MRIO_en_émissions!L46</f>
        <v>9.5757171427595384</v>
      </c>
      <c r="M21" s="29">
        <f>MRIO_en_émissions!M46</f>
        <v>128.74706717925724</v>
      </c>
      <c r="N21" s="29">
        <f>MRIO_en_émissions!N46</f>
        <v>4.8149818990256499</v>
      </c>
      <c r="O21" s="29">
        <f>MRIO_en_émissions!O46</f>
        <v>59.927240557906757</v>
      </c>
      <c r="P21" s="29">
        <f>MRIO_en_émissions!P46</f>
        <v>17.993429574561407</v>
      </c>
      <c r="Q21" s="28">
        <f>MRIO_en_émissions!Q46</f>
        <v>239.11381199537328</v>
      </c>
      <c r="R21" s="29">
        <f>MRIO_en_émissions!R46</f>
        <v>9.7398228832126481</v>
      </c>
      <c r="S21" s="29">
        <f>MRIO_en_émissions!S46</f>
        <v>29.137548467952296</v>
      </c>
      <c r="T21" s="30">
        <f>MRIO_en_émissions!T46</f>
        <v>15.91771268548116</v>
      </c>
      <c r="U21" s="29">
        <f>MRIO_en_émissions!U46</f>
        <v>2633.5083321993375</v>
      </c>
      <c r="V21" s="29">
        <f>MRIO_en_émissions!V46</f>
        <v>114.27480972062087</v>
      </c>
      <c r="W21" s="29">
        <f>MRIO_en_émissions!W46</f>
        <v>1018.0767803625099</v>
      </c>
      <c r="X21" s="30">
        <f>MRIO_en_émissions!X46</f>
        <v>221.20864115729262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33">
        <f>'MRIO_+_Emi'!AE19/1000</f>
        <v>8077250.0069703907</v>
      </c>
      <c r="AG21" s="245">
        <f t="shared" si="0"/>
        <v>509.73462383801115</v>
      </c>
      <c r="AI21" s="32">
        <f t="shared" si="1"/>
        <v>4483.3898560609723</v>
      </c>
      <c r="AL21" s="246">
        <f t="shared" si="2"/>
        <v>7.9184669383510061E-4</v>
      </c>
      <c r="AM21" s="247">
        <f t="shared" si="3"/>
        <v>3.664396148056172E-5</v>
      </c>
      <c r="AN21" s="247">
        <f t="shared" si="4"/>
        <v>3.3995629681599673E-4</v>
      </c>
      <c r="AO21" s="247">
        <f t="shared" si="5"/>
        <v>1.2485162442788043E-4</v>
      </c>
      <c r="AP21" s="246">
        <f t="shared" si="6"/>
        <v>6.7043577728001123E-3</v>
      </c>
      <c r="AQ21" s="247">
        <f t="shared" si="7"/>
        <v>2.2169523592414911E-4</v>
      </c>
      <c r="AR21" s="247">
        <f t="shared" si="8"/>
        <v>1.8397714038406933E-3</v>
      </c>
      <c r="AS21" s="248">
        <f t="shared" si="9"/>
        <v>6.0429905865629118E-4</v>
      </c>
      <c r="AT21" s="247">
        <f t="shared" si="10"/>
        <v>8.124898672472949E-3</v>
      </c>
      <c r="AU21" s="247">
        <f t="shared" si="11"/>
        <v>3.0386121328034179E-4</v>
      </c>
      <c r="AV21" s="247">
        <f t="shared" si="12"/>
        <v>3.7818551359774179E-3</v>
      </c>
      <c r="AW21" s="247">
        <f t="shared" si="13"/>
        <v>1.1355193968033415E-3</v>
      </c>
      <c r="AX21" s="246">
        <f t="shared" si="14"/>
        <v>1.5089862132130649E-2</v>
      </c>
      <c r="AY21" s="247">
        <f t="shared" si="15"/>
        <v>6.1465535291576516E-4</v>
      </c>
      <c r="AZ21" s="247">
        <f t="shared" si="16"/>
        <v>1.8387962852525741E-3</v>
      </c>
      <c r="BA21" s="248">
        <f t="shared" si="17"/>
        <v>1.0045262039794901E-3</v>
      </c>
      <c r="BB21" s="247">
        <f t="shared" si="18"/>
        <v>0.16619398655847725</v>
      </c>
      <c r="BC21" s="247">
        <f t="shared" si="19"/>
        <v>7.2115914570965818E-3</v>
      </c>
      <c r="BD21" s="247">
        <f t="shared" si="20"/>
        <v>6.4248226095324809E-2</v>
      </c>
      <c r="BE21" s="248">
        <f t="shared" si="21"/>
        <v>1.3959912518830555E-2</v>
      </c>
    </row>
    <row r="22" spans="1:57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37">
        <f>MRIO_en_émissions!E47</f>
        <v>6.7166228344586036</v>
      </c>
      <c r="F22" s="38">
        <f>MRIO_en_émissions!F47</f>
        <v>59.415886184191727</v>
      </c>
      <c r="G22" s="38">
        <f>MRIO_en_émissions!G47</f>
        <v>3.1759676805040802</v>
      </c>
      <c r="H22" s="38">
        <f>MRIO_en_émissions!H47</f>
        <v>3.982120512378085</v>
      </c>
      <c r="I22" s="37">
        <f>MRIO_en_émissions!I47</f>
        <v>95.547690572991129</v>
      </c>
      <c r="J22" s="38">
        <f>MRIO_en_émissions!J47</f>
        <v>437.03356747109007</v>
      </c>
      <c r="K22" s="38">
        <f>MRIO_en_émissions!K47</f>
        <v>44.000767913817064</v>
      </c>
      <c r="L22" s="39">
        <f>MRIO_en_émissions!L47</f>
        <v>32.463688254148778</v>
      </c>
      <c r="M22" s="38">
        <f>MRIO_en_émissions!M47</f>
        <v>16.762666995124171</v>
      </c>
      <c r="N22" s="38">
        <f>MRIO_en_émissions!N47</f>
        <v>306.29577658435312</v>
      </c>
      <c r="O22" s="38">
        <f>MRIO_en_émissions!O47</f>
        <v>51.570275116251288</v>
      </c>
      <c r="P22" s="38">
        <f>MRIO_en_émissions!P47</f>
        <v>12.407618425709007</v>
      </c>
      <c r="Q22" s="37">
        <f>MRIO_en_émissions!Q47</f>
        <v>242.94666206803871</v>
      </c>
      <c r="R22" s="38">
        <f>MRIO_en_émissions!R47</f>
        <v>514.18368705176124</v>
      </c>
      <c r="S22" s="38">
        <f>MRIO_en_émissions!S47</f>
        <v>14.872088211538463</v>
      </c>
      <c r="T22" s="39">
        <f>MRIO_en_émissions!T47</f>
        <v>18.85540168069824</v>
      </c>
      <c r="U22" s="38">
        <f>MRIO_en_émissions!U47</f>
        <v>2050.4698719180687</v>
      </c>
      <c r="V22" s="38">
        <f>MRIO_en_émissions!V47</f>
        <v>3578.8082024828295</v>
      </c>
      <c r="W22" s="38">
        <f>MRIO_en_émissions!W47</f>
        <v>1355.6467514882165</v>
      </c>
      <c r="X22" s="39">
        <f>MRIO_en_émissions!X47</f>
        <v>911.99846656882289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41">
        <f>'MRIO_+_Emi'!AE20/1000</f>
        <v>11987331.7929554</v>
      </c>
      <c r="AG22" s="245">
        <f t="shared" si="0"/>
        <v>2124.2159180161507</v>
      </c>
      <c r="AI22" s="32">
        <f t="shared" si="1"/>
        <v>-5163.8571642461502</v>
      </c>
      <c r="AL22" s="249">
        <f t="shared" si="2"/>
        <v>1.1902195907059438E-3</v>
      </c>
      <c r="AM22" s="250">
        <f t="shared" si="3"/>
        <v>1.0528796015278988E-2</v>
      </c>
      <c r="AN22" s="250">
        <f t="shared" si="4"/>
        <v>5.6279756150541213E-4</v>
      </c>
      <c r="AO22" s="250">
        <f t="shared" si="5"/>
        <v>7.0565192704711763E-4</v>
      </c>
      <c r="AP22" s="249">
        <f t="shared" si="6"/>
        <v>1.6931534786090208E-2</v>
      </c>
      <c r="AQ22" s="250">
        <f t="shared" si="7"/>
        <v>7.7444562039655968E-2</v>
      </c>
      <c r="AR22" s="250">
        <f t="shared" si="8"/>
        <v>7.797158969303942E-3</v>
      </c>
      <c r="AS22" s="251">
        <f t="shared" si="9"/>
        <v>5.7527300101514207E-3</v>
      </c>
      <c r="AT22" s="250">
        <f t="shared" si="10"/>
        <v>2.970429506286979E-3</v>
      </c>
      <c r="AU22" s="250">
        <f t="shared" si="11"/>
        <v>5.427716321525048E-2</v>
      </c>
      <c r="AV22" s="250">
        <f t="shared" si="12"/>
        <v>9.1385139904770433E-3</v>
      </c>
      <c r="AW22" s="250">
        <f t="shared" si="13"/>
        <v>2.1986928383888127E-3</v>
      </c>
      <c r="AX22" s="249">
        <f t="shared" si="14"/>
        <v>4.3051379214939067E-2</v>
      </c>
      <c r="AY22" s="250">
        <f t="shared" si="15"/>
        <v>9.1115954049212314E-2</v>
      </c>
      <c r="AZ22" s="250">
        <f t="shared" si="16"/>
        <v>2.6354093687183792E-3</v>
      </c>
      <c r="BA22" s="251">
        <f t="shared" si="17"/>
        <v>3.3412726937503815E-3</v>
      </c>
      <c r="BB22" s="250">
        <f t="shared" si="18"/>
        <v>0.36335364838241818</v>
      </c>
      <c r="BC22" s="250">
        <f t="shared" si="19"/>
        <v>0.6341829426718929</v>
      </c>
      <c r="BD22" s="250">
        <f t="shared" si="20"/>
        <v>0.24022747167225825</v>
      </c>
      <c r="BE22" s="251">
        <f t="shared" si="21"/>
        <v>0.16161074819254581</v>
      </c>
    </row>
    <row r="23" spans="1:57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37">
        <f>MRIO_en_émissions!E48</f>
        <v>0.15792789880001523</v>
      </c>
      <c r="F23" s="38">
        <f>MRIO_en_émissions!F48</f>
        <v>7.1423397061680632E-2</v>
      </c>
      <c r="G23" s="38">
        <f>MRIO_en_émissions!G48</f>
        <v>0.18335683166566399</v>
      </c>
      <c r="H23" s="38">
        <f>MRIO_en_émissions!H48</f>
        <v>9.0232620097546651E-2</v>
      </c>
      <c r="I23" s="37">
        <f>MRIO_en_émissions!I48</f>
        <v>1.3491839248131305</v>
      </c>
      <c r="J23" s="38">
        <f>MRIO_en_émissions!J48</f>
        <v>0.5496872837732335</v>
      </c>
      <c r="K23" s="38">
        <f>MRIO_en_émissions!K48</f>
        <v>0.84205353733840416</v>
      </c>
      <c r="L23" s="39">
        <f>MRIO_en_émissions!L48</f>
        <v>0.43909222739002435</v>
      </c>
      <c r="M23" s="38">
        <f>MRIO_en_émissions!M48</f>
        <v>1.0154818611738441</v>
      </c>
      <c r="N23" s="38">
        <f>MRIO_en_émissions!N48</f>
        <v>0.14797176873651785</v>
      </c>
      <c r="O23" s="38">
        <f>MRIO_en_émissions!O48</f>
        <v>0.71731028271847208</v>
      </c>
      <c r="P23" s="38">
        <f>MRIO_en_émissions!P48</f>
        <v>0.2202837713253768</v>
      </c>
      <c r="Q23" s="37">
        <f>MRIO_en_émissions!Q48</f>
        <v>1.963842240402373</v>
      </c>
      <c r="R23" s="38">
        <f>MRIO_en_émissions!R48</f>
        <v>0.44728465721470273</v>
      </c>
      <c r="S23" s="38">
        <f>MRIO_en_émissions!S48</f>
        <v>0.36882892247624233</v>
      </c>
      <c r="T23" s="39">
        <f>MRIO_en_émissions!T48</f>
        <v>0.19367571138120615</v>
      </c>
      <c r="U23" s="38">
        <f>MRIO_en_émissions!U48</f>
        <v>48.592001989947448</v>
      </c>
      <c r="V23" s="38">
        <f>MRIO_en_émissions!V48</f>
        <v>10.459043129963153</v>
      </c>
      <c r="W23" s="38">
        <f>MRIO_en_émissions!W48</f>
        <v>72.94983669898312</v>
      </c>
      <c r="X23" s="39">
        <f>MRIO_en_émissions!X48</f>
        <v>26.715668203658339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41">
        <f>'MRIO_+_Emi'!AE21/1000</f>
        <v>677084.60605931398</v>
      </c>
      <c r="AG23" s="245">
        <f t="shared" si="0"/>
        <v>34.349210596240027</v>
      </c>
      <c r="AI23" s="32">
        <f t="shared" si="1"/>
        <v>4708.1600460766676</v>
      </c>
      <c r="AL23" s="249">
        <f t="shared" si="2"/>
        <v>8.011847568763351E-6</v>
      </c>
      <c r="AM23" s="250">
        <f t="shared" si="3"/>
        <v>3.623383673495631E-6</v>
      </c>
      <c r="AN23" s="250">
        <f t="shared" si="4"/>
        <v>9.3018839429817038E-6</v>
      </c>
      <c r="AO23" s="250">
        <f t="shared" si="5"/>
        <v>4.577595240896136E-6</v>
      </c>
      <c r="AP23" s="249">
        <f t="shared" si="6"/>
        <v>6.8445512350650187E-5</v>
      </c>
      <c r="AQ23" s="250">
        <f t="shared" si="7"/>
        <v>2.7886211122554911E-5</v>
      </c>
      <c r="AR23" s="250">
        <f t="shared" si="8"/>
        <v>4.2718257110710211E-5</v>
      </c>
      <c r="AS23" s="251">
        <f t="shared" si="9"/>
        <v>2.2275608180746036E-5</v>
      </c>
      <c r="AT23" s="250">
        <f t="shared" si="10"/>
        <v>5.1516457461841194E-5</v>
      </c>
      <c r="AU23" s="250">
        <f t="shared" si="11"/>
        <v>7.5067626721135676E-6</v>
      </c>
      <c r="AV23" s="250">
        <f t="shared" si="12"/>
        <v>3.6389901267060921E-5</v>
      </c>
      <c r="AW23" s="250">
        <f t="shared" si="13"/>
        <v>1.117522623387852E-5</v>
      </c>
      <c r="AX23" s="249">
        <f t="shared" si="14"/>
        <v>9.9627771905751503E-5</v>
      </c>
      <c r="AY23" s="250">
        <f t="shared" si="15"/>
        <v>2.2691218718667709E-5</v>
      </c>
      <c r="AZ23" s="250">
        <f t="shared" si="16"/>
        <v>1.8711077195884302E-5</v>
      </c>
      <c r="BA23" s="251">
        <f t="shared" si="17"/>
        <v>9.825371509076769E-6</v>
      </c>
      <c r="BB23" s="250">
        <f t="shared" si="18"/>
        <v>2.4651231097394099E-3</v>
      </c>
      <c r="BC23" s="250">
        <f t="shared" si="19"/>
        <v>5.3059820278175088E-4</v>
      </c>
      <c r="BD23" s="250">
        <f t="shared" si="20"/>
        <v>3.7008215536289721E-3</v>
      </c>
      <c r="BE23" s="251">
        <f t="shared" si="21"/>
        <v>1.3553138044115343E-3</v>
      </c>
    </row>
    <row r="24" spans="1:57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44">
        <f>MRIO_en_émissions!E49</f>
        <v>0.4780043626486154</v>
      </c>
      <c r="F24" s="45">
        <f>MRIO_en_émissions!F49</f>
        <v>0.1421023785456153</v>
      </c>
      <c r="G24" s="45">
        <f>MRIO_en_émissions!G49</f>
        <v>1.0593389917644789</v>
      </c>
      <c r="H24" s="45">
        <f>MRIO_en_émissions!H49</f>
        <v>1.8361581098425124</v>
      </c>
      <c r="I24" s="44">
        <f>MRIO_en_émissions!I49</f>
        <v>5.318089218568768</v>
      </c>
      <c r="J24" s="45">
        <f>MRIO_en_émissions!J49</f>
        <v>1.4029141790752815</v>
      </c>
      <c r="K24" s="45">
        <f>MRIO_en_émissions!K49</f>
        <v>7.0301346570718231</v>
      </c>
      <c r="L24" s="46">
        <f>MRIO_en_émissions!L49</f>
        <v>16.321238051859389</v>
      </c>
      <c r="M24" s="45">
        <f>MRIO_en_émissions!M49</f>
        <v>2.3594794599634072</v>
      </c>
      <c r="N24" s="45">
        <f>MRIO_en_émissions!N49</f>
        <v>1.6046506577748336</v>
      </c>
      <c r="O24" s="45">
        <f>MRIO_en_émissions!O49</f>
        <v>6.2954628606573939</v>
      </c>
      <c r="P24" s="45">
        <f>MRIO_en_émissions!P49</f>
        <v>6.3083332314942027</v>
      </c>
      <c r="Q24" s="44">
        <f>MRIO_en_émissions!Q49</f>
        <v>5.8282722917517313</v>
      </c>
      <c r="R24" s="45">
        <f>MRIO_en_émissions!R49</f>
        <v>1.1786036573078</v>
      </c>
      <c r="S24" s="45">
        <f>MRIO_en_émissions!S49</f>
        <v>3.8496677128203234</v>
      </c>
      <c r="T24" s="46">
        <f>MRIO_en_émissions!T49</f>
        <v>3.200025308137608</v>
      </c>
      <c r="U24" s="45">
        <f>MRIO_en_émissions!U49</f>
        <v>153.37617768832121</v>
      </c>
      <c r="V24" s="45">
        <f>MRIO_en_émissions!V49</f>
        <v>56.646211471248215</v>
      </c>
      <c r="W24" s="45">
        <f>MRIO_en_émissions!W49</f>
        <v>277.32811196241039</v>
      </c>
      <c r="X24" s="46">
        <f>MRIO_en_émissions!X49</f>
        <v>285.07051292911052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48">
        <f>'MRIO_+_Emi'!AE22/1000</f>
        <v>1344390.1454942999</v>
      </c>
      <c r="AG24" s="245">
        <f t="shared" si="0"/>
        <v>141.89038170020629</v>
      </c>
      <c r="AI24" s="32">
        <f t="shared" si="1"/>
        <v>5059.7033824140399</v>
      </c>
      <c r="AL24" s="252">
        <f t="shared" si="2"/>
        <v>5.0449805584998941E-5</v>
      </c>
      <c r="AM24" s="253">
        <f t="shared" si="3"/>
        <v>1.4997849247794899E-5</v>
      </c>
      <c r="AN24" s="253">
        <f t="shared" si="4"/>
        <v>1.1180535233401924E-4</v>
      </c>
      <c r="AO24" s="253">
        <f t="shared" si="5"/>
        <v>1.9379283308543712E-4</v>
      </c>
      <c r="AP24" s="252">
        <f t="shared" si="6"/>
        <v>5.6128476667837465E-4</v>
      </c>
      <c r="AQ24" s="253">
        <f t="shared" si="7"/>
        <v>1.4806715820461007E-4</v>
      </c>
      <c r="AR24" s="253">
        <f t="shared" si="8"/>
        <v>7.4197843032314844E-4</v>
      </c>
      <c r="AS24" s="254">
        <f t="shared" si="9"/>
        <v>1.7225852962101163E-3</v>
      </c>
      <c r="AT24" s="253">
        <f t="shared" si="10"/>
        <v>2.4902550967815308E-4</v>
      </c>
      <c r="AU24" s="253">
        <f t="shared" si="11"/>
        <v>1.6935894322807918E-4</v>
      </c>
      <c r="AV24" s="253">
        <f t="shared" si="12"/>
        <v>6.6443928592597491E-4</v>
      </c>
      <c r="AW24" s="253">
        <f t="shared" si="13"/>
        <v>6.6579765785154915E-4</v>
      </c>
      <c r="AX24" s="252">
        <f t="shared" si="14"/>
        <v>6.1513079584894618E-4</v>
      </c>
      <c r="AY24" s="253">
        <f t="shared" si="15"/>
        <v>1.24392850817257E-4</v>
      </c>
      <c r="AZ24" s="253">
        <f t="shared" si="16"/>
        <v>4.0630379731785367E-4</v>
      </c>
      <c r="BA24" s="254">
        <f t="shared" si="17"/>
        <v>3.3773887285898032E-4</v>
      </c>
      <c r="BB24" s="253">
        <f t="shared" si="18"/>
        <v>1.6187714904673727E-2</v>
      </c>
      <c r="BC24" s="253">
        <f t="shared" si="19"/>
        <v>5.9785863459827712E-3</v>
      </c>
      <c r="BD24" s="253">
        <f t="shared" si="20"/>
        <v>2.9269919743480297E-2</v>
      </c>
      <c r="BE24" s="254">
        <f t="shared" si="21"/>
        <v>3.0087072585698735E-2</v>
      </c>
    </row>
    <row r="25" spans="1:57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60"/>
      <c r="AI25" s="32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</row>
    <row r="26" spans="1:57" s="17" customFormat="1" x14ac:dyDescent="0.25"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AL26" s="134">
        <v>831.15062289754405</v>
      </c>
      <c r="AM26" s="135">
        <v>197.91609207366599</v>
      </c>
      <c r="AN26" s="135">
        <v>1917.8076692811201</v>
      </c>
      <c r="AO26" s="135">
        <v>1217.0665843132899</v>
      </c>
      <c r="AP26" s="134">
        <v>6671.7864134741803</v>
      </c>
      <c r="AQ26" s="135">
        <v>1422.32883704234</v>
      </c>
      <c r="AR26" s="135">
        <v>10586.4211407519</v>
      </c>
      <c r="AS26" s="136">
        <v>6381.3663846917898</v>
      </c>
      <c r="AT26" s="135">
        <v>5143.7976289009302</v>
      </c>
      <c r="AU26" s="135">
        <v>1541.6407415639301</v>
      </c>
      <c r="AV26" s="135">
        <v>15015.5366790771</v>
      </c>
      <c r="AW26" s="135">
        <v>8693.9351927942407</v>
      </c>
      <c r="AX26" s="134">
        <v>14985.277184295501</v>
      </c>
      <c r="AY26" s="135">
        <v>2393.5147366198098</v>
      </c>
      <c r="AZ26" s="135">
        <v>8159.6556494513097</v>
      </c>
      <c r="BA26" s="136">
        <v>4110.8217194157496</v>
      </c>
      <c r="BB26" s="135">
        <v>15845.990500220099</v>
      </c>
      <c r="BC26" s="135">
        <v>5643.1795333454702</v>
      </c>
      <c r="BD26" s="135">
        <v>19711.795243801898</v>
      </c>
      <c r="BE26" s="136">
        <v>9474.8504400728198</v>
      </c>
    </row>
    <row r="27" spans="1:57" s="17" customFormat="1" x14ac:dyDescent="0.25"/>
    <row r="28" spans="1:57" s="17" customFormat="1" x14ac:dyDescent="0.25">
      <c r="E28" s="11" t="s">
        <v>8</v>
      </c>
      <c r="F28" s="11" t="s">
        <v>8</v>
      </c>
      <c r="G28" s="11" t="s">
        <v>8</v>
      </c>
      <c r="H28" s="11" t="s">
        <v>8</v>
      </c>
      <c r="I28" s="12" t="s">
        <v>9</v>
      </c>
      <c r="J28" s="12" t="s">
        <v>9</v>
      </c>
      <c r="K28" s="12" t="s">
        <v>9</v>
      </c>
      <c r="L28" s="12" t="s">
        <v>9</v>
      </c>
      <c r="M28" s="13" t="s">
        <v>10</v>
      </c>
      <c r="N28" s="13" t="s">
        <v>10</v>
      </c>
      <c r="O28" s="13" t="s">
        <v>10</v>
      </c>
      <c r="P28" s="13" t="s">
        <v>10</v>
      </c>
      <c r="Q28" s="14" t="s">
        <v>11</v>
      </c>
      <c r="R28" s="14" t="s">
        <v>11</v>
      </c>
      <c r="S28" s="14" t="s">
        <v>11</v>
      </c>
      <c r="T28" s="14" t="s">
        <v>11</v>
      </c>
      <c r="U28" s="15" t="s">
        <v>12</v>
      </c>
      <c r="V28" s="15" t="s">
        <v>12</v>
      </c>
      <c r="W28" s="15" t="s">
        <v>12</v>
      </c>
      <c r="X28" s="15" t="s">
        <v>12</v>
      </c>
      <c r="AL28" s="11" t="s">
        <v>8</v>
      </c>
      <c r="AM28" s="11" t="s">
        <v>8</v>
      </c>
      <c r="AN28" s="11" t="s">
        <v>8</v>
      </c>
      <c r="AO28" s="11" t="s">
        <v>8</v>
      </c>
      <c r="AP28" s="12" t="s">
        <v>9</v>
      </c>
      <c r="AQ28" s="12" t="s">
        <v>9</v>
      </c>
      <c r="AR28" s="12" t="s">
        <v>9</v>
      </c>
      <c r="AS28" s="12" t="s">
        <v>9</v>
      </c>
      <c r="AT28" s="13" t="s">
        <v>10</v>
      </c>
      <c r="AU28" s="13" t="s">
        <v>10</v>
      </c>
      <c r="AV28" s="13" t="s">
        <v>10</v>
      </c>
      <c r="AW28" s="13" t="s">
        <v>10</v>
      </c>
      <c r="AX28" s="14" t="s">
        <v>11</v>
      </c>
      <c r="AY28" s="14" t="s">
        <v>11</v>
      </c>
      <c r="AZ28" s="14" t="s">
        <v>11</v>
      </c>
      <c r="BA28" s="14" t="s">
        <v>11</v>
      </c>
      <c r="BB28" s="15" t="s">
        <v>12</v>
      </c>
      <c r="BC28" s="15" t="s">
        <v>12</v>
      </c>
      <c r="BD28" s="15" t="s">
        <v>12</v>
      </c>
      <c r="BE28" s="15" t="s">
        <v>12</v>
      </c>
    </row>
    <row r="29" spans="1:57" s="17" customFormat="1" x14ac:dyDescent="0.25">
      <c r="E29" s="18" t="s">
        <v>13</v>
      </c>
      <c r="F29" s="18" t="s">
        <v>14</v>
      </c>
      <c r="G29" s="18" t="s">
        <v>15</v>
      </c>
      <c r="H29" s="18" t="s">
        <v>16</v>
      </c>
      <c r="I29" s="18" t="s">
        <v>13</v>
      </c>
      <c r="J29" s="18" t="s">
        <v>14</v>
      </c>
      <c r="K29" s="18" t="s">
        <v>15</v>
      </c>
      <c r="L29" s="18" t="s">
        <v>16</v>
      </c>
      <c r="M29" s="18" t="s">
        <v>13</v>
      </c>
      <c r="N29" s="18" t="s">
        <v>14</v>
      </c>
      <c r="O29" s="18" t="s">
        <v>15</v>
      </c>
      <c r="P29" s="18" t="s">
        <v>16</v>
      </c>
      <c r="Q29" s="18" t="s">
        <v>13</v>
      </c>
      <c r="R29" s="18" t="s">
        <v>14</v>
      </c>
      <c r="S29" s="18" t="s">
        <v>15</v>
      </c>
      <c r="T29" s="18" t="s">
        <v>16</v>
      </c>
      <c r="U29" s="18" t="s">
        <v>13</v>
      </c>
      <c r="V29" s="18" t="s">
        <v>14</v>
      </c>
      <c r="W29" s="18" t="s">
        <v>15</v>
      </c>
      <c r="X29" s="18" t="s">
        <v>16</v>
      </c>
      <c r="AL29" s="18" t="s">
        <v>13</v>
      </c>
      <c r="AM29" s="18" t="s">
        <v>14</v>
      </c>
      <c r="AN29" s="18" t="s">
        <v>15</v>
      </c>
      <c r="AO29" s="18" t="s">
        <v>16</v>
      </c>
      <c r="AP29" s="18" t="s">
        <v>13</v>
      </c>
      <c r="AQ29" s="18" t="s">
        <v>14</v>
      </c>
      <c r="AR29" s="18" t="s">
        <v>15</v>
      </c>
      <c r="AS29" s="18" t="s">
        <v>16</v>
      </c>
      <c r="AT29" s="18" t="s">
        <v>13</v>
      </c>
      <c r="AU29" s="18" t="s">
        <v>14</v>
      </c>
      <c r="AV29" s="18" t="s">
        <v>15</v>
      </c>
      <c r="AW29" s="18" t="s">
        <v>16</v>
      </c>
      <c r="AX29" s="18" t="s">
        <v>13</v>
      </c>
      <c r="AY29" s="18" t="s">
        <v>14</v>
      </c>
      <c r="AZ29" s="18" t="s">
        <v>15</v>
      </c>
      <c r="BA29" s="18" t="s">
        <v>16</v>
      </c>
      <c r="BB29" s="18" t="s">
        <v>13</v>
      </c>
      <c r="BC29" s="18" t="s">
        <v>14</v>
      </c>
      <c r="BD29" s="18" t="s">
        <v>15</v>
      </c>
      <c r="BE29" s="18" t="s">
        <v>16</v>
      </c>
    </row>
    <row r="30" spans="1:57" s="17" customFormat="1" x14ac:dyDescent="0.25">
      <c r="A30" s="24" t="s">
        <v>8</v>
      </c>
      <c r="B30" s="25" t="s">
        <v>13</v>
      </c>
      <c r="E30" s="125">
        <f t="shared" ref="E30:X30" si="22">E5/SUM(E$5:E$24)</f>
        <v>0.29355643143737853</v>
      </c>
      <c r="F30" s="126">
        <f t="shared" si="22"/>
        <v>9.7788691479642094E-3</v>
      </c>
      <c r="G30" s="126">
        <f t="shared" si="22"/>
        <v>0.19264476595312885</v>
      </c>
      <c r="H30" s="126">
        <f t="shared" si="22"/>
        <v>5.6491987015448948E-2</v>
      </c>
      <c r="I30" s="125">
        <f t="shared" si="22"/>
        <v>1.5019808058792439E-2</v>
      </c>
      <c r="J30" s="126">
        <f t="shared" si="22"/>
        <v>5.0888615770697699E-4</v>
      </c>
      <c r="K30" s="126">
        <f t="shared" si="22"/>
        <v>5.9048735287715358E-3</v>
      </c>
      <c r="L30" s="127">
        <f t="shared" si="22"/>
        <v>2.8682257725086819E-3</v>
      </c>
      <c r="M30" s="126">
        <f t="shared" si="22"/>
        <v>1.9987849954936038E-3</v>
      </c>
      <c r="N30" s="126">
        <f t="shared" si="22"/>
        <v>7.5840297707366984E-5</v>
      </c>
      <c r="O30" s="126">
        <f t="shared" si="22"/>
        <v>7.1424641341397003E-4</v>
      </c>
      <c r="P30" s="126">
        <f t="shared" si="22"/>
        <v>4.3138779611415982E-4</v>
      </c>
      <c r="Q30" s="125">
        <f t="shared" si="22"/>
        <v>3.6017087746007638E-4</v>
      </c>
      <c r="R30" s="126">
        <f t="shared" si="22"/>
        <v>4.7528645136628739E-5</v>
      </c>
      <c r="S30" s="126">
        <f t="shared" si="22"/>
        <v>4.1742896989229301E-4</v>
      </c>
      <c r="T30" s="127">
        <f t="shared" si="22"/>
        <v>3.352733379249238E-4</v>
      </c>
      <c r="U30" s="126">
        <f t="shared" si="22"/>
        <v>1.1131600015419035E-3</v>
      </c>
      <c r="V30" s="126">
        <f t="shared" si="22"/>
        <v>1.1485845361989163E-4</v>
      </c>
      <c r="W30" s="126">
        <f t="shared" si="22"/>
        <v>8.8578247379480948E-4</v>
      </c>
      <c r="X30" s="127">
        <f t="shared" si="22"/>
        <v>5.5337898535064199E-4</v>
      </c>
      <c r="AL30" s="255">
        <f t="shared" ref="AL30:AL49" si="23">E30/$AF5</f>
        <v>2.0896605827784072E-6</v>
      </c>
      <c r="AM30" s="256">
        <f t="shared" ref="AM30:AM49" si="24">F30/$AF5</f>
        <v>6.9610184667365287E-8</v>
      </c>
      <c r="AN30" s="256">
        <f t="shared" ref="AN30:AN49" si="25">G30/$AF5</f>
        <v>1.3713280677234955E-6</v>
      </c>
      <c r="AO30" s="256">
        <f t="shared" ref="AO30:AO49" si="26">H30/$AF5</f>
        <v>4.021341924991873E-7</v>
      </c>
      <c r="AP30" s="255">
        <f t="shared" ref="AP30:AP49" si="27">I30/$AF5</f>
        <v>1.0691743562787979E-7</v>
      </c>
      <c r="AQ30" s="256">
        <f t="shared" ref="AQ30:AQ49" si="28">J30/$AF5</f>
        <v>3.6224699274172449E-9</v>
      </c>
      <c r="AR30" s="256">
        <f t="shared" ref="AR30:AR49" si="29">K30/$AF5</f>
        <v>4.203342232683365E-8</v>
      </c>
      <c r="AS30" s="257">
        <f t="shared" ref="AS30:AS49" si="30">L30/$AF5</f>
        <v>2.0417261205871752E-8</v>
      </c>
      <c r="AT30" s="256">
        <f t="shared" ref="AT30:AT49" si="31">M30/$AF5</f>
        <v>1.4228208859470658E-8</v>
      </c>
      <c r="AU30" s="256">
        <f t="shared" ref="AU30:AU49" si="32">N30/$AF5</f>
        <v>5.3986376632688916E-10</v>
      </c>
      <c r="AV30" s="256">
        <f t="shared" ref="AV30:AV49" si="33">O30/$AF5</f>
        <v>5.0843123047720071E-9</v>
      </c>
      <c r="AW30" s="256">
        <f t="shared" ref="AW30:AW49" si="34">P30/$AF5</f>
        <v>3.0708033512245028E-9</v>
      </c>
      <c r="AX30" s="255">
        <f t="shared" ref="AX30:AX49" si="35">Q30/$AF5</f>
        <v>2.5638507799260585E-9</v>
      </c>
      <c r="AY30" s="256">
        <f t="shared" ref="AY30:AY49" si="36">R30/$AF5</f>
        <v>3.3832928070616089E-10</v>
      </c>
      <c r="AZ30" s="256">
        <f t="shared" ref="AZ30:AZ49" si="37">S30/$AF5</f>
        <v>2.9714384393577665E-9</v>
      </c>
      <c r="BA30" s="257">
        <f t="shared" ref="BA30:BA49" si="38">T30/$AF5</f>
        <v>2.3866194151760962E-9</v>
      </c>
      <c r="BB30" s="256">
        <f t="shared" ref="BB30:BB49" si="39">U30/$AF5</f>
        <v>7.923950315644425E-9</v>
      </c>
      <c r="BC30" s="256">
        <f t="shared" ref="BC30:BC49" si="40">V30/$AF5</f>
        <v>8.1761173466086857E-10</v>
      </c>
      <c r="BD30" s="256">
        <f t="shared" ref="BD30:BD49" si="41">W30/$AF5</f>
        <v>6.3053795528912232E-9</v>
      </c>
      <c r="BE30" s="257">
        <f t="shared" ref="BE30:BE49" si="42">X30/$AF5</f>
        <v>3.9391889571726994E-9</v>
      </c>
    </row>
    <row r="31" spans="1:57" x14ac:dyDescent="0.25">
      <c r="A31" s="34" t="s">
        <v>8</v>
      </c>
      <c r="B31" s="35" t="s">
        <v>14</v>
      </c>
      <c r="E31" s="128">
        <f t="shared" ref="E31:X31" si="43">E6/SUM(E$5:E$24)</f>
        <v>0.11242841928178197</v>
      </c>
      <c r="F31" s="129">
        <f t="shared" si="43"/>
        <v>0.22712000639514116</v>
      </c>
      <c r="G31" s="129">
        <f t="shared" si="43"/>
        <v>0.14264198067490508</v>
      </c>
      <c r="H31" s="129">
        <f t="shared" si="43"/>
        <v>0.10715078992653981</v>
      </c>
      <c r="I31" s="128">
        <f t="shared" si="43"/>
        <v>5.3504401152141624E-4</v>
      </c>
      <c r="J31" s="129">
        <f t="shared" si="43"/>
        <v>5.5697848466735981E-4</v>
      </c>
      <c r="K31" s="129">
        <f t="shared" si="43"/>
        <v>7.3573416122903418E-4</v>
      </c>
      <c r="L31" s="130">
        <f t="shared" si="43"/>
        <v>1.2479620494756513E-3</v>
      </c>
      <c r="M31" s="129">
        <f t="shared" si="43"/>
        <v>3.8161691527195989E-5</v>
      </c>
      <c r="N31" s="129">
        <f t="shared" si="43"/>
        <v>4.5500344318624653E-5</v>
      </c>
      <c r="O31" s="129">
        <f t="shared" si="43"/>
        <v>1.1704013828946532E-4</v>
      </c>
      <c r="P31" s="129">
        <f t="shared" si="43"/>
        <v>1.3071799569884402E-4</v>
      </c>
      <c r="Q31" s="128">
        <f t="shared" si="43"/>
        <v>6.5079743499023563E-6</v>
      </c>
      <c r="R31" s="129">
        <f t="shared" si="43"/>
        <v>1.4315812453433827E-5</v>
      </c>
      <c r="S31" s="129">
        <f t="shared" si="43"/>
        <v>6.6941504768986195E-6</v>
      </c>
      <c r="T31" s="130">
        <f t="shared" si="43"/>
        <v>2.4895963243190717E-5</v>
      </c>
      <c r="U31" s="129">
        <f t="shared" si="43"/>
        <v>6.2732453276241934E-5</v>
      </c>
      <c r="V31" s="129">
        <f t="shared" si="43"/>
        <v>9.9402090395270921E-5</v>
      </c>
      <c r="W31" s="129">
        <f t="shared" si="43"/>
        <v>1.112857125505792E-4</v>
      </c>
      <c r="X31" s="130">
        <f t="shared" si="43"/>
        <v>2.0161058756103215E-4</v>
      </c>
      <c r="AL31" s="258">
        <f t="shared" si="23"/>
        <v>1.4593753244682896E-6</v>
      </c>
      <c r="AM31" s="259">
        <f t="shared" si="24"/>
        <v>2.9481276633038831E-6</v>
      </c>
      <c r="AN31" s="259">
        <f t="shared" si="25"/>
        <v>1.851561981926494E-6</v>
      </c>
      <c r="AO31" s="259">
        <f t="shared" si="26"/>
        <v>1.3908691398049075E-6</v>
      </c>
      <c r="AP31" s="258">
        <f t="shared" si="27"/>
        <v>6.9451303585605837E-9</v>
      </c>
      <c r="AQ31" s="259">
        <f t="shared" si="28"/>
        <v>7.2298504415155294E-9</v>
      </c>
      <c r="AR31" s="259">
        <f t="shared" si="29"/>
        <v>9.5501856837011695E-9</v>
      </c>
      <c r="AS31" s="260">
        <f t="shared" si="30"/>
        <v>1.6199151713705157E-8</v>
      </c>
      <c r="AT31" s="259">
        <f t="shared" si="31"/>
        <v>4.9535723539061497E-10</v>
      </c>
      <c r="AU31" s="259">
        <f t="shared" si="32"/>
        <v>5.9061650228299191E-10</v>
      </c>
      <c r="AV31" s="259">
        <f t="shared" si="33"/>
        <v>1.5192376703608021E-9</v>
      </c>
      <c r="AW31" s="259">
        <f t="shared" si="34"/>
        <v>1.6967828828823266E-9</v>
      </c>
      <c r="AX31" s="258">
        <f t="shared" si="35"/>
        <v>8.4476658474722997E-11</v>
      </c>
      <c r="AY31" s="259">
        <f t="shared" si="36"/>
        <v>1.8582617791587645E-10</v>
      </c>
      <c r="AZ31" s="259">
        <f t="shared" si="37"/>
        <v>8.6893314756818817E-11</v>
      </c>
      <c r="BA31" s="260">
        <f t="shared" si="38"/>
        <v>3.2316165848530641E-10</v>
      </c>
      <c r="BB31" s="259">
        <f t="shared" si="39"/>
        <v>8.1429762100677591E-10</v>
      </c>
      <c r="BC31" s="259">
        <f t="shared" si="40"/>
        <v>1.2902872676689074E-9</v>
      </c>
      <c r="BD31" s="259">
        <f t="shared" si="41"/>
        <v>1.4445424377544641E-9</v>
      </c>
      <c r="BE31" s="260">
        <f t="shared" si="42"/>
        <v>2.6170030541895243E-9</v>
      </c>
    </row>
    <row r="32" spans="1:57" x14ac:dyDescent="0.25">
      <c r="A32" s="34" t="s">
        <v>8</v>
      </c>
      <c r="B32" s="35" t="s">
        <v>15</v>
      </c>
      <c r="E32" s="128">
        <f t="shared" ref="E32:X32" si="44">E7/SUM(E$5:E$24)</f>
        <v>1.041465025817624E-2</v>
      </c>
      <c r="F32" s="129">
        <f t="shared" si="44"/>
        <v>1.5473521187237623E-3</v>
      </c>
      <c r="G32" s="129">
        <f t="shared" si="44"/>
        <v>3.4399200092396352E-2</v>
      </c>
      <c r="H32" s="129">
        <f t="shared" si="44"/>
        <v>1.6098003414340652E-2</v>
      </c>
      <c r="I32" s="128">
        <f t="shared" si="44"/>
        <v>1.6427576642965571E-4</v>
      </c>
      <c r="J32" s="129">
        <f t="shared" si="44"/>
        <v>7.4900345565389686E-6</v>
      </c>
      <c r="K32" s="129">
        <f t="shared" si="44"/>
        <v>1.2039649462787858E-4</v>
      </c>
      <c r="L32" s="130">
        <f t="shared" si="44"/>
        <v>6.9781274129373703E-5</v>
      </c>
      <c r="M32" s="129">
        <f t="shared" si="44"/>
        <v>1.7071369105295495E-5</v>
      </c>
      <c r="N32" s="129">
        <f t="shared" si="44"/>
        <v>9.053253452781964E-7</v>
      </c>
      <c r="O32" s="129">
        <f t="shared" si="44"/>
        <v>8.1979090786662753E-6</v>
      </c>
      <c r="P32" s="129">
        <f t="shared" si="44"/>
        <v>5.5490005042949317E-6</v>
      </c>
      <c r="Q32" s="128">
        <f t="shared" si="44"/>
        <v>3.9081126228765454E-6</v>
      </c>
      <c r="R32" s="129">
        <f t="shared" si="44"/>
        <v>5.2552674938607807E-7</v>
      </c>
      <c r="S32" s="129">
        <f t="shared" si="44"/>
        <v>6.2995740312329173E-6</v>
      </c>
      <c r="T32" s="130">
        <f t="shared" si="44"/>
        <v>3.6432836070747179E-6</v>
      </c>
      <c r="U32" s="129">
        <f t="shared" si="44"/>
        <v>1.2189154332900829E-5</v>
      </c>
      <c r="V32" s="129">
        <f t="shared" si="44"/>
        <v>1.4480472228832101E-6</v>
      </c>
      <c r="W32" s="129">
        <f t="shared" si="44"/>
        <v>1.3490027692964747E-5</v>
      </c>
      <c r="X32" s="130">
        <f t="shared" si="44"/>
        <v>7.8822363748719718E-6</v>
      </c>
      <c r="AL32" s="258">
        <f t="shared" si="23"/>
        <v>5.6581167881163137E-7</v>
      </c>
      <c r="AM32" s="259">
        <f t="shared" si="24"/>
        <v>8.4065223344441084E-8</v>
      </c>
      <c r="AN32" s="259">
        <f t="shared" si="25"/>
        <v>1.8688548027597756E-6</v>
      </c>
      <c r="AO32" s="259">
        <f t="shared" si="26"/>
        <v>8.7457937727987419E-7</v>
      </c>
      <c r="AP32" s="258">
        <f t="shared" si="27"/>
        <v>8.9248457593339972E-9</v>
      </c>
      <c r="AQ32" s="259">
        <f t="shared" si="28"/>
        <v>4.0692187656185147E-10</v>
      </c>
      <c r="AR32" s="259">
        <f t="shared" si="29"/>
        <v>6.5409534703246636E-9</v>
      </c>
      <c r="AS32" s="260">
        <f t="shared" si="30"/>
        <v>3.7911076114878258E-9</v>
      </c>
      <c r="AT32" s="259">
        <f t="shared" si="31"/>
        <v>9.2746081468238636E-10</v>
      </c>
      <c r="AU32" s="259">
        <f t="shared" si="32"/>
        <v>4.9184911714191117E-11</v>
      </c>
      <c r="AV32" s="259">
        <f t="shared" si="33"/>
        <v>4.4537959351095332E-10</v>
      </c>
      <c r="AW32" s="259">
        <f t="shared" si="34"/>
        <v>3.0146852877722177E-10</v>
      </c>
      <c r="AX32" s="258">
        <f t="shared" si="35"/>
        <v>2.1232165356668729E-10</v>
      </c>
      <c r="AY32" s="259">
        <f t="shared" si="36"/>
        <v>2.8551047318858937E-11</v>
      </c>
      <c r="AZ32" s="259">
        <f t="shared" si="37"/>
        <v>3.4224601595351391E-10</v>
      </c>
      <c r="BA32" s="260">
        <f t="shared" si="38"/>
        <v>1.9793390685275166E-10</v>
      </c>
      <c r="BB32" s="259">
        <f t="shared" si="39"/>
        <v>6.6221771306993603E-10</v>
      </c>
      <c r="BC32" s="259">
        <f t="shared" si="40"/>
        <v>7.8670143487040633E-11</v>
      </c>
      <c r="BD32" s="259">
        <f t="shared" si="41"/>
        <v>7.3289213050428458E-10</v>
      </c>
      <c r="BE32" s="260">
        <f t="shared" si="42"/>
        <v>4.2822958865614424E-10</v>
      </c>
    </row>
    <row r="33" spans="1:57" x14ac:dyDescent="0.25">
      <c r="A33" s="42" t="s">
        <v>8</v>
      </c>
      <c r="B33" s="43" t="s">
        <v>16</v>
      </c>
      <c r="E33" s="131">
        <f t="shared" ref="E33:X33" si="45">E8/SUM(E$5:E$24)</f>
        <v>0.10086973050728695</v>
      </c>
      <c r="F33" s="132">
        <f t="shared" si="45"/>
        <v>1.602600296349084E-2</v>
      </c>
      <c r="G33" s="132">
        <f t="shared" si="45"/>
        <v>0.29121576159732299</v>
      </c>
      <c r="H33" s="132">
        <f t="shared" si="45"/>
        <v>0.53623825145796633</v>
      </c>
      <c r="I33" s="131">
        <f t="shared" si="45"/>
        <v>1.4874779376174453E-3</v>
      </c>
      <c r="J33" s="132">
        <f t="shared" si="45"/>
        <v>2.2136497674949768E-4</v>
      </c>
      <c r="K33" s="132">
        <f t="shared" si="45"/>
        <v>2.5949633498071737E-3</v>
      </c>
      <c r="L33" s="133">
        <f t="shared" si="45"/>
        <v>7.0313600068832053E-3</v>
      </c>
      <c r="M33" s="132">
        <f t="shared" si="45"/>
        <v>9.7805712934396458E-5</v>
      </c>
      <c r="N33" s="132">
        <f t="shared" si="45"/>
        <v>1.779913594102535E-5</v>
      </c>
      <c r="O33" s="132">
        <f t="shared" si="45"/>
        <v>1.6747070697532479E-4</v>
      </c>
      <c r="P33" s="132">
        <f t="shared" si="45"/>
        <v>4.4874744574885692E-4</v>
      </c>
      <c r="Q33" s="131">
        <f t="shared" si="45"/>
        <v>4.5622709478660837E-5</v>
      </c>
      <c r="R33" s="132">
        <f t="shared" si="45"/>
        <v>1.3814197533756679E-5</v>
      </c>
      <c r="S33" s="132">
        <f t="shared" si="45"/>
        <v>1.528892079482281E-4</v>
      </c>
      <c r="T33" s="133">
        <f t="shared" si="45"/>
        <v>1.631222948260279E-4</v>
      </c>
      <c r="U33" s="132">
        <f t="shared" si="45"/>
        <v>1.0041030427455475E-4</v>
      </c>
      <c r="V33" s="132">
        <f t="shared" si="45"/>
        <v>5.3706013453336098E-5</v>
      </c>
      <c r="W33" s="132">
        <f t="shared" si="45"/>
        <v>3.0735335968095457E-4</v>
      </c>
      <c r="X33" s="133">
        <f t="shared" si="45"/>
        <v>5.5778765203368184E-4</v>
      </c>
      <c r="AL33" s="261">
        <f t="shared" si="23"/>
        <v>9.3791914730362081E-7</v>
      </c>
      <c r="AM33" s="262">
        <f t="shared" si="24"/>
        <v>1.4901492210407724E-7</v>
      </c>
      <c r="AN33" s="262">
        <f t="shared" si="25"/>
        <v>2.7078176716156087E-6</v>
      </c>
      <c r="AO33" s="262">
        <f t="shared" si="26"/>
        <v>4.9861154682346139E-6</v>
      </c>
      <c r="AP33" s="261">
        <f t="shared" si="27"/>
        <v>1.3831047548821563E-8</v>
      </c>
      <c r="AQ33" s="262">
        <f t="shared" si="28"/>
        <v>2.0583226423984132E-9</v>
      </c>
      <c r="AR33" s="262">
        <f t="shared" si="29"/>
        <v>2.4128802566389988E-8</v>
      </c>
      <c r="AS33" s="263">
        <f t="shared" si="30"/>
        <v>6.537984337694109E-8</v>
      </c>
      <c r="AT33" s="262">
        <f t="shared" si="31"/>
        <v>9.0942892794013046E-10</v>
      </c>
      <c r="AU33" s="262">
        <f t="shared" si="32"/>
        <v>1.6550208194857544E-10</v>
      </c>
      <c r="AV33" s="262">
        <f t="shared" si="33"/>
        <v>1.5571964145704141E-9</v>
      </c>
      <c r="AW33" s="262">
        <f t="shared" si="34"/>
        <v>4.1725978601780856E-9</v>
      </c>
      <c r="AX33" s="261">
        <f t="shared" si="35"/>
        <v>4.2421460389264309E-10</v>
      </c>
      <c r="AY33" s="262">
        <f t="shared" si="36"/>
        <v>1.2844884492487908E-10</v>
      </c>
      <c r="AZ33" s="262">
        <f t="shared" si="37"/>
        <v>1.4216129539512235E-9</v>
      </c>
      <c r="BA33" s="263">
        <f t="shared" si="38"/>
        <v>1.5167634819683129E-9</v>
      </c>
      <c r="BB33" s="262">
        <f t="shared" si="39"/>
        <v>9.3364725465271324E-10</v>
      </c>
      <c r="BC33" s="262">
        <f t="shared" si="40"/>
        <v>4.9937576010070585E-10</v>
      </c>
      <c r="BD33" s="262">
        <f t="shared" si="41"/>
        <v>2.8578702409841257E-9</v>
      </c>
      <c r="BE33" s="263">
        <f t="shared" si="42"/>
        <v>5.1864887151069165E-9</v>
      </c>
    </row>
    <row r="34" spans="1:57" x14ac:dyDescent="0.25">
      <c r="A34" s="49" t="s">
        <v>9</v>
      </c>
      <c r="B34" s="25" t="s">
        <v>13</v>
      </c>
      <c r="E34" s="129">
        <f t="shared" ref="E34:X34" si="46">E9/SUM(E$5:E$24)</f>
        <v>0.13630269503160239</v>
      </c>
      <c r="F34" s="129">
        <f t="shared" si="46"/>
        <v>7.535746263508919E-3</v>
      </c>
      <c r="G34" s="129">
        <f t="shared" si="46"/>
        <v>7.4169439326557465E-2</v>
      </c>
      <c r="H34" s="129">
        <f t="shared" si="46"/>
        <v>2.7499864747910052E-2</v>
      </c>
      <c r="I34" s="128">
        <f t="shared" si="46"/>
        <v>0.3273339541021425</v>
      </c>
      <c r="J34" s="129">
        <f t="shared" si="46"/>
        <v>1.4055311755548318E-2</v>
      </c>
      <c r="K34" s="129">
        <f t="shared" si="46"/>
        <v>0.17397264874693588</v>
      </c>
      <c r="L34" s="130">
        <f t="shared" si="46"/>
        <v>8.7908140051571174E-2</v>
      </c>
      <c r="M34" s="129">
        <f t="shared" si="46"/>
        <v>1.4889502087014714E-2</v>
      </c>
      <c r="N34" s="129">
        <f t="shared" si="46"/>
        <v>6.7744284453151015E-4</v>
      </c>
      <c r="O34" s="129">
        <f t="shared" si="46"/>
        <v>4.8720301407651134E-3</v>
      </c>
      <c r="P34" s="129">
        <f t="shared" si="46"/>
        <v>3.5023047178902901E-3</v>
      </c>
      <c r="Q34" s="128">
        <f t="shared" si="46"/>
        <v>2.3502215641856739E-3</v>
      </c>
      <c r="R34" s="129">
        <f t="shared" si="46"/>
        <v>3.2595509060727879E-4</v>
      </c>
      <c r="S34" s="129">
        <f t="shared" si="46"/>
        <v>2.1506015120328669E-3</v>
      </c>
      <c r="T34" s="130">
        <f t="shared" si="46"/>
        <v>1.7626059418512949E-3</v>
      </c>
      <c r="U34" s="129">
        <f t="shared" si="46"/>
        <v>7.2252710032885128E-3</v>
      </c>
      <c r="V34" s="129">
        <f t="shared" si="46"/>
        <v>8.018728285486621E-4</v>
      </c>
      <c r="W34" s="129">
        <f t="shared" si="46"/>
        <v>6.3449140709331041E-3</v>
      </c>
      <c r="X34" s="129">
        <f t="shared" si="46"/>
        <v>3.1427449374581253E-3</v>
      </c>
      <c r="AL34" s="259">
        <f t="shared" si="23"/>
        <v>1.3794526692721988E-7</v>
      </c>
      <c r="AM34" s="259">
        <f t="shared" si="24"/>
        <v>7.6265588848006285E-9</v>
      </c>
      <c r="AN34" s="259">
        <f t="shared" si="25"/>
        <v>7.5063248774149562E-8</v>
      </c>
      <c r="AO34" s="259">
        <f t="shared" si="26"/>
        <v>2.7831263220682189E-8</v>
      </c>
      <c r="AP34" s="258">
        <f t="shared" si="27"/>
        <v>3.3127862704763976E-7</v>
      </c>
      <c r="AQ34" s="259">
        <f t="shared" si="28"/>
        <v>1.4224691092240473E-8</v>
      </c>
      <c r="AR34" s="259">
        <f t="shared" si="29"/>
        <v>1.7606917797089287E-7</v>
      </c>
      <c r="AS34" s="260">
        <f t="shared" si="30"/>
        <v>8.8967513383927067E-8</v>
      </c>
      <c r="AT34" s="259">
        <f t="shared" si="31"/>
        <v>1.5068934178670701E-8</v>
      </c>
      <c r="AU34" s="259">
        <f t="shared" si="32"/>
        <v>6.8560664919477549E-10</v>
      </c>
      <c r="AV34" s="259">
        <f t="shared" si="33"/>
        <v>4.9307425512714993E-9</v>
      </c>
      <c r="AW34" s="259">
        <f t="shared" si="34"/>
        <v>3.544510686731635E-9</v>
      </c>
      <c r="AX34" s="258">
        <f t="shared" si="35"/>
        <v>2.3785438793747502E-9</v>
      </c>
      <c r="AY34" s="259">
        <f t="shared" si="36"/>
        <v>3.2988314698900211E-10</v>
      </c>
      <c r="AZ34" s="259">
        <f t="shared" si="37"/>
        <v>2.1765182233753582E-9</v>
      </c>
      <c r="BA34" s="260">
        <f t="shared" si="38"/>
        <v>1.7838469524011015E-9</v>
      </c>
      <c r="BB34" s="259">
        <f t="shared" si="39"/>
        <v>7.3123421142850347E-9</v>
      </c>
      <c r="BC34" s="259">
        <f t="shared" si="40"/>
        <v>8.1153612810211515E-10</v>
      </c>
      <c r="BD34" s="259">
        <f t="shared" si="41"/>
        <v>6.4213760772830619E-9</v>
      </c>
      <c r="BE34" s="259">
        <f t="shared" si="42"/>
        <v>3.1806178827301611E-9</v>
      </c>
    </row>
    <row r="35" spans="1:57" x14ac:dyDescent="0.25">
      <c r="A35" s="50" t="s">
        <v>9</v>
      </c>
      <c r="B35" s="35" t="s">
        <v>14</v>
      </c>
      <c r="E35" s="129">
        <f t="shared" ref="E35:X35" si="47">E10/SUM(E$5:E$24)</f>
        <v>2.8865859125318333E-2</v>
      </c>
      <c r="F35" s="129">
        <f t="shared" si="47"/>
        <v>1.667387902968686E-2</v>
      </c>
      <c r="G35" s="129">
        <f t="shared" si="47"/>
        <v>3.114748511683841E-2</v>
      </c>
      <c r="H35" s="129">
        <f t="shared" si="47"/>
        <v>3.5758659385285489E-2</v>
      </c>
      <c r="I35" s="128">
        <f t="shared" si="47"/>
        <v>0.28351506082897376</v>
      </c>
      <c r="J35" s="129">
        <f t="shared" si="47"/>
        <v>0.41609486548036723</v>
      </c>
      <c r="K35" s="129">
        <f t="shared" si="47"/>
        <v>0.42619246921550946</v>
      </c>
      <c r="L35" s="130">
        <f t="shared" si="47"/>
        <v>0.33958519051074099</v>
      </c>
      <c r="M35" s="129">
        <f t="shared" si="47"/>
        <v>2.1978538038649113E-3</v>
      </c>
      <c r="N35" s="129">
        <f t="shared" si="47"/>
        <v>3.5718070395786717E-3</v>
      </c>
      <c r="O35" s="129">
        <f t="shared" si="47"/>
        <v>4.1370727800736215E-3</v>
      </c>
      <c r="P35" s="129">
        <f t="shared" si="47"/>
        <v>4.5180423086889753E-3</v>
      </c>
      <c r="Q35" s="128">
        <f t="shared" si="47"/>
        <v>6.4088494622133272E-4</v>
      </c>
      <c r="R35" s="129">
        <f t="shared" si="47"/>
        <v>2.5128145294154853E-3</v>
      </c>
      <c r="S35" s="129">
        <f t="shared" si="47"/>
        <v>3.7553770932273456E-4</v>
      </c>
      <c r="T35" s="130">
        <f t="shared" si="47"/>
        <v>5.80063749180661E-4</v>
      </c>
      <c r="U35" s="129">
        <f t="shared" si="47"/>
        <v>3.3933241653749907E-3</v>
      </c>
      <c r="V35" s="129">
        <f t="shared" si="47"/>
        <v>4.8662217979777087E-3</v>
      </c>
      <c r="W35" s="129">
        <f t="shared" si="47"/>
        <v>4.9722195100310356E-3</v>
      </c>
      <c r="X35" s="129">
        <f t="shared" si="47"/>
        <v>9.915243013255139E-3</v>
      </c>
      <c r="AL35" s="259">
        <f t="shared" si="23"/>
        <v>1.773074956703826E-8</v>
      </c>
      <c r="AM35" s="259">
        <f t="shared" si="24"/>
        <v>1.0241869888679722E-8</v>
      </c>
      <c r="AN35" s="259">
        <f t="shared" si="25"/>
        <v>1.9132230080251349E-8</v>
      </c>
      <c r="AO35" s="259">
        <f t="shared" si="26"/>
        <v>2.1964627197165651E-8</v>
      </c>
      <c r="AP35" s="258">
        <f t="shared" si="27"/>
        <v>1.7414810071019202E-7</v>
      </c>
      <c r="AQ35" s="259">
        <f t="shared" si="28"/>
        <v>2.5558476620887699E-7</v>
      </c>
      <c r="AR35" s="259">
        <f t="shared" si="29"/>
        <v>2.6178718278264744E-7</v>
      </c>
      <c r="AS35" s="260">
        <f t="shared" si="30"/>
        <v>2.0858897507539629E-7</v>
      </c>
      <c r="AT35" s="259">
        <f t="shared" si="31"/>
        <v>1.3500237499292312E-9</v>
      </c>
      <c r="AU35" s="259">
        <f t="shared" si="32"/>
        <v>2.1939695557166389E-9</v>
      </c>
      <c r="AV35" s="259">
        <f t="shared" si="33"/>
        <v>2.5411819923889825E-9</v>
      </c>
      <c r="AW35" s="259">
        <f t="shared" si="34"/>
        <v>2.7751911474682001E-9</v>
      </c>
      <c r="AX35" s="258">
        <f t="shared" si="35"/>
        <v>3.9366126029376993E-10</v>
      </c>
      <c r="AY35" s="259">
        <f t="shared" si="36"/>
        <v>1.5434872364634575E-9</v>
      </c>
      <c r="AZ35" s="259">
        <f t="shared" si="37"/>
        <v>2.3067267972427567E-10</v>
      </c>
      <c r="BA35" s="260">
        <f t="shared" si="38"/>
        <v>3.5630205998679667E-10</v>
      </c>
      <c r="BB35" s="259">
        <f t="shared" si="39"/>
        <v>2.0843370957655352E-9</v>
      </c>
      <c r="BC35" s="259">
        <f t="shared" si="40"/>
        <v>2.9890591394845204E-9</v>
      </c>
      <c r="BD35" s="259">
        <f t="shared" si="41"/>
        <v>3.0541678507457113E-9</v>
      </c>
      <c r="BE35" s="259">
        <f t="shared" si="42"/>
        <v>6.0904021599050158E-9</v>
      </c>
    </row>
    <row r="36" spans="1:57" x14ac:dyDescent="0.25">
      <c r="A36" s="50" t="s">
        <v>9</v>
      </c>
      <c r="B36" s="35" t="s">
        <v>15</v>
      </c>
      <c r="E36" s="129">
        <f t="shared" ref="E36:X36" si="48">E11/SUM(E$5:E$24)</f>
        <v>2.0659735299284995E-3</v>
      </c>
      <c r="F36" s="129">
        <f t="shared" si="48"/>
        <v>1.9351128463701553E-4</v>
      </c>
      <c r="G36" s="129">
        <f t="shared" si="48"/>
        <v>2.2516020755429795E-3</v>
      </c>
      <c r="H36" s="129">
        <f t="shared" si="48"/>
        <v>1.1995763794764886E-3</v>
      </c>
      <c r="I36" s="128">
        <f t="shared" si="48"/>
        <v>1.3501453306168924E-2</v>
      </c>
      <c r="J36" s="129">
        <f t="shared" si="48"/>
        <v>2.2646269628106355E-3</v>
      </c>
      <c r="K36" s="129">
        <f t="shared" si="48"/>
        <v>4.1690014073466383E-2</v>
      </c>
      <c r="L36" s="130">
        <f t="shared" si="48"/>
        <v>2.1271451739921822E-2</v>
      </c>
      <c r="M36" s="129">
        <f t="shared" si="48"/>
        <v>1.8978162914787044E-4</v>
      </c>
      <c r="N36" s="129">
        <f t="shared" si="48"/>
        <v>2.3743438103491049E-5</v>
      </c>
      <c r="O36" s="129">
        <f t="shared" si="48"/>
        <v>1.0241063833674734E-4</v>
      </c>
      <c r="P36" s="129">
        <f t="shared" si="48"/>
        <v>9.9035321763968391E-5</v>
      </c>
      <c r="Q36" s="128">
        <f t="shared" si="48"/>
        <v>3.2914749008004725E-5</v>
      </c>
      <c r="R36" s="129">
        <f t="shared" si="48"/>
        <v>7.766035585688291E-6</v>
      </c>
      <c r="S36" s="129">
        <f t="shared" si="48"/>
        <v>5.6815006922333079E-5</v>
      </c>
      <c r="T36" s="130">
        <f t="shared" si="48"/>
        <v>3.8767462020876611E-5</v>
      </c>
      <c r="U36" s="129">
        <f t="shared" si="48"/>
        <v>1.2104413133966453E-4</v>
      </c>
      <c r="V36" s="129">
        <f t="shared" si="48"/>
        <v>1.9972581107020858E-5</v>
      </c>
      <c r="W36" s="129">
        <f t="shared" si="48"/>
        <v>1.5239918378799931E-4</v>
      </c>
      <c r="X36" s="129">
        <f t="shared" si="48"/>
        <v>1.2686768923685025E-4</v>
      </c>
      <c r="AL36" s="259">
        <f t="shared" si="23"/>
        <v>1.2388830216849778E-8</v>
      </c>
      <c r="AM36" s="259">
        <f t="shared" si="24"/>
        <v>1.1604110196394656E-9</v>
      </c>
      <c r="AN36" s="259">
        <f t="shared" si="25"/>
        <v>1.3501971552740048E-8</v>
      </c>
      <c r="AO36" s="259">
        <f t="shared" si="26"/>
        <v>7.1933874670659054E-9</v>
      </c>
      <c r="AP36" s="258">
        <f t="shared" si="27"/>
        <v>8.096290212229427E-8</v>
      </c>
      <c r="AQ36" s="259">
        <f t="shared" si="28"/>
        <v>1.3580076675876926E-8</v>
      </c>
      <c r="AR36" s="259">
        <f t="shared" si="29"/>
        <v>2.4999860773246588E-7</v>
      </c>
      <c r="AS36" s="260">
        <f t="shared" si="30"/>
        <v>1.2755652492843197E-7</v>
      </c>
      <c r="AT36" s="259">
        <f t="shared" si="31"/>
        <v>1.1380457434377133E-9</v>
      </c>
      <c r="AU36" s="259">
        <f t="shared" si="32"/>
        <v>1.4238005432654914E-10</v>
      </c>
      <c r="AV36" s="259">
        <f t="shared" si="33"/>
        <v>6.1411629547697031E-10</v>
      </c>
      <c r="AW36" s="259">
        <f t="shared" si="34"/>
        <v>5.9387585031031561E-10</v>
      </c>
      <c r="AX36" s="258">
        <f t="shared" si="35"/>
        <v>1.9737679654806985E-10</v>
      </c>
      <c r="AY36" s="259">
        <f t="shared" si="36"/>
        <v>4.6569859165831389E-11</v>
      </c>
      <c r="AZ36" s="259">
        <f t="shared" si="37"/>
        <v>3.4069723756542484E-10</v>
      </c>
      <c r="BA36" s="260">
        <f t="shared" si="38"/>
        <v>2.324732132126757E-10</v>
      </c>
      <c r="BB36" s="259">
        <f t="shared" si="39"/>
        <v>7.258540200004731E-10</v>
      </c>
      <c r="BC36" s="259">
        <f t="shared" si="40"/>
        <v>1.1976770889978751E-10</v>
      </c>
      <c r="BD36" s="259">
        <f t="shared" si="41"/>
        <v>9.1387793008236231E-10</v>
      </c>
      <c r="BE36" s="259">
        <f t="shared" si="42"/>
        <v>7.6077560490999778E-10</v>
      </c>
    </row>
    <row r="37" spans="1:57" x14ac:dyDescent="0.25">
      <c r="A37" s="51" t="s">
        <v>9</v>
      </c>
      <c r="B37" s="43" t="s">
        <v>16</v>
      </c>
      <c r="E37" s="129">
        <f t="shared" ref="E37:X37" si="49">E12/SUM(E$5:E$24)</f>
        <v>1.1935747131652897E-2</v>
      </c>
      <c r="F37" s="129">
        <f t="shared" si="49"/>
        <v>1.8824035927529677E-3</v>
      </c>
      <c r="G37" s="129">
        <f t="shared" si="49"/>
        <v>3.1477122977251124E-2</v>
      </c>
      <c r="H37" s="129">
        <f t="shared" si="49"/>
        <v>5.1934940919582409E-2</v>
      </c>
      <c r="I37" s="128">
        <f t="shared" si="49"/>
        <v>7.2992965944767202E-2</v>
      </c>
      <c r="J37" s="129">
        <f t="shared" si="49"/>
        <v>1.4891330639847605E-2</v>
      </c>
      <c r="K37" s="129">
        <f t="shared" si="49"/>
        <v>0.18133553165336175</v>
      </c>
      <c r="L37" s="130">
        <f t="shared" si="49"/>
        <v>0.37185052482122916</v>
      </c>
      <c r="M37" s="129">
        <f t="shared" si="49"/>
        <v>1.2396334656600905E-3</v>
      </c>
      <c r="N37" s="129">
        <f t="shared" si="49"/>
        <v>2.810584609077539E-4</v>
      </c>
      <c r="O37" s="129">
        <f t="shared" si="49"/>
        <v>2.6777117470519218E-3</v>
      </c>
      <c r="P37" s="129">
        <f t="shared" si="49"/>
        <v>7.1388950467092703E-3</v>
      </c>
      <c r="Q37" s="128">
        <f t="shared" si="49"/>
        <v>2.5963207838610499E-4</v>
      </c>
      <c r="R37" s="129">
        <f t="shared" si="49"/>
        <v>8.1805063469000055E-5</v>
      </c>
      <c r="S37" s="129">
        <f t="shared" si="49"/>
        <v>9.2840434680039187E-4</v>
      </c>
      <c r="T37" s="130">
        <f t="shared" si="49"/>
        <v>9.813565198459398E-4</v>
      </c>
      <c r="U37" s="129">
        <f t="shared" si="49"/>
        <v>9.0359134811558782E-4</v>
      </c>
      <c r="V37" s="129">
        <f t="shared" si="49"/>
        <v>4.4725397073764022E-4</v>
      </c>
      <c r="W37" s="129">
        <f t="shared" si="49"/>
        <v>2.8594484833610245E-3</v>
      </c>
      <c r="X37" s="129">
        <f t="shared" si="49"/>
        <v>6.0182659536098058E-3</v>
      </c>
      <c r="AL37" s="259">
        <f t="shared" si="23"/>
        <v>2.1164640116150613E-8</v>
      </c>
      <c r="AM37" s="259">
        <f t="shared" si="24"/>
        <v>3.3379053824214428E-9</v>
      </c>
      <c r="AN37" s="259">
        <f t="shared" si="25"/>
        <v>5.581569149857465E-8</v>
      </c>
      <c r="AO37" s="259">
        <f t="shared" si="26"/>
        <v>9.209179131330069E-8</v>
      </c>
      <c r="AP37" s="258">
        <f t="shared" si="27"/>
        <v>1.2943218704211083E-7</v>
      </c>
      <c r="AQ37" s="259">
        <f t="shared" si="28"/>
        <v>2.6405523706779116E-8</v>
      </c>
      <c r="AR37" s="259">
        <f t="shared" si="29"/>
        <v>3.215467976475768E-7</v>
      </c>
      <c r="AS37" s="260">
        <f t="shared" si="30"/>
        <v>6.593707497348073E-7</v>
      </c>
      <c r="AT37" s="259">
        <f t="shared" si="31"/>
        <v>2.1981360602936192E-9</v>
      </c>
      <c r="AU37" s="259">
        <f t="shared" si="32"/>
        <v>4.9837694373875629E-10</v>
      </c>
      <c r="AV37" s="259">
        <f t="shared" si="33"/>
        <v>4.7481573491826002E-9</v>
      </c>
      <c r="AW37" s="259">
        <f t="shared" si="34"/>
        <v>1.2658792350743128E-8</v>
      </c>
      <c r="AX37" s="258">
        <f t="shared" si="35"/>
        <v>4.6038337114881153E-10</v>
      </c>
      <c r="AY37" s="259">
        <f t="shared" si="36"/>
        <v>1.4505792632023361E-10</v>
      </c>
      <c r="AZ37" s="259">
        <f t="shared" si="37"/>
        <v>1.6462600678085144E-9</v>
      </c>
      <c r="BA37" s="260">
        <f t="shared" si="38"/>
        <v>1.7401556298973834E-9</v>
      </c>
      <c r="BB37" s="259">
        <f t="shared" si="39"/>
        <v>1.6022612982657426E-9</v>
      </c>
      <c r="BC37" s="259">
        <f t="shared" si="40"/>
        <v>7.9307723486184802E-10</v>
      </c>
      <c r="BD37" s="259">
        <f t="shared" si="41"/>
        <v>5.0704155687510696E-9</v>
      </c>
      <c r="BE37" s="259">
        <f t="shared" si="42"/>
        <v>1.0671676571770194E-8</v>
      </c>
    </row>
    <row r="38" spans="1:57" x14ac:dyDescent="0.25">
      <c r="A38" s="53" t="s">
        <v>10</v>
      </c>
      <c r="B38" s="35" t="s">
        <v>13</v>
      </c>
      <c r="E38" s="125">
        <f t="shared" ref="E38:X38" si="50">E13/SUM(E$5:E$24)</f>
        <v>2.153791296542111E-2</v>
      </c>
      <c r="F38" s="126">
        <f t="shared" si="50"/>
        <v>7.1262296723118934E-4</v>
      </c>
      <c r="G38" s="126">
        <f t="shared" si="50"/>
        <v>7.408867441267895E-3</v>
      </c>
      <c r="H38" s="126">
        <f t="shared" si="50"/>
        <v>2.7596403948257271E-3</v>
      </c>
      <c r="I38" s="125">
        <f t="shared" si="50"/>
        <v>9.3217782477227375E-3</v>
      </c>
      <c r="J38" s="126">
        <f t="shared" si="50"/>
        <v>2.9972102923531515E-4</v>
      </c>
      <c r="K38" s="126">
        <f t="shared" si="50"/>
        <v>4.3852873297405785E-3</v>
      </c>
      <c r="L38" s="127">
        <f t="shared" si="50"/>
        <v>2.5171036612929593E-3</v>
      </c>
      <c r="M38" s="126">
        <f t="shared" si="50"/>
        <v>0.39104546458168499</v>
      </c>
      <c r="N38" s="126">
        <f t="shared" si="50"/>
        <v>1.1307256421010929E-2</v>
      </c>
      <c r="O38" s="126">
        <f t="shared" si="50"/>
        <v>0.12719772664710458</v>
      </c>
      <c r="P38" s="126">
        <f t="shared" si="50"/>
        <v>8.9898915738880453E-2</v>
      </c>
      <c r="Q38" s="125">
        <f t="shared" si="50"/>
        <v>1.7535997972105161E-3</v>
      </c>
      <c r="R38" s="126">
        <f t="shared" si="50"/>
        <v>1.5544087700214526E-4</v>
      </c>
      <c r="S38" s="126">
        <f t="shared" si="50"/>
        <v>1.2153222481728933E-3</v>
      </c>
      <c r="T38" s="127">
        <f t="shared" si="50"/>
        <v>1.0841289024001444E-3</v>
      </c>
      <c r="U38" s="126">
        <f t="shared" si="50"/>
        <v>7.5747575030418223E-3</v>
      </c>
      <c r="V38" s="126">
        <f t="shared" si="50"/>
        <v>5.7254081672410584E-4</v>
      </c>
      <c r="W38" s="126">
        <f t="shared" si="50"/>
        <v>4.4774000955755903E-3</v>
      </c>
      <c r="X38" s="127">
        <f t="shared" si="50"/>
        <v>2.7867499707386178E-3</v>
      </c>
      <c r="AL38" s="255">
        <f t="shared" si="23"/>
        <v>2.1043714361211865E-8</v>
      </c>
      <c r="AM38" s="256">
        <f t="shared" si="24"/>
        <v>6.962714629652689E-10</v>
      </c>
      <c r="AN38" s="256">
        <f t="shared" si="25"/>
        <v>7.2388671281398607E-9</v>
      </c>
      <c r="AO38" s="256">
        <f t="shared" si="26"/>
        <v>2.6963190120421716E-9</v>
      </c>
      <c r="AP38" s="255">
        <f t="shared" si="27"/>
        <v>9.1078852021816551E-9</v>
      </c>
      <c r="AQ38" s="256">
        <f t="shared" si="28"/>
        <v>2.9284377448282079E-10</v>
      </c>
      <c r="AR38" s="256">
        <f t="shared" si="29"/>
        <v>4.2846646333403415E-9</v>
      </c>
      <c r="AS38" s="257">
        <f t="shared" si="30"/>
        <v>2.4593474098837299E-9</v>
      </c>
      <c r="AT38" s="256">
        <f t="shared" si="31"/>
        <v>3.820727232074909E-7</v>
      </c>
      <c r="AU38" s="256">
        <f t="shared" si="32"/>
        <v>1.1047805547118405E-8</v>
      </c>
      <c r="AV38" s="256">
        <f t="shared" si="33"/>
        <v>1.2427910871655064E-7</v>
      </c>
      <c r="AW38" s="256">
        <f t="shared" si="34"/>
        <v>8.7836138405282347E-8</v>
      </c>
      <c r="AX38" s="255">
        <f t="shared" si="35"/>
        <v>1.713362538683452E-9</v>
      </c>
      <c r="AY38" s="256">
        <f t="shared" si="36"/>
        <v>1.5187420531139913E-10</v>
      </c>
      <c r="AZ38" s="256">
        <f t="shared" si="37"/>
        <v>1.1874360477004631E-9</v>
      </c>
      <c r="BA38" s="257">
        <f t="shared" si="38"/>
        <v>1.0592530014152516E-9</v>
      </c>
      <c r="BB38" s="256">
        <f t="shared" si="39"/>
        <v>7.400950756249E-9</v>
      </c>
      <c r="BC38" s="256">
        <f t="shared" si="40"/>
        <v>5.5940357018902383E-10</v>
      </c>
      <c r="BD38" s="256">
        <f t="shared" si="41"/>
        <v>4.3746638239009709E-9</v>
      </c>
      <c r="BE38" s="257">
        <f t="shared" si="42"/>
        <v>2.7228065446494568E-9</v>
      </c>
    </row>
    <row r="39" spans="1:57" x14ac:dyDescent="0.25">
      <c r="A39" s="53" t="s">
        <v>10</v>
      </c>
      <c r="B39" s="35" t="s">
        <v>14</v>
      </c>
      <c r="E39" s="128">
        <f t="shared" ref="E39:X39" si="51">E14/SUM(E$5:E$24)</f>
        <v>8.0296958964478377E-3</v>
      </c>
      <c r="F39" s="129">
        <f t="shared" si="51"/>
        <v>2.8281984150132545E-2</v>
      </c>
      <c r="G39" s="129">
        <f t="shared" si="51"/>
        <v>9.9204504226066206E-3</v>
      </c>
      <c r="H39" s="129">
        <f t="shared" si="51"/>
        <v>1.0442263568934986E-2</v>
      </c>
      <c r="I39" s="128">
        <f t="shared" si="51"/>
        <v>6.5599896385459327E-3</v>
      </c>
      <c r="J39" s="129">
        <f t="shared" si="51"/>
        <v>2.4423505880254732E-2</v>
      </c>
      <c r="K39" s="129">
        <f t="shared" si="51"/>
        <v>3.8268929472435489E-3</v>
      </c>
      <c r="L39" s="130">
        <f t="shared" si="51"/>
        <v>5.8679685426859494E-3</v>
      </c>
      <c r="M39" s="129">
        <f t="shared" si="51"/>
        <v>0.29129180927777443</v>
      </c>
      <c r="N39" s="129">
        <f t="shared" si="51"/>
        <v>0.61727413782422391</v>
      </c>
      <c r="O39" s="129">
        <f t="shared" si="51"/>
        <v>0.61645980172716786</v>
      </c>
      <c r="P39" s="129">
        <f t="shared" si="51"/>
        <v>0.47355449874871075</v>
      </c>
      <c r="Q39" s="128">
        <f t="shared" si="51"/>
        <v>1.1436783188993084E-3</v>
      </c>
      <c r="R39" s="129">
        <f t="shared" si="51"/>
        <v>7.0022906358385359E-3</v>
      </c>
      <c r="S39" s="129">
        <f t="shared" si="51"/>
        <v>5.012107057382224E-4</v>
      </c>
      <c r="T39" s="130">
        <f t="shared" si="51"/>
        <v>1.4284615193192545E-3</v>
      </c>
      <c r="U39" s="129">
        <f t="shared" si="51"/>
        <v>9.0099634539131425E-3</v>
      </c>
      <c r="V39" s="129">
        <f t="shared" si="51"/>
        <v>2.2737583595476472E-2</v>
      </c>
      <c r="W39" s="129">
        <f t="shared" si="51"/>
        <v>8.0445764502049388E-3</v>
      </c>
      <c r="X39" s="130">
        <f t="shared" si="51"/>
        <v>2.2357958619843243E-2</v>
      </c>
      <c r="AL39" s="258">
        <f t="shared" si="23"/>
        <v>2.6972624456113732E-9</v>
      </c>
      <c r="AM39" s="259">
        <f t="shared" si="24"/>
        <v>9.5002269972982348E-9</v>
      </c>
      <c r="AN39" s="259">
        <f t="shared" si="25"/>
        <v>3.332387516728186E-9</v>
      </c>
      <c r="AO39" s="259">
        <f t="shared" si="26"/>
        <v>3.5076702449122563E-9</v>
      </c>
      <c r="AP39" s="258">
        <f t="shared" si="27"/>
        <v>2.2035720809149344E-9</v>
      </c>
      <c r="AQ39" s="259">
        <f t="shared" si="28"/>
        <v>8.2041220552476969E-9</v>
      </c>
      <c r="AR39" s="259">
        <f t="shared" si="29"/>
        <v>1.2854950876211063E-9</v>
      </c>
      <c r="AS39" s="260">
        <f t="shared" si="30"/>
        <v>1.9711146457261762E-9</v>
      </c>
      <c r="AT39" s="259">
        <f t="shared" si="31"/>
        <v>9.7848096367722209E-8</v>
      </c>
      <c r="AU39" s="259">
        <f t="shared" si="32"/>
        <v>2.0734911658820801E-7</v>
      </c>
      <c r="AV39" s="259">
        <f t="shared" si="33"/>
        <v>2.0707557220981295E-7</v>
      </c>
      <c r="AW39" s="259">
        <f t="shared" si="34"/>
        <v>1.5907212202024557E-7</v>
      </c>
      <c r="AX39" s="258">
        <f t="shared" si="35"/>
        <v>3.8417402342617992E-10</v>
      </c>
      <c r="AY39" s="259">
        <f t="shared" si="36"/>
        <v>2.3521458108592468E-9</v>
      </c>
      <c r="AZ39" s="259">
        <f t="shared" si="37"/>
        <v>1.6836214364284078E-10</v>
      </c>
      <c r="BA39" s="260">
        <f t="shared" si="38"/>
        <v>4.7983580707773066E-10</v>
      </c>
      <c r="BB39" s="259">
        <f t="shared" si="39"/>
        <v>3.0265450116637216E-9</v>
      </c>
      <c r="BC39" s="259">
        <f t="shared" si="40"/>
        <v>7.6378023684755763E-9</v>
      </c>
      <c r="BD39" s="259">
        <f t="shared" si="41"/>
        <v>2.7022609859467159E-9</v>
      </c>
      <c r="BE39" s="260">
        <f t="shared" si="42"/>
        <v>7.5102821979240841E-9</v>
      </c>
    </row>
    <row r="40" spans="1:57" x14ac:dyDescent="0.25">
      <c r="A40" s="53" t="s">
        <v>10</v>
      </c>
      <c r="B40" s="35" t="s">
        <v>15</v>
      </c>
      <c r="E40" s="128">
        <f t="shared" ref="E40:X40" si="52">E15/SUM(E$5:E$24)</f>
        <v>2.7508544211721675E-4</v>
      </c>
      <c r="F40" s="129">
        <f t="shared" si="52"/>
        <v>2.0680849586719734E-5</v>
      </c>
      <c r="G40" s="129">
        <f t="shared" si="52"/>
        <v>2.2346818311213458E-4</v>
      </c>
      <c r="H40" s="129">
        <f t="shared" si="52"/>
        <v>1.5142774010940623E-4</v>
      </c>
      <c r="I40" s="128">
        <f t="shared" si="52"/>
        <v>1.9806469148917906E-4</v>
      </c>
      <c r="J40" s="129">
        <f t="shared" si="52"/>
        <v>1.5176250871618338E-5</v>
      </c>
      <c r="K40" s="129">
        <f t="shared" si="52"/>
        <v>1.7898271107463592E-4</v>
      </c>
      <c r="L40" s="130">
        <f t="shared" si="52"/>
        <v>1.905554622956826E-4</v>
      </c>
      <c r="M40" s="129">
        <f t="shared" si="52"/>
        <v>1.1623239003052545E-2</v>
      </c>
      <c r="N40" s="129">
        <f t="shared" si="52"/>
        <v>1.3296340637938661E-3</v>
      </c>
      <c r="O40" s="129">
        <f t="shared" si="52"/>
        <v>2.0939418593058794E-2</v>
      </c>
      <c r="P40" s="129">
        <f t="shared" si="52"/>
        <v>2.3101657231825633E-2</v>
      </c>
      <c r="Q40" s="128">
        <f t="shared" si="52"/>
        <v>3.1586342672507068E-5</v>
      </c>
      <c r="R40" s="129">
        <f t="shared" si="52"/>
        <v>4.2881139314587263E-6</v>
      </c>
      <c r="S40" s="129">
        <f t="shared" si="52"/>
        <v>2.9001458506858863E-5</v>
      </c>
      <c r="T40" s="130">
        <f t="shared" si="52"/>
        <v>2.2491586776217322E-5</v>
      </c>
      <c r="U40" s="129">
        <f t="shared" si="52"/>
        <v>1.4857940657008066E-4</v>
      </c>
      <c r="V40" s="129">
        <f t="shared" si="52"/>
        <v>2.4861368215686767E-5</v>
      </c>
      <c r="W40" s="129">
        <f t="shared" si="52"/>
        <v>1.2770515708008926E-4</v>
      </c>
      <c r="X40" s="130">
        <f t="shared" si="52"/>
        <v>1.2050560621178651E-4</v>
      </c>
      <c r="AL40" s="258">
        <f t="shared" si="23"/>
        <v>1.407021066518441E-9</v>
      </c>
      <c r="AM40" s="259">
        <f t="shared" si="24"/>
        <v>1.0577946552916724E-10</v>
      </c>
      <c r="AN40" s="259">
        <f t="shared" si="25"/>
        <v>1.1430064743353245E-9</v>
      </c>
      <c r="AO40" s="259">
        <f t="shared" si="26"/>
        <v>7.7453033773567029E-10</v>
      </c>
      <c r="AP40" s="258">
        <f t="shared" si="27"/>
        <v>1.0130713981585466E-9</v>
      </c>
      <c r="AQ40" s="259">
        <f t="shared" si="28"/>
        <v>7.7624262930049896E-11</v>
      </c>
      <c r="AR40" s="259">
        <f t="shared" si="29"/>
        <v>9.1546991031712901E-10</v>
      </c>
      <c r="AS40" s="260">
        <f t="shared" si="30"/>
        <v>9.7466280922252191E-10</v>
      </c>
      <c r="AT40" s="259">
        <f t="shared" si="31"/>
        <v>5.9451136390943813E-8</v>
      </c>
      <c r="AU40" s="259">
        <f t="shared" si="32"/>
        <v>6.800880206962451E-9</v>
      </c>
      <c r="AV40" s="259">
        <f t="shared" si="33"/>
        <v>1.0710200748655943E-7</v>
      </c>
      <c r="AW40" s="259">
        <f t="shared" si="34"/>
        <v>1.1816153609036224E-7</v>
      </c>
      <c r="AX40" s="258">
        <f t="shared" si="35"/>
        <v>1.6155943845094633E-10</v>
      </c>
      <c r="AY40" s="259">
        <f t="shared" si="36"/>
        <v>2.1933064108215219E-11</v>
      </c>
      <c r="AZ40" s="259">
        <f t="shared" si="37"/>
        <v>1.4833814092395029E-10</v>
      </c>
      <c r="BA40" s="260">
        <f t="shared" si="38"/>
        <v>1.1504111657090387E-10</v>
      </c>
      <c r="BB40" s="259">
        <f t="shared" si="39"/>
        <v>7.5996153589920524E-10</v>
      </c>
      <c r="BC40" s="259">
        <f t="shared" si="40"/>
        <v>1.2716219568986761E-10</v>
      </c>
      <c r="BD40" s="259">
        <f t="shared" si="41"/>
        <v>6.5319285866886075E-10</v>
      </c>
      <c r="BE40" s="260">
        <f t="shared" si="42"/>
        <v>6.1636822824419199E-10</v>
      </c>
    </row>
    <row r="41" spans="1:57" x14ac:dyDescent="0.25">
      <c r="A41" s="53" t="s">
        <v>10</v>
      </c>
      <c r="B41" s="35" t="s">
        <v>16</v>
      </c>
      <c r="E41" s="131">
        <f t="shared" ref="E41:X41" si="53">E16/SUM(E$5:E$24)</f>
        <v>1.0899127255124489E-3</v>
      </c>
      <c r="F41" s="132">
        <f t="shared" si="53"/>
        <v>2.1647922352495226E-4</v>
      </c>
      <c r="G41" s="132">
        <f t="shared" si="53"/>
        <v>2.5972760307932195E-3</v>
      </c>
      <c r="H41" s="132">
        <f t="shared" si="53"/>
        <v>6.0870276688916054E-3</v>
      </c>
      <c r="I41" s="131">
        <f t="shared" si="53"/>
        <v>1.7307601914732464E-3</v>
      </c>
      <c r="J41" s="132">
        <f t="shared" si="53"/>
        <v>3.0049741700263397E-4</v>
      </c>
      <c r="K41" s="132">
        <f t="shared" si="53"/>
        <v>2.6022176572967366E-3</v>
      </c>
      <c r="L41" s="133">
        <f t="shared" si="53"/>
        <v>9.23941576002856E-3</v>
      </c>
      <c r="M41" s="132">
        <f t="shared" si="53"/>
        <v>3.5030658930298331E-2</v>
      </c>
      <c r="N41" s="132">
        <f t="shared" si="53"/>
        <v>1.1044438814056324E-2</v>
      </c>
      <c r="O41" s="132">
        <f t="shared" si="53"/>
        <v>0.10166878480576282</v>
      </c>
      <c r="P41" s="132">
        <f t="shared" si="53"/>
        <v>0.2896489487001897</v>
      </c>
      <c r="Q41" s="131">
        <f t="shared" si="53"/>
        <v>8.000911262359834E-5</v>
      </c>
      <c r="R41" s="132">
        <f t="shared" si="53"/>
        <v>4.1706973021472236E-5</v>
      </c>
      <c r="S41" s="132">
        <f t="shared" si="53"/>
        <v>3.4404209272417125E-4</v>
      </c>
      <c r="T41" s="133">
        <f t="shared" si="53"/>
        <v>4.0970966320732209E-4</v>
      </c>
      <c r="U41" s="132">
        <f t="shared" si="53"/>
        <v>3.9517805096510929E-4</v>
      </c>
      <c r="V41" s="132">
        <f t="shared" si="53"/>
        <v>1.9109788018541659E-4</v>
      </c>
      <c r="W41" s="132">
        <f t="shared" si="53"/>
        <v>1.1218092780134726E-3</v>
      </c>
      <c r="X41" s="133">
        <f t="shared" si="53"/>
        <v>2.3313051420399862E-3</v>
      </c>
      <c r="AL41" s="261">
        <f t="shared" si="23"/>
        <v>2.472844330421245E-9</v>
      </c>
      <c r="AM41" s="262">
        <f t="shared" si="24"/>
        <v>4.9115806065662572E-10</v>
      </c>
      <c r="AN41" s="262">
        <f t="shared" si="25"/>
        <v>5.8928198166199402E-9</v>
      </c>
      <c r="AO41" s="262">
        <f t="shared" si="26"/>
        <v>1.3810529511029118E-8</v>
      </c>
      <c r="AP41" s="261">
        <f t="shared" si="27"/>
        <v>3.9268286594150071E-9</v>
      </c>
      <c r="AQ41" s="262">
        <f t="shared" si="28"/>
        <v>6.8178241848842847E-10</v>
      </c>
      <c r="AR41" s="262">
        <f t="shared" si="29"/>
        <v>5.9040316070653959E-9</v>
      </c>
      <c r="AS41" s="263">
        <f t="shared" si="30"/>
        <v>2.0962813208597921E-8</v>
      </c>
      <c r="AT41" s="262">
        <f t="shared" si="31"/>
        <v>7.9479176909306727E-8</v>
      </c>
      <c r="AU41" s="262">
        <f t="shared" si="32"/>
        <v>2.5058132880485922E-8</v>
      </c>
      <c r="AV41" s="262">
        <f t="shared" si="33"/>
        <v>2.306708346482891E-7</v>
      </c>
      <c r="AW41" s="262">
        <f t="shared" si="34"/>
        <v>6.5716891255579446E-7</v>
      </c>
      <c r="AX41" s="261">
        <f t="shared" si="35"/>
        <v>1.8152837002639455E-10</v>
      </c>
      <c r="AY41" s="262">
        <f t="shared" si="36"/>
        <v>9.4626706672030183E-11</v>
      </c>
      <c r="AZ41" s="262">
        <f t="shared" si="37"/>
        <v>7.8057858992262018E-10</v>
      </c>
      <c r="BA41" s="263">
        <f t="shared" si="38"/>
        <v>9.2956820676138815E-10</v>
      </c>
      <c r="BB41" s="262">
        <f t="shared" si="39"/>
        <v>8.9659821374828672E-10</v>
      </c>
      <c r="BC41" s="262">
        <f t="shared" si="40"/>
        <v>4.3357169662354615E-10</v>
      </c>
      <c r="BD41" s="262">
        <f t="shared" si="41"/>
        <v>2.5452127019117742E-9</v>
      </c>
      <c r="BE41" s="263">
        <f t="shared" si="42"/>
        <v>5.2893727800681856E-9</v>
      </c>
    </row>
    <row r="42" spans="1:57" x14ac:dyDescent="0.25">
      <c r="A42" s="54" t="s">
        <v>11</v>
      </c>
      <c r="B42" s="25" t="s">
        <v>13</v>
      </c>
      <c r="E42" s="129">
        <f t="shared" ref="E42:X42" si="54">E17/SUM(E$5:E$24)</f>
        <v>4.4422242780801452E-2</v>
      </c>
      <c r="F42" s="129">
        <f t="shared" si="54"/>
        <v>2.2810745629570626E-3</v>
      </c>
      <c r="G42" s="129">
        <f t="shared" si="54"/>
        <v>3.2119865952314759E-2</v>
      </c>
      <c r="H42" s="129">
        <f t="shared" si="54"/>
        <v>1.5810751274443716E-2</v>
      </c>
      <c r="I42" s="128">
        <f t="shared" si="54"/>
        <v>3.1819159860573973E-2</v>
      </c>
      <c r="J42" s="129">
        <f t="shared" si="54"/>
        <v>1.4194125673548926E-3</v>
      </c>
      <c r="K42" s="129">
        <f t="shared" si="54"/>
        <v>1.7826339907797965E-2</v>
      </c>
      <c r="L42" s="130">
        <f t="shared" si="54"/>
        <v>9.4937500072840696E-3</v>
      </c>
      <c r="M42" s="129">
        <f t="shared" si="54"/>
        <v>3.9705366846078317E-2</v>
      </c>
      <c r="N42" s="129">
        <f t="shared" si="54"/>
        <v>1.3102941639308763E-3</v>
      </c>
      <c r="O42" s="129">
        <f t="shared" si="54"/>
        <v>1.9183087502263531E-2</v>
      </c>
      <c r="P42" s="129">
        <f t="shared" si="54"/>
        <v>1.8448036653572801E-2</v>
      </c>
      <c r="Q42" s="128">
        <f t="shared" si="54"/>
        <v>0.5059542080729772</v>
      </c>
      <c r="R42" s="129">
        <f t="shared" si="54"/>
        <v>4.7722856326039169E-2</v>
      </c>
      <c r="S42" s="129">
        <f t="shared" si="54"/>
        <v>0.5733459550704666</v>
      </c>
      <c r="T42" s="130">
        <f t="shared" si="54"/>
        <v>0.26546643443264689</v>
      </c>
      <c r="U42" s="129">
        <f t="shared" si="54"/>
        <v>2.5853986710905164E-2</v>
      </c>
      <c r="V42" s="129">
        <f t="shared" si="54"/>
        <v>2.0930978577001357E-3</v>
      </c>
      <c r="W42" s="129">
        <f t="shared" si="54"/>
        <v>2.0419714796344839E-2</v>
      </c>
      <c r="X42" s="129">
        <f t="shared" si="54"/>
        <v>1.0195493215566648E-2</v>
      </c>
      <c r="AL42" s="259">
        <f t="shared" si="23"/>
        <v>7.9120327740299654E-9</v>
      </c>
      <c r="AM42" s="259">
        <f t="shared" si="24"/>
        <v>4.0628152862922029E-10</v>
      </c>
      <c r="AN42" s="259">
        <f t="shared" si="25"/>
        <v>5.7208600062398424E-9</v>
      </c>
      <c r="AO42" s="259">
        <f t="shared" si="26"/>
        <v>2.8160483225196087E-9</v>
      </c>
      <c r="AP42" s="258">
        <f t="shared" si="27"/>
        <v>5.667301331479913E-9</v>
      </c>
      <c r="AQ42" s="259">
        <f t="shared" si="28"/>
        <v>2.5281116057551988E-10</v>
      </c>
      <c r="AR42" s="259">
        <f t="shared" si="29"/>
        <v>3.1750442292493177E-9</v>
      </c>
      <c r="AS42" s="260">
        <f t="shared" si="30"/>
        <v>1.6909290594967926E-9</v>
      </c>
      <c r="AT42" s="259">
        <f t="shared" si="31"/>
        <v>7.0719113697434672E-9</v>
      </c>
      <c r="AU42" s="259">
        <f t="shared" si="32"/>
        <v>2.3337611339879866E-10</v>
      </c>
      <c r="AV42" s="259">
        <f t="shared" si="33"/>
        <v>3.4166941496837087E-9</v>
      </c>
      <c r="AW42" s="259">
        <f t="shared" si="34"/>
        <v>3.285774456274328E-9</v>
      </c>
      <c r="AX42" s="258">
        <f t="shared" si="35"/>
        <v>9.0115357213838293E-8</v>
      </c>
      <c r="AY42" s="259">
        <f t="shared" si="36"/>
        <v>8.4999040950073554E-9</v>
      </c>
      <c r="AZ42" s="259">
        <f t="shared" si="37"/>
        <v>1.0211848172005332E-7</v>
      </c>
      <c r="BA42" s="260">
        <f t="shared" si="38"/>
        <v>4.7282149620408803E-8</v>
      </c>
      <c r="BB42" s="259">
        <f t="shared" si="39"/>
        <v>4.6048460723919862E-9</v>
      </c>
      <c r="BC42" s="259">
        <f t="shared" si="40"/>
        <v>3.7280105219119241E-10</v>
      </c>
      <c r="BD42" s="259">
        <f t="shared" si="41"/>
        <v>3.6369494782656298E-9</v>
      </c>
      <c r="BE42" s="259">
        <f t="shared" si="42"/>
        <v>1.815916338736198E-9</v>
      </c>
    </row>
    <row r="43" spans="1:57" x14ac:dyDescent="0.25">
      <c r="A43" s="55" t="s">
        <v>11</v>
      </c>
      <c r="B43" s="35" t="s">
        <v>14</v>
      </c>
      <c r="E43" s="129">
        <f t="shared" ref="E43:X43" si="55">E18/SUM(E$5:E$24)</f>
        <v>6.3060520663284583E-4</v>
      </c>
      <c r="F43" s="129">
        <f t="shared" si="55"/>
        <v>3.151562124038427E-4</v>
      </c>
      <c r="G43" s="129">
        <f t="shared" si="55"/>
        <v>6.3488045489484824E-4</v>
      </c>
      <c r="H43" s="129">
        <f t="shared" si="55"/>
        <v>4.0513271442664425E-4</v>
      </c>
      <c r="I43" s="128">
        <f t="shared" si="55"/>
        <v>3.9141900708615946E-4</v>
      </c>
      <c r="J43" s="129">
        <f t="shared" si="55"/>
        <v>3.1766328716304994E-4</v>
      </c>
      <c r="K43" s="129">
        <f t="shared" si="55"/>
        <v>3.4835925374943028E-4</v>
      </c>
      <c r="L43" s="130">
        <f t="shared" si="55"/>
        <v>5.2863554477209902E-4</v>
      </c>
      <c r="M43" s="129">
        <f t="shared" si="55"/>
        <v>2.0864244679953643E-4</v>
      </c>
      <c r="N43" s="129">
        <f t="shared" si="55"/>
        <v>1.3848015545600819E-4</v>
      </c>
      <c r="O43" s="129">
        <f t="shared" si="55"/>
        <v>3.9987405506242401E-4</v>
      </c>
      <c r="P43" s="129">
        <f t="shared" si="55"/>
        <v>4.4745807308075626E-4</v>
      </c>
      <c r="Q43" s="128">
        <f t="shared" si="55"/>
        <v>0.37009504971207385</v>
      </c>
      <c r="R43" s="129">
        <f t="shared" si="55"/>
        <v>0.70167528705067506</v>
      </c>
      <c r="S43" s="129">
        <f t="shared" si="55"/>
        <v>0.28255920883452718</v>
      </c>
      <c r="T43" s="130">
        <f t="shared" si="55"/>
        <v>0.56912834082626695</v>
      </c>
      <c r="U43" s="129">
        <f t="shared" si="55"/>
        <v>2.4329670069246504E-3</v>
      </c>
      <c r="V43" s="129">
        <f t="shared" si="55"/>
        <v>3.4080562662877774E-3</v>
      </c>
      <c r="W43" s="129">
        <f t="shared" si="55"/>
        <v>4.958161225699617E-3</v>
      </c>
      <c r="X43" s="129">
        <f t="shared" si="55"/>
        <v>1.0307090102746106E-2</v>
      </c>
      <c r="AL43" s="259">
        <f t="shared" si="23"/>
        <v>1.2050635401705081E-10</v>
      </c>
      <c r="AM43" s="259">
        <f t="shared" si="24"/>
        <v>6.0225202239286708E-11</v>
      </c>
      <c r="AN43" s="259">
        <f t="shared" si="25"/>
        <v>1.2132333836027017E-10</v>
      </c>
      <c r="AO43" s="259">
        <f t="shared" si="26"/>
        <v>7.7419383466985527E-11</v>
      </c>
      <c r="AP43" s="258">
        <f t="shared" si="27"/>
        <v>7.4798744033190197E-11</v>
      </c>
      <c r="AQ43" s="259">
        <f t="shared" si="28"/>
        <v>6.0704295077884443E-11</v>
      </c>
      <c r="AR43" s="259">
        <f t="shared" si="29"/>
        <v>6.6570182288212535E-11</v>
      </c>
      <c r="AS43" s="260">
        <f t="shared" si="30"/>
        <v>1.0102032370530855E-10</v>
      </c>
      <c r="AT43" s="259">
        <f t="shared" si="31"/>
        <v>3.9870810282807199E-11</v>
      </c>
      <c r="AU43" s="259">
        <f t="shared" si="32"/>
        <v>2.6463052417253468E-11</v>
      </c>
      <c r="AV43" s="259">
        <f t="shared" si="33"/>
        <v>7.6414472850431168E-11</v>
      </c>
      <c r="AW43" s="259">
        <f t="shared" si="34"/>
        <v>8.5507605067795585E-11</v>
      </c>
      <c r="AX43" s="258">
        <f t="shared" si="35"/>
        <v>7.0723813586473822E-8</v>
      </c>
      <c r="AY43" s="259">
        <f t="shared" si="36"/>
        <v>1.3408758706233648E-7</v>
      </c>
      <c r="AZ43" s="259">
        <f t="shared" si="37"/>
        <v>5.3996033798078344E-8</v>
      </c>
      <c r="BA43" s="260">
        <f t="shared" si="38"/>
        <v>1.0875834927997662E-7</v>
      </c>
      <c r="BB43" s="259">
        <f t="shared" si="39"/>
        <v>4.6493111754303643E-10</v>
      </c>
      <c r="BC43" s="259">
        <f t="shared" si="40"/>
        <v>6.5126711707348582E-10</v>
      </c>
      <c r="BD43" s="259">
        <f t="shared" si="41"/>
        <v>9.4748651874935483E-10</v>
      </c>
      <c r="BE43" s="259">
        <f t="shared" si="42"/>
        <v>1.9696473098268077E-9</v>
      </c>
    </row>
    <row r="44" spans="1:57" x14ac:dyDescent="0.25">
      <c r="A44" s="55" t="s">
        <v>11</v>
      </c>
      <c r="B44" s="35" t="s">
        <v>15</v>
      </c>
      <c r="E44" s="129">
        <f t="shared" ref="E44:X44" si="56">E19/SUM(E$5:E$24)</f>
        <v>3.33225223614182E-4</v>
      </c>
      <c r="F44" s="129">
        <f t="shared" si="56"/>
        <v>1.7389861390722391E-5</v>
      </c>
      <c r="G44" s="129">
        <f t="shared" si="56"/>
        <v>3.3325003359417729E-4</v>
      </c>
      <c r="H44" s="129">
        <f t="shared" si="56"/>
        <v>1.5673328983927331E-4</v>
      </c>
      <c r="I44" s="128">
        <f t="shared" si="56"/>
        <v>2.3782061359874055E-4</v>
      </c>
      <c r="J44" s="129">
        <f t="shared" si="56"/>
        <v>1.0019816147524515E-5</v>
      </c>
      <c r="K44" s="129">
        <f t="shared" si="56"/>
        <v>1.731617051135725E-4</v>
      </c>
      <c r="L44" s="130">
        <f t="shared" si="56"/>
        <v>8.7688972852045766E-5</v>
      </c>
      <c r="M44" s="129">
        <f t="shared" si="56"/>
        <v>2.8194498278486804E-4</v>
      </c>
      <c r="N44" s="129">
        <f t="shared" si="56"/>
        <v>7.5384150977882164E-6</v>
      </c>
      <c r="O44" s="129">
        <f t="shared" si="56"/>
        <v>1.5432607402577568E-4</v>
      </c>
      <c r="P44" s="129">
        <f t="shared" si="56"/>
        <v>1.3475524468079729E-4</v>
      </c>
      <c r="Q44" s="128">
        <f t="shared" si="56"/>
        <v>7.0665550045697712E-3</v>
      </c>
      <c r="R44" s="129">
        <f t="shared" si="56"/>
        <v>1.456832326875761E-3</v>
      </c>
      <c r="S44" s="129">
        <f t="shared" si="56"/>
        <v>2.2667922871834067E-2</v>
      </c>
      <c r="T44" s="130">
        <f t="shared" si="56"/>
        <v>1.768009214527155E-2</v>
      </c>
      <c r="U44" s="129">
        <f t="shared" si="56"/>
        <v>1.8707465079710381E-4</v>
      </c>
      <c r="V44" s="129">
        <f t="shared" si="56"/>
        <v>1.6249127950615414E-5</v>
      </c>
      <c r="W44" s="129">
        <f t="shared" si="56"/>
        <v>1.6596146587916462E-4</v>
      </c>
      <c r="X44" s="129">
        <f t="shared" si="56"/>
        <v>1.0665146777798183E-4</v>
      </c>
      <c r="AL44" s="259">
        <f t="shared" si="23"/>
        <v>9.0223147551415339E-10</v>
      </c>
      <c r="AM44" s="259">
        <f t="shared" si="24"/>
        <v>4.7084311719763586E-11</v>
      </c>
      <c r="AN44" s="259">
        <f t="shared" si="25"/>
        <v>9.022986503354825E-10</v>
      </c>
      <c r="AO44" s="259">
        <f t="shared" si="26"/>
        <v>4.243667565742363E-10</v>
      </c>
      <c r="AP44" s="258">
        <f t="shared" si="27"/>
        <v>6.4391657026332324E-10</v>
      </c>
      <c r="AQ44" s="259">
        <f t="shared" si="28"/>
        <v>2.712937937023815E-11</v>
      </c>
      <c r="AR44" s="259">
        <f t="shared" si="29"/>
        <v>4.6884788316041523E-10</v>
      </c>
      <c r="AS44" s="260">
        <f t="shared" si="30"/>
        <v>2.3742425769732351E-10</v>
      </c>
      <c r="AT44" s="259">
        <f t="shared" si="31"/>
        <v>7.6338650199641644E-10</v>
      </c>
      <c r="AU44" s="259">
        <f t="shared" si="32"/>
        <v>2.0410805949643507E-11</v>
      </c>
      <c r="AV44" s="259">
        <f t="shared" si="33"/>
        <v>4.178490450644749E-10</v>
      </c>
      <c r="AW44" s="259">
        <f t="shared" si="34"/>
        <v>3.6485960433294182E-10</v>
      </c>
      <c r="AX44" s="258">
        <f t="shared" si="35"/>
        <v>1.9133210503766804E-8</v>
      </c>
      <c r="AY44" s="259">
        <f t="shared" si="36"/>
        <v>3.9444792491929912E-9</v>
      </c>
      <c r="AZ44" s="259">
        <f t="shared" si="37"/>
        <v>6.137504621551541E-8</v>
      </c>
      <c r="BA44" s="260">
        <f t="shared" si="38"/>
        <v>4.7870132550120828E-8</v>
      </c>
      <c r="BB44" s="259">
        <f t="shared" si="39"/>
        <v>5.065181932787591E-10</v>
      </c>
      <c r="BC44" s="259">
        <f t="shared" si="40"/>
        <v>4.3995693146195764E-11</v>
      </c>
      <c r="BD44" s="259">
        <f t="shared" si="41"/>
        <v>4.4935271290272699E-10</v>
      </c>
      <c r="BE44" s="259">
        <f t="shared" si="42"/>
        <v>2.8876658884169608E-10</v>
      </c>
    </row>
    <row r="45" spans="1:57" x14ac:dyDescent="0.25">
      <c r="A45" s="56" t="s">
        <v>11</v>
      </c>
      <c r="B45" s="43" t="s">
        <v>16</v>
      </c>
      <c r="E45" s="129">
        <f t="shared" ref="E45:X45" si="57">E20/SUM(E$5:E$24)</f>
        <v>7.4523892541894846E-4</v>
      </c>
      <c r="F45" s="129">
        <f t="shared" si="57"/>
        <v>9.5075555377139074E-5</v>
      </c>
      <c r="G45" s="129">
        <f t="shared" si="57"/>
        <v>1.8870424892392871E-3</v>
      </c>
      <c r="H45" s="129">
        <f t="shared" si="57"/>
        <v>3.1657121939867357E-3</v>
      </c>
      <c r="I45" s="128">
        <f t="shared" si="57"/>
        <v>6.3032451219656254E-4</v>
      </c>
      <c r="J45" s="129">
        <f t="shared" si="57"/>
        <v>7.8962615397324253E-5</v>
      </c>
      <c r="K45" s="129">
        <f t="shared" si="57"/>
        <v>1.032510444411967E-3</v>
      </c>
      <c r="L45" s="130">
        <f t="shared" si="57"/>
        <v>2.8494084488396468E-3</v>
      </c>
      <c r="M45" s="129">
        <f t="shared" si="57"/>
        <v>4.5095595248803805E-4</v>
      </c>
      <c r="N45" s="129">
        <f t="shared" si="57"/>
        <v>4.4408984648548886E-5</v>
      </c>
      <c r="O45" s="129">
        <f t="shared" si="57"/>
        <v>5.2981014818847161E-4</v>
      </c>
      <c r="P45" s="129">
        <f t="shared" si="57"/>
        <v>1.267514283948633E-3</v>
      </c>
      <c r="Q45" s="128">
        <f t="shared" si="57"/>
        <v>2.0086109270389115E-2</v>
      </c>
      <c r="R45" s="129">
        <f t="shared" si="57"/>
        <v>9.3833393025728531E-3</v>
      </c>
      <c r="S45" s="129">
        <f t="shared" si="57"/>
        <v>7.7325620851554977E-2</v>
      </c>
      <c r="T45" s="130">
        <f t="shared" si="57"/>
        <v>9.2062489862235058E-2</v>
      </c>
      <c r="U45" s="129">
        <f t="shared" si="57"/>
        <v>3.9960171302922689E-4</v>
      </c>
      <c r="V45" s="129">
        <f t="shared" si="57"/>
        <v>1.1626225581917478E-4</v>
      </c>
      <c r="W45" s="129">
        <f t="shared" si="57"/>
        <v>9.5804147489342078E-4</v>
      </c>
      <c r="X45" s="129">
        <f t="shared" si="57"/>
        <v>2.1113496107688654E-3</v>
      </c>
      <c r="AL45" s="259">
        <f t="shared" si="23"/>
        <v>1.6520103495494245E-9</v>
      </c>
      <c r="AM45" s="259">
        <f t="shared" si="24"/>
        <v>2.1075898764130715E-10</v>
      </c>
      <c r="AN45" s="259">
        <f t="shared" si="25"/>
        <v>4.1831064051173985E-9</v>
      </c>
      <c r="AO45" s="259">
        <f t="shared" si="26"/>
        <v>7.0176008388462657E-9</v>
      </c>
      <c r="AP45" s="258">
        <f t="shared" si="27"/>
        <v>1.3972735215595831E-9</v>
      </c>
      <c r="AQ45" s="259">
        <f t="shared" si="28"/>
        <v>1.750405855283759E-10</v>
      </c>
      <c r="AR45" s="259">
        <f t="shared" si="29"/>
        <v>2.2888202454367871E-9</v>
      </c>
      <c r="AS45" s="260">
        <f t="shared" si="30"/>
        <v>6.3164336792128886E-9</v>
      </c>
      <c r="AT45" s="259">
        <f t="shared" si="31"/>
        <v>9.9965779468960548E-10</v>
      </c>
      <c r="AU45" s="259">
        <f t="shared" si="32"/>
        <v>9.844373361354067E-11</v>
      </c>
      <c r="AV45" s="259">
        <f t="shared" si="33"/>
        <v>1.1744580405695154E-9</v>
      </c>
      <c r="AW45" s="259">
        <f t="shared" si="34"/>
        <v>2.8097656253096585E-9</v>
      </c>
      <c r="AX45" s="258">
        <f t="shared" si="35"/>
        <v>4.4525935596036379E-8</v>
      </c>
      <c r="AY45" s="259">
        <f t="shared" si="36"/>
        <v>2.0800542097918297E-8</v>
      </c>
      <c r="AZ45" s="259">
        <f t="shared" si="37"/>
        <v>1.7141177356012489E-7</v>
      </c>
      <c r="BA45" s="260">
        <f t="shared" si="38"/>
        <v>2.0407976673011594E-7</v>
      </c>
      <c r="BB45" s="259">
        <f t="shared" si="39"/>
        <v>8.8581814919403158E-10</v>
      </c>
      <c r="BC45" s="259">
        <f t="shared" si="40"/>
        <v>2.5772466161408057E-10</v>
      </c>
      <c r="BD45" s="259">
        <f t="shared" si="41"/>
        <v>2.1237409612384218E-9</v>
      </c>
      <c r="BE45" s="259">
        <f t="shared" si="42"/>
        <v>4.6803398071920264E-9</v>
      </c>
    </row>
    <row r="46" spans="1:57" x14ac:dyDescent="0.25">
      <c r="A46" s="57" t="s">
        <v>12</v>
      </c>
      <c r="B46" s="35" t="s">
        <v>13</v>
      </c>
      <c r="E46" s="125">
        <f t="shared" ref="E46:X46" si="58">E21/SUM(E$5:E$24)</f>
        <v>0.14281235509023321</v>
      </c>
      <c r="F46" s="126">
        <f t="shared" si="58"/>
        <v>6.6282689724329177E-3</v>
      </c>
      <c r="G46" s="126">
        <f t="shared" si="58"/>
        <v>7.9619397817824428E-2</v>
      </c>
      <c r="H46" s="126">
        <f t="shared" si="58"/>
        <v>3.2271115829010037E-2</v>
      </c>
      <c r="I46" s="125">
        <f t="shared" si="58"/>
        <v>0.11954332509372084</v>
      </c>
      <c r="J46" s="126">
        <f t="shared" si="58"/>
        <v>4.164253027168479E-3</v>
      </c>
      <c r="K46" s="126">
        <f t="shared" si="58"/>
        <v>4.9321011162099838E-2</v>
      </c>
      <c r="L46" s="127">
        <f t="shared" si="58"/>
        <v>2.2374844597526974E-2</v>
      </c>
      <c r="M46" s="126">
        <f t="shared" si="58"/>
        <v>0.18133093050529217</v>
      </c>
      <c r="N46" s="126">
        <f t="shared" si="58"/>
        <v>5.4303734184290593E-3</v>
      </c>
      <c r="O46" s="126">
        <f t="shared" si="58"/>
        <v>5.090642081402829E-2</v>
      </c>
      <c r="P46" s="126">
        <f t="shared" si="58"/>
        <v>4.2498369443285784E-2</v>
      </c>
      <c r="Q46" s="125">
        <f t="shared" si="58"/>
        <v>4.397569051080228E-2</v>
      </c>
      <c r="R46" s="126">
        <f t="shared" si="58"/>
        <v>4.2542333639865471E-3</v>
      </c>
      <c r="S46" s="126">
        <f t="shared" si="58"/>
        <v>2.2907993153576837E-2</v>
      </c>
      <c r="T46" s="127">
        <f t="shared" si="58"/>
        <v>2.0364078512219112E-2</v>
      </c>
      <c r="U46" s="126">
        <f t="shared" si="58"/>
        <v>0.50723143530183301</v>
      </c>
      <c r="V46" s="126">
        <f t="shared" si="58"/>
        <v>2.930988481160287E-2</v>
      </c>
      <c r="W46" s="126">
        <f t="shared" si="58"/>
        <v>0.35284329548472276</v>
      </c>
      <c r="X46" s="127">
        <f t="shared" si="58"/>
        <v>0.14224150857939524</v>
      </c>
      <c r="AL46" s="255">
        <f t="shared" si="23"/>
        <v>1.7680814010584175E-8</v>
      </c>
      <c r="AM46" s="256">
        <f t="shared" si="24"/>
        <v>8.2060960929932192E-10</v>
      </c>
      <c r="AN46" s="256">
        <f t="shared" si="25"/>
        <v>9.8572407377654032E-9</v>
      </c>
      <c r="AO46" s="256">
        <f t="shared" si="26"/>
        <v>3.9953097652246949E-9</v>
      </c>
      <c r="AP46" s="255">
        <f t="shared" si="27"/>
        <v>1.4800003093943984E-8</v>
      </c>
      <c r="AQ46" s="256">
        <f t="shared" si="28"/>
        <v>5.1555331623694585E-10</v>
      </c>
      <c r="AR46" s="256">
        <f t="shared" si="29"/>
        <v>6.1061637462672932E-9</v>
      </c>
      <c r="AS46" s="257">
        <f t="shared" si="30"/>
        <v>2.7701067291736976E-9</v>
      </c>
      <c r="AT46" s="256">
        <f t="shared" si="31"/>
        <v>2.2449587464645737E-8</v>
      </c>
      <c r="AU46" s="256">
        <f t="shared" si="32"/>
        <v>6.7230473412892168E-10</v>
      </c>
      <c r="AV46" s="256">
        <f t="shared" si="33"/>
        <v>6.3024446154443391E-9</v>
      </c>
      <c r="AW46" s="256">
        <f t="shared" si="34"/>
        <v>5.2614899138458195E-9</v>
      </c>
      <c r="AX46" s="255">
        <f t="shared" si="35"/>
        <v>5.4443889285156162E-9</v>
      </c>
      <c r="AY46" s="256">
        <f t="shared" si="36"/>
        <v>5.2669328797737956E-10</v>
      </c>
      <c r="AZ46" s="256">
        <f t="shared" si="37"/>
        <v>2.8361129262815962E-9</v>
      </c>
      <c r="BA46" s="257">
        <f t="shared" si="38"/>
        <v>2.5211648140946E-9</v>
      </c>
      <c r="BB46" s="256">
        <f t="shared" si="39"/>
        <v>6.2797540606531881E-8</v>
      </c>
      <c r="BC46" s="256">
        <f t="shared" si="40"/>
        <v>3.6286960025144004E-9</v>
      </c>
      <c r="BD46" s="256">
        <f t="shared" si="41"/>
        <v>4.368359221024867E-8</v>
      </c>
      <c r="BE46" s="257">
        <f t="shared" si="42"/>
        <v>1.7610140636558937E-8</v>
      </c>
    </row>
    <row r="47" spans="1:57" x14ac:dyDescent="0.25">
      <c r="A47" s="57" t="s">
        <v>12</v>
      </c>
      <c r="B47" s="35" t="s">
        <v>14</v>
      </c>
      <c r="E47" s="128">
        <f t="shared" ref="E47:X47" si="59">E22/SUM(E$5:E$24)</f>
        <v>7.644626008881715E-2</v>
      </c>
      <c r="F47" s="129">
        <f t="shared" si="59"/>
        <v>0.6782360866587972</v>
      </c>
      <c r="G47" s="129">
        <f t="shared" si="59"/>
        <v>4.6941015626492194E-2</v>
      </c>
      <c r="H47" s="129">
        <f t="shared" si="59"/>
        <v>6.4955329885200655E-2</v>
      </c>
      <c r="I47" s="128">
        <f t="shared" si="59"/>
        <v>0.10751497363123877</v>
      </c>
      <c r="J47" s="129">
        <f t="shared" si="59"/>
        <v>0.51805533884057531</v>
      </c>
      <c r="K47" s="129">
        <f t="shared" si="59"/>
        <v>7.4440447001534085E-2</v>
      </c>
      <c r="L47" s="130">
        <f t="shared" si="59"/>
        <v>7.5855413116329234E-2</v>
      </c>
      <c r="M47" s="129">
        <f t="shared" si="59"/>
        <v>2.3609003844290533E-2</v>
      </c>
      <c r="N47" s="129">
        <f t="shared" si="59"/>
        <v>0.34544271987343073</v>
      </c>
      <c r="O47" s="129">
        <f t="shared" si="59"/>
        <v>4.3807425506708485E-2</v>
      </c>
      <c r="P47" s="129">
        <f t="shared" si="59"/>
        <v>2.9305338906185398E-2</v>
      </c>
      <c r="Q47" s="128">
        <f t="shared" si="59"/>
        <v>4.4680594285131728E-2</v>
      </c>
      <c r="R47" s="129">
        <f t="shared" si="59"/>
        <v>0.22458903235740307</v>
      </c>
      <c r="S47" s="129">
        <f t="shared" si="59"/>
        <v>1.1692462572959096E-2</v>
      </c>
      <c r="T47" s="130">
        <f t="shared" si="59"/>
        <v>2.4122365304117842E-2</v>
      </c>
      <c r="U47" s="129">
        <f t="shared" si="59"/>
        <v>0.39493430245104788</v>
      </c>
      <c r="V47" s="129">
        <f t="shared" si="59"/>
        <v>0.91791407427443794</v>
      </c>
      <c r="W47" s="129">
        <f t="shared" si="59"/>
        <v>0.4698377141436626</v>
      </c>
      <c r="X47" s="130">
        <f t="shared" si="59"/>
        <v>0.58643295771887571</v>
      </c>
      <c r="AL47" s="258">
        <f t="shared" si="23"/>
        <v>6.3772540386128585E-9</v>
      </c>
      <c r="AM47" s="259">
        <f t="shared" si="24"/>
        <v>5.6579403855107811E-8</v>
      </c>
      <c r="AN47" s="259">
        <f t="shared" si="25"/>
        <v>3.9158852392888663E-9</v>
      </c>
      <c r="AO47" s="259">
        <f t="shared" si="26"/>
        <v>5.4186645541398109E-9</v>
      </c>
      <c r="AP47" s="258">
        <f t="shared" si="27"/>
        <v>8.9690496173987715E-9</v>
      </c>
      <c r="AQ47" s="259">
        <f t="shared" si="28"/>
        <v>4.3216901624848748E-8</v>
      </c>
      <c r="AR47" s="259">
        <f t="shared" si="29"/>
        <v>6.209926302805811E-9</v>
      </c>
      <c r="AS47" s="260">
        <f t="shared" si="30"/>
        <v>6.3279647570034901E-9</v>
      </c>
      <c r="AT47" s="259">
        <f t="shared" si="31"/>
        <v>1.9694961524436027E-9</v>
      </c>
      <c r="AU47" s="259">
        <f t="shared" si="32"/>
        <v>2.8817315299175849E-8</v>
      </c>
      <c r="AV47" s="259">
        <f t="shared" si="33"/>
        <v>3.6544767645834922E-9</v>
      </c>
      <c r="AW47" s="259">
        <f t="shared" si="34"/>
        <v>2.4446923979702701E-9</v>
      </c>
      <c r="AX47" s="258">
        <f t="shared" si="35"/>
        <v>3.7273177264843194E-9</v>
      </c>
      <c r="AY47" s="259">
        <f t="shared" si="36"/>
        <v>1.8735531495790198E-8</v>
      </c>
      <c r="AZ47" s="259">
        <f t="shared" si="37"/>
        <v>9.7540159686164766E-10</v>
      </c>
      <c r="BA47" s="260">
        <f t="shared" si="38"/>
        <v>2.0123214841099034E-9</v>
      </c>
      <c r="BB47" s="259">
        <f t="shared" si="39"/>
        <v>3.2945972404229196E-8</v>
      </c>
      <c r="BC47" s="259">
        <f t="shared" si="40"/>
        <v>7.6573677122532714E-8</v>
      </c>
      <c r="BD47" s="259">
        <f t="shared" si="41"/>
        <v>3.9194519869698805E-8</v>
      </c>
      <c r="BE47" s="260">
        <f t="shared" si="42"/>
        <v>4.8921058317873959E-8</v>
      </c>
    </row>
    <row r="48" spans="1:57" x14ac:dyDescent="0.25">
      <c r="A48" s="57" t="s">
        <v>12</v>
      </c>
      <c r="B48" s="35" t="s">
        <v>15</v>
      </c>
      <c r="E48" s="128">
        <f t="shared" ref="E48:X48" si="60">E23/SUM(E$5:E$24)</f>
        <v>1.7974802999221121E-3</v>
      </c>
      <c r="F48" s="129">
        <f t="shared" si="60"/>
        <v>8.1530258033717974E-4</v>
      </c>
      <c r="G48" s="129">
        <f t="shared" si="60"/>
        <v>2.7100262868783231E-3</v>
      </c>
      <c r="H48" s="129">
        <f t="shared" si="60"/>
        <v>1.4718513883804941E-3</v>
      </c>
      <c r="I48" s="128">
        <f t="shared" si="60"/>
        <v>1.5181682909349039E-3</v>
      </c>
      <c r="J48" s="129">
        <f t="shared" si="60"/>
        <v>6.5159395810102268E-4</v>
      </c>
      <c r="K48" s="129">
        <f t="shared" si="60"/>
        <v>1.4245851763648469E-3</v>
      </c>
      <c r="L48" s="130">
        <f t="shared" si="60"/>
        <v>1.0259931663982405E-3</v>
      </c>
      <c r="M48" s="129">
        <f t="shared" si="60"/>
        <v>1.4302327410807697E-3</v>
      </c>
      <c r="N48" s="129">
        <f t="shared" si="60"/>
        <v>1.6688369270657523E-4</v>
      </c>
      <c r="O48" s="129">
        <f t="shared" si="60"/>
        <v>6.0933389834647229E-4</v>
      </c>
      <c r="P48" s="129">
        <f t="shared" si="60"/>
        <v>5.2028442145245343E-4</v>
      </c>
      <c r="Q48" s="128">
        <f t="shared" si="60"/>
        <v>3.6117243857768604E-4</v>
      </c>
      <c r="R48" s="129">
        <f t="shared" si="60"/>
        <v>1.9536836909034476E-4</v>
      </c>
      <c r="S48" s="129">
        <f t="shared" si="60"/>
        <v>2.8997396401484772E-4</v>
      </c>
      <c r="T48" s="130">
        <f t="shared" si="60"/>
        <v>2.4777601345161803E-4</v>
      </c>
      <c r="U48" s="129">
        <f t="shared" si="60"/>
        <v>9.359146736766407E-3</v>
      </c>
      <c r="V48" s="129">
        <f t="shared" si="60"/>
        <v>2.6825977669817885E-3</v>
      </c>
      <c r="W48" s="129">
        <f t="shared" si="60"/>
        <v>2.5282828645572582E-2</v>
      </c>
      <c r="X48" s="130">
        <f t="shared" si="60"/>
        <v>1.7178700289980361E-2</v>
      </c>
      <c r="AL48" s="258">
        <f t="shared" si="23"/>
        <v>2.6547351451151573E-9</v>
      </c>
      <c r="AM48" s="259">
        <f t="shared" si="24"/>
        <v>1.2041369321365985E-9</v>
      </c>
      <c r="AN48" s="259">
        <f t="shared" si="25"/>
        <v>4.0024928385994336E-9</v>
      </c>
      <c r="AO48" s="259">
        <f t="shared" si="26"/>
        <v>2.1738071951551013E-9</v>
      </c>
      <c r="AP48" s="258">
        <f t="shared" si="27"/>
        <v>2.2422135688045894E-9</v>
      </c>
      <c r="AQ48" s="259">
        <f t="shared" si="28"/>
        <v>9.6235234455166696E-10</v>
      </c>
      <c r="AR48" s="259">
        <f t="shared" si="29"/>
        <v>2.1039987670906377E-9</v>
      </c>
      <c r="AS48" s="260">
        <f t="shared" si="30"/>
        <v>1.515310135862639E-9</v>
      </c>
      <c r="AT48" s="259">
        <f t="shared" si="31"/>
        <v>2.1123397700692642E-9</v>
      </c>
      <c r="AU48" s="259">
        <f t="shared" si="32"/>
        <v>2.4647391361893681E-10</v>
      </c>
      <c r="AV48" s="259">
        <f t="shared" si="33"/>
        <v>8.9993760439015714E-10</v>
      </c>
      <c r="AW48" s="259">
        <f t="shared" si="34"/>
        <v>7.6841862419609563E-10</v>
      </c>
      <c r="AX48" s="258">
        <f t="shared" si="35"/>
        <v>5.3342290659912978E-10</v>
      </c>
      <c r="AY48" s="259">
        <f t="shared" si="36"/>
        <v>2.8854351042981782E-10</v>
      </c>
      <c r="AZ48" s="259">
        <f t="shared" si="37"/>
        <v>4.2826843413634695E-10</v>
      </c>
      <c r="BA48" s="260">
        <f t="shared" si="38"/>
        <v>3.659454243003604E-10</v>
      </c>
      <c r="BB48" s="259">
        <f t="shared" si="39"/>
        <v>1.3822713813030519E-8</v>
      </c>
      <c r="BC48" s="259">
        <f t="shared" si="40"/>
        <v>3.9619831007452969E-9</v>
      </c>
      <c r="BD48" s="259">
        <f t="shared" si="41"/>
        <v>3.7340722886495154E-8</v>
      </c>
      <c r="BE48" s="260">
        <f t="shared" si="42"/>
        <v>2.5371571198408656E-8</v>
      </c>
    </row>
    <row r="49" spans="1:57" x14ac:dyDescent="0.25">
      <c r="A49" s="58" t="s">
        <v>12</v>
      </c>
      <c r="B49" s="43" t="s">
        <v>16</v>
      </c>
      <c r="E49" s="131">
        <f t="shared" ref="E49:X49" si="61">E24/SUM(E$5:E$24)</f>
        <v>5.4404790519357454E-3</v>
      </c>
      <c r="F49" s="132">
        <f t="shared" si="61"/>
        <v>1.6221076099228132E-3</v>
      </c>
      <c r="G49" s="132">
        <f t="shared" si="61"/>
        <v>1.5657101447038798E-2</v>
      </c>
      <c r="H49" s="132">
        <f t="shared" si="61"/>
        <v>2.995094080540044E-2</v>
      </c>
      <c r="I49" s="131">
        <f t="shared" si="61"/>
        <v>5.9841762650056363E-3</v>
      </c>
      <c r="J49" s="132">
        <f t="shared" si="61"/>
        <v>1.6630008184741318E-3</v>
      </c>
      <c r="K49" s="132">
        <f t="shared" si="61"/>
        <v>1.189357347986349E-2</v>
      </c>
      <c r="L49" s="133">
        <f t="shared" si="61"/>
        <v>3.8136586493234523E-2</v>
      </c>
      <c r="M49" s="132">
        <f t="shared" si="61"/>
        <v>3.3231561336274098E-3</v>
      </c>
      <c r="N49" s="132">
        <f t="shared" si="61"/>
        <v>1.8097372867815929E-3</v>
      </c>
      <c r="O49" s="132">
        <f t="shared" si="61"/>
        <v>5.3478097542975856E-3</v>
      </c>
      <c r="P49" s="132">
        <f t="shared" si="61"/>
        <v>1.4899542921068305E-2</v>
      </c>
      <c r="Q49" s="131">
        <f t="shared" si="61"/>
        <v>1.0718841223597648E-3</v>
      </c>
      <c r="R49" s="132">
        <f t="shared" si="61"/>
        <v>5.147994026131141E-4</v>
      </c>
      <c r="S49" s="132">
        <f t="shared" si="61"/>
        <v>3.0266156984974165E-3</v>
      </c>
      <c r="T49" s="133">
        <f t="shared" si="61"/>
        <v>4.0939026795879492E-3</v>
      </c>
      <c r="U49" s="132">
        <f t="shared" si="61"/>
        <v>2.954128445266201E-2</v>
      </c>
      <c r="V49" s="132">
        <f t="shared" si="61"/>
        <v>1.4528958195555696E-2</v>
      </c>
      <c r="W49" s="132">
        <f t="shared" si="61"/>
        <v>9.6115898960518559E-2</v>
      </c>
      <c r="X49" s="133">
        <f t="shared" si="61"/>
        <v>0.18330594862117527</v>
      </c>
      <c r="AL49" s="261">
        <f t="shared" si="23"/>
        <v>4.0468007521249806E-9</v>
      </c>
      <c r="AM49" s="262">
        <f t="shared" si="24"/>
        <v>1.206575052159731E-9</v>
      </c>
      <c r="AN49" s="262">
        <f t="shared" si="25"/>
        <v>1.1646248300400966E-8</v>
      </c>
      <c r="AO49" s="262">
        <f t="shared" si="26"/>
        <v>2.2278459051325611E-8</v>
      </c>
      <c r="AP49" s="261">
        <f t="shared" si="27"/>
        <v>4.4512199714208696E-9</v>
      </c>
      <c r="AQ49" s="262">
        <f t="shared" si="28"/>
        <v>1.2369927167702396E-9</v>
      </c>
      <c r="AR49" s="262">
        <f t="shared" si="29"/>
        <v>8.8468169152567749E-9</v>
      </c>
      <c r="AS49" s="263">
        <f t="shared" si="30"/>
        <v>2.8367201753931794E-8</v>
      </c>
      <c r="AT49" s="262">
        <f t="shared" si="31"/>
        <v>2.4718688579836066E-9</v>
      </c>
      <c r="AU49" s="262">
        <f t="shared" si="32"/>
        <v>1.3461399526371834E-9</v>
      </c>
      <c r="AV49" s="262">
        <f t="shared" si="33"/>
        <v>3.9778703914341206E-9</v>
      </c>
      <c r="AW49" s="262">
        <f t="shared" si="34"/>
        <v>1.1082752258340975E-8</v>
      </c>
      <c r="AX49" s="261">
        <f t="shared" si="35"/>
        <v>7.973013830487866E-10</v>
      </c>
      <c r="AY49" s="262">
        <f t="shared" si="36"/>
        <v>3.8292411197631529E-10</v>
      </c>
      <c r="AZ49" s="262">
        <f t="shared" si="37"/>
        <v>2.2512926836313596E-9</v>
      </c>
      <c r="BA49" s="263">
        <f t="shared" si="38"/>
        <v>3.0451745672999704E-9</v>
      </c>
      <c r="BB49" s="262">
        <f t="shared" si="39"/>
        <v>2.1973743672303093E-8</v>
      </c>
      <c r="BC49" s="262">
        <f t="shared" si="40"/>
        <v>1.0807099594004945E-8</v>
      </c>
      <c r="BD49" s="262">
        <f t="shared" si="41"/>
        <v>7.1494051992756209E-8</v>
      </c>
      <c r="BE49" s="263">
        <f t="shared" si="42"/>
        <v>1.3634877437589226E-7</v>
      </c>
    </row>
  </sheetData>
  <mergeCells count="2">
    <mergeCell ref="E1:X1"/>
    <mergeCell ref="Z1:AD1"/>
  </mergeCells>
  <pageMargins left="0" right="0" top="0.39370078740157505" bottom="0.39370078740157505" header="0" footer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E117-F104-46EA-BCB7-7101199044E0}">
  <dimension ref="A1:BE49"/>
  <sheetViews>
    <sheetView workbookViewId="0"/>
  </sheetViews>
  <sheetFormatPr baseColWidth="10" defaultColWidth="11.42578125" defaultRowHeight="15" x14ac:dyDescent="0.25"/>
  <cols>
    <col min="1" max="1" width="10" customWidth="1"/>
    <col min="2" max="3" width="12.140625" customWidth="1"/>
    <col min="4" max="4" width="2.28515625" customWidth="1"/>
    <col min="5" max="5" width="7.140625" customWidth="1"/>
    <col min="6" max="6" width="4.85546875" customWidth="1"/>
    <col min="7" max="7" width="7.5703125" customWidth="1"/>
    <col min="8" max="8" width="7.42578125" customWidth="1"/>
    <col min="9" max="12" width="7.5703125" customWidth="1"/>
    <col min="13" max="13" width="7.140625" customWidth="1"/>
    <col min="14" max="14" width="6.42578125" customWidth="1"/>
    <col min="15" max="15" width="7.5703125" customWidth="1"/>
    <col min="16" max="16" width="7.42578125" customWidth="1"/>
    <col min="17" max="17" width="7.5703125" customWidth="1"/>
    <col min="18" max="18" width="6.42578125" customWidth="1"/>
    <col min="19" max="19" width="7.5703125" customWidth="1"/>
    <col min="20" max="20" width="7.42578125" customWidth="1"/>
    <col min="21" max="21" width="7.5703125" customWidth="1"/>
    <col min="22" max="22" width="6.42578125" customWidth="1"/>
    <col min="23" max="23" width="7.5703125" customWidth="1"/>
    <col min="24" max="24" width="7.42578125" customWidth="1"/>
    <col min="25" max="25" width="1.85546875" customWidth="1"/>
    <col min="26" max="26" width="6.42578125" customWidth="1"/>
    <col min="27" max="27" width="10" customWidth="1"/>
    <col min="28" max="28" width="7.5703125" customWidth="1"/>
    <col min="29" max="29" width="6.42578125" customWidth="1"/>
    <col min="30" max="30" width="7.5703125" customWidth="1"/>
    <col min="31" max="31" width="3" customWidth="1"/>
    <col min="32" max="32" width="15" customWidth="1"/>
    <col min="33" max="35" width="12.140625" style="17" customWidth="1"/>
    <col min="36" max="1024" width="12.140625" customWidth="1"/>
    <col min="1025" max="1025" width="11.42578125" customWidth="1"/>
  </cols>
  <sheetData>
    <row r="1" spans="1:57" s="2" customFormat="1" ht="17.25" x14ac:dyDescent="0.3">
      <c r="A1" s="1" t="s">
        <v>0</v>
      </c>
      <c r="C1" s="3" t="s">
        <v>1</v>
      </c>
      <c r="E1" s="367" t="s">
        <v>2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Z1" s="367" t="s">
        <v>3</v>
      </c>
      <c r="AA1" s="367"/>
      <c r="AB1" s="367"/>
      <c r="AC1" s="367"/>
      <c r="AD1" s="367"/>
      <c r="AF1" s="6" t="s">
        <v>59</v>
      </c>
      <c r="AI1" s="5" t="s">
        <v>4</v>
      </c>
    </row>
    <row r="2" spans="1:57" s="8" customFormat="1" x14ac:dyDescent="0.25">
      <c r="A2" s="7" t="s">
        <v>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AG2" s="244" t="s">
        <v>99</v>
      </c>
    </row>
    <row r="3" spans="1:57" s="16" customFormat="1" x14ac:dyDescent="0.25">
      <c r="A3" s="10" t="s">
        <v>7</v>
      </c>
      <c r="B3" s="8"/>
      <c r="C3" s="8"/>
      <c r="D3" s="8"/>
      <c r="E3" s="11" t="s">
        <v>8</v>
      </c>
      <c r="F3" s="11" t="s">
        <v>8</v>
      </c>
      <c r="G3" s="11" t="s">
        <v>8</v>
      </c>
      <c r="H3" s="11" t="s">
        <v>8</v>
      </c>
      <c r="I3" s="12" t="s">
        <v>9</v>
      </c>
      <c r="J3" s="12" t="s">
        <v>9</v>
      </c>
      <c r="K3" s="12" t="s">
        <v>9</v>
      </c>
      <c r="L3" s="12" t="s">
        <v>9</v>
      </c>
      <c r="M3" s="13" t="s">
        <v>10</v>
      </c>
      <c r="N3" s="13" t="s">
        <v>10</v>
      </c>
      <c r="O3" s="13" t="s">
        <v>10</v>
      </c>
      <c r="P3" s="13" t="s">
        <v>10</v>
      </c>
      <c r="Q3" s="14" t="s">
        <v>11</v>
      </c>
      <c r="R3" s="14" t="s">
        <v>11</v>
      </c>
      <c r="S3" s="14" t="s">
        <v>11</v>
      </c>
      <c r="T3" s="14" t="s">
        <v>11</v>
      </c>
      <c r="U3" s="15" t="s">
        <v>12</v>
      </c>
      <c r="V3" s="15" t="s">
        <v>12</v>
      </c>
      <c r="W3" s="15" t="s">
        <v>12</v>
      </c>
      <c r="X3" s="15" t="s">
        <v>12</v>
      </c>
      <c r="Y3" s="8"/>
      <c r="Z3" s="8"/>
      <c r="AA3" s="8"/>
      <c r="AB3" s="8"/>
      <c r="AC3" s="8"/>
      <c r="AD3" s="8"/>
      <c r="AE3" s="8"/>
      <c r="AF3" s="8"/>
      <c r="AG3" s="244" t="s">
        <v>100</v>
      </c>
      <c r="AH3" s="8"/>
      <c r="AI3" s="8"/>
      <c r="AL3" s="11" t="s">
        <v>8</v>
      </c>
      <c r="AM3" s="11" t="s">
        <v>8</v>
      </c>
      <c r="AN3" s="11" t="s">
        <v>8</v>
      </c>
      <c r="AO3" s="11" t="s">
        <v>8</v>
      </c>
      <c r="AP3" s="12" t="s">
        <v>9</v>
      </c>
      <c r="AQ3" s="12" t="s">
        <v>9</v>
      </c>
      <c r="AR3" s="12" t="s">
        <v>9</v>
      </c>
      <c r="AS3" s="12" t="s">
        <v>9</v>
      </c>
      <c r="AT3" s="13" t="s">
        <v>10</v>
      </c>
      <c r="AU3" s="13" t="s">
        <v>10</v>
      </c>
      <c r="AV3" s="13" t="s">
        <v>10</v>
      </c>
      <c r="AW3" s="13" t="s">
        <v>10</v>
      </c>
      <c r="AX3" s="14" t="s">
        <v>11</v>
      </c>
      <c r="AY3" s="14" t="s">
        <v>11</v>
      </c>
      <c r="AZ3" s="14" t="s">
        <v>11</v>
      </c>
      <c r="BA3" s="14" t="s">
        <v>11</v>
      </c>
      <c r="BB3" s="15" t="s">
        <v>12</v>
      </c>
      <c r="BC3" s="15" t="s">
        <v>12</v>
      </c>
      <c r="BD3" s="15" t="s">
        <v>12</v>
      </c>
      <c r="BE3" s="15" t="s">
        <v>12</v>
      </c>
    </row>
    <row r="4" spans="1:57" s="16" customFormat="1" x14ac:dyDescent="0.25">
      <c r="A4" s="8"/>
      <c r="B4" s="8"/>
      <c r="C4" s="17"/>
      <c r="D4" s="8"/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13</v>
      </c>
      <c r="N4" s="18" t="s">
        <v>14</v>
      </c>
      <c r="O4" s="18" t="s">
        <v>15</v>
      </c>
      <c r="P4" s="18" t="s">
        <v>16</v>
      </c>
      <c r="Q4" s="18" t="s">
        <v>13</v>
      </c>
      <c r="R4" s="18" t="s">
        <v>14</v>
      </c>
      <c r="S4" s="18" t="s">
        <v>15</v>
      </c>
      <c r="T4" s="18" t="s">
        <v>16</v>
      </c>
      <c r="U4" s="18" t="s">
        <v>13</v>
      </c>
      <c r="V4" s="18" t="s">
        <v>14</v>
      </c>
      <c r="W4" s="18" t="s">
        <v>15</v>
      </c>
      <c r="X4" s="18" t="s">
        <v>16</v>
      </c>
      <c r="Y4" s="8"/>
      <c r="Z4" s="19" t="s">
        <v>8</v>
      </c>
      <c r="AA4" s="20" t="s">
        <v>9</v>
      </c>
      <c r="AB4" s="21" t="s">
        <v>10</v>
      </c>
      <c r="AC4" s="22" t="s">
        <v>11</v>
      </c>
      <c r="AD4" s="23" t="s">
        <v>12</v>
      </c>
      <c r="AE4" s="8"/>
      <c r="AF4" s="17"/>
      <c r="AG4" s="8"/>
      <c r="AH4" s="8"/>
      <c r="AI4" s="8"/>
      <c r="AL4" s="18" t="s">
        <v>13</v>
      </c>
      <c r="AM4" s="18" t="s">
        <v>14</v>
      </c>
      <c r="AN4" s="18" t="s">
        <v>15</v>
      </c>
      <c r="AO4" s="18" t="s">
        <v>16</v>
      </c>
      <c r="AP4" s="18" t="s">
        <v>13</v>
      </c>
      <c r="AQ4" s="18" t="s">
        <v>14</v>
      </c>
      <c r="AR4" s="18" t="s">
        <v>15</v>
      </c>
      <c r="AS4" s="18" t="s">
        <v>16</v>
      </c>
      <c r="AT4" s="18" t="s">
        <v>13</v>
      </c>
      <c r="AU4" s="18" t="s">
        <v>14</v>
      </c>
      <c r="AV4" s="18" t="s">
        <v>15</v>
      </c>
      <c r="AW4" s="18" t="s">
        <v>16</v>
      </c>
      <c r="AX4" s="18" t="s">
        <v>13</v>
      </c>
      <c r="AY4" s="18" t="s">
        <v>14</v>
      </c>
      <c r="AZ4" s="18" t="s">
        <v>15</v>
      </c>
      <c r="BA4" s="18" t="s">
        <v>16</v>
      </c>
      <c r="BB4" s="18" t="s">
        <v>13</v>
      </c>
      <c r="BC4" s="18" t="s">
        <v>14</v>
      </c>
      <c r="BD4" s="18" t="s">
        <v>15</v>
      </c>
      <c r="BE4" s="18" t="s">
        <v>16</v>
      </c>
    </row>
    <row r="5" spans="1:57" x14ac:dyDescent="0.25">
      <c r="A5" s="24" t="s">
        <v>8</v>
      </c>
      <c r="B5" s="25" t="s">
        <v>13</v>
      </c>
      <c r="C5" s="26">
        <f>'MRIO_+_Emi'!B3/1000</f>
        <v>831.15062289754394</v>
      </c>
      <c r="D5" s="27"/>
      <c r="E5" s="28">
        <f>MRIO_en_émissions!E30</f>
        <v>25.792077052607929</v>
      </c>
      <c r="F5" s="29">
        <f>MRIO_en_émissions!F30</f>
        <v>0.85666361276621572</v>
      </c>
      <c r="G5" s="29">
        <f>MRIO_en_émissions!G30</f>
        <v>13.034092729346664</v>
      </c>
      <c r="H5" s="29">
        <f>MRIO_en_émissions!H30</f>
        <v>3.4632708459305328</v>
      </c>
      <c r="I5" s="28">
        <f>MRIO_en_émissions!I30</f>
        <v>13.347982373036121</v>
      </c>
      <c r="J5" s="29">
        <f>MRIO_en_émissions!J30</f>
        <v>0.42929840938822306</v>
      </c>
      <c r="K5" s="29">
        <f>MRIO_en_émissions!K30</f>
        <v>3.4902929813756214</v>
      </c>
      <c r="L5" s="30">
        <f>MRIO_en_émissions!L30</f>
        <v>1.2275088025483658</v>
      </c>
      <c r="M5" s="29">
        <f>MRIO_en_émissions!M30</f>
        <v>1.4191605666756117</v>
      </c>
      <c r="N5" s="29">
        <f>MRIO_en_émissions!N30</f>
        <v>6.7245773456096447E-2</v>
      </c>
      <c r="O5" s="29">
        <f>MRIO_en_émissions!O30</f>
        <v>0.84081371170541852</v>
      </c>
      <c r="P5" s="29">
        <f>MRIO_en_émissions!P30</f>
        <v>0.18264573512788529</v>
      </c>
      <c r="Q5" s="28">
        <f>MRIO_en_émissions!Q30</f>
        <v>1.9583963430441687</v>
      </c>
      <c r="R5" s="29">
        <f>MRIO_en_émissions!R30</f>
        <v>0.10881410254279929</v>
      </c>
      <c r="S5" s="29">
        <f>MRIO_en_émissions!S30</f>
        <v>0.53094379593286145</v>
      </c>
      <c r="T5" s="30">
        <f>MRIO_en_émissions!T30</f>
        <v>0.26206855669844947</v>
      </c>
      <c r="U5" s="29">
        <f>MRIO_en_émissions!U30</f>
        <v>5.7794449143066275</v>
      </c>
      <c r="V5" s="29">
        <f>MRIO_en_émissions!V30</f>
        <v>0.44781574600463547</v>
      </c>
      <c r="W5" s="29">
        <f>MRIO_en_émissions!W30</f>
        <v>2.5557934090364611</v>
      </c>
      <c r="X5" s="30">
        <f>MRIO_en_émissions!X30</f>
        <v>0.86059417266437233</v>
      </c>
      <c r="Y5" s="27"/>
      <c r="Z5" s="31">
        <f>'MRIO_+_Emi'!Y3/1000</f>
        <v>207.26654250719702</v>
      </c>
      <c r="AA5" s="29">
        <f>'MRIO_+_Emi'!Z3/1000</f>
        <v>87.180229725656204</v>
      </c>
      <c r="AB5" s="29">
        <f>'MRIO_+_Emi'!AA3/1000</f>
        <v>14.7888158204911</v>
      </c>
      <c r="AC5" s="29">
        <f>'MRIO_+_Emi'!AB3/1000</f>
        <v>11.674315475021199</v>
      </c>
      <c r="AD5" s="30">
        <f>'MRIO_+_Emi'!AC3/1000</f>
        <v>56.712890292125302</v>
      </c>
      <c r="AE5" s="27"/>
      <c r="AF5" s="33">
        <f>'MRIO_+_Emi'!AE3/1000</f>
        <v>140480.436802357</v>
      </c>
      <c r="AG5" s="245">
        <f t="shared" ref="AG5:AG24" si="0">AF5/C5</f>
        <v>169.01922820272497</v>
      </c>
      <c r="AI5" s="32">
        <f t="shared" ref="AI5:AI24" si="1">C5-SUM(E5:X5)-SUM(Z5:AD5)</f>
        <v>376.8729054428581</v>
      </c>
      <c r="AL5" s="246">
        <f t="shared" ref="AL5:AL24" si="2">E5/$C5</f>
        <v>3.1031772511571975E-2</v>
      </c>
      <c r="AM5" s="247">
        <f t="shared" ref="AM5:AM24" si="3">F5/$C5</f>
        <v>1.0306959883874343E-3</v>
      </c>
      <c r="AN5" s="247">
        <f t="shared" ref="AN5:AN24" si="4">G5/$C5</f>
        <v>1.568198635754783E-2</v>
      </c>
      <c r="AO5" s="247">
        <f t="shared" ref="AO5:AO24" si="5">H5/$C5</f>
        <v>4.1668390187291609E-3</v>
      </c>
      <c r="AP5" s="246">
        <f t="shared" ref="AP5:AP24" si="6">I5/$C5</f>
        <v>1.6059643108372584E-2</v>
      </c>
      <c r="AQ5" s="247">
        <f t="shared" ref="AQ5:AQ24" si="7">J5/$C5</f>
        <v>5.1651096391122208E-4</v>
      </c>
      <c r="AR5" s="247">
        <f t="shared" ref="AR5:AR24" si="8">K5/$C5</f>
        <v>4.1993507376651158E-3</v>
      </c>
      <c r="AS5" s="248">
        <f t="shared" ref="AS5:AS24" si="9">L5/$C5</f>
        <v>1.4768788817952688E-3</v>
      </c>
      <c r="AT5" s="247">
        <f t="shared" ref="AT5:AT24" si="10">M5/$C5</f>
        <v>1.7074649619200873E-3</v>
      </c>
      <c r="AU5" s="247">
        <f t="shared" ref="AU5:AU24" si="11">N5/$C5</f>
        <v>8.0906843601542776E-5</v>
      </c>
      <c r="AV5" s="247">
        <f t="shared" ref="AV5:AV24" si="12">O5/$C5</f>
        <v>1.011626158414208E-3</v>
      </c>
      <c r="AW5" s="247">
        <f t="shared" ref="AW5:AW24" si="13">P5/$C5</f>
        <v>2.1975046411100392E-4</v>
      </c>
      <c r="AX5" s="246">
        <f t="shared" ref="AX5:AX24" si="14">Q5/$C5</f>
        <v>2.3562472181237605E-3</v>
      </c>
      <c r="AY5" s="247">
        <f t="shared" ref="AY5:AY24" si="15">R5/$C5</f>
        <v>1.3091983515990557E-4</v>
      </c>
      <c r="AZ5" s="247">
        <f t="shared" ref="AZ5:AZ24" si="16">S5/$C5</f>
        <v>6.3880574868835892E-4</v>
      </c>
      <c r="BA5" s="248">
        <f t="shared" ref="BA5:BA24" si="17">T5/$C5</f>
        <v>3.1530813967849808E-4</v>
      </c>
      <c r="BB5" s="247">
        <f t="shared" ref="BB5:BB24" si="18">U5/$C5</f>
        <v>6.9535469926719417E-3</v>
      </c>
      <c r="BC5" s="247">
        <f t="shared" ref="BC5:BC24" si="19">V5/$C5</f>
        <v>5.3879012259350472E-4</v>
      </c>
      <c r="BD5" s="247">
        <f t="shared" ref="BD5:BD24" si="20">W5/$C5</f>
        <v>3.0750063088763567E-3</v>
      </c>
      <c r="BE5" s="248">
        <f t="shared" ref="BE5:BE24" si="21">X5/$C5</f>
        <v>1.035425046863567E-3</v>
      </c>
    </row>
    <row r="6" spans="1:57" x14ac:dyDescent="0.25">
      <c r="A6" s="34" t="s">
        <v>8</v>
      </c>
      <c r="B6" s="35" t="s">
        <v>14</v>
      </c>
      <c r="C6" s="36">
        <f>'MRIO_+_Emi'!B4/1000</f>
        <v>197.91609207366599</v>
      </c>
      <c r="D6" s="27"/>
      <c r="E6" s="37">
        <f>MRIO_en_émissions!E31</f>
        <v>9.878040957304691</v>
      </c>
      <c r="F6" s="38">
        <f>MRIO_en_émissions!F31</f>
        <v>19.896517916946745</v>
      </c>
      <c r="G6" s="38">
        <f>MRIO_en_émissions!G31</f>
        <v>9.6509697214755352</v>
      </c>
      <c r="H6" s="38">
        <f>MRIO_en_émissions!H31</f>
        <v>6.568935285804856</v>
      </c>
      <c r="I6" s="37">
        <f>MRIO_en_émissions!I31</f>
        <v>0.47548930097050668</v>
      </c>
      <c r="J6" s="38">
        <f>MRIO_en_émissions!J31</f>
        <v>0.46986928983995446</v>
      </c>
      <c r="K6" s="38">
        <f>MRIO_en_émissions!K31</f>
        <v>0.43488277379417739</v>
      </c>
      <c r="L6" s="39">
        <f>MRIO_en_émissions!L31</f>
        <v>0.53408780287118218</v>
      </c>
      <c r="M6" s="38">
        <f>MRIO_en_émissions!M31</f>
        <v>2.7095244308486033E-2</v>
      </c>
      <c r="N6" s="38">
        <f>MRIO_en_émissions!N31</f>
        <v>4.0344064286649078E-2</v>
      </c>
      <c r="O6" s="38">
        <f>MRIO_en_émissions!O31</f>
        <v>0.13778011516124195</v>
      </c>
      <c r="P6" s="38">
        <f>MRIO_en_émissions!P31</f>
        <v>5.5344830414583532E-2</v>
      </c>
      <c r="Q6" s="37">
        <f>MRIO_en_émissions!Q31</f>
        <v>3.5386517803307913E-2</v>
      </c>
      <c r="R6" s="38">
        <f>MRIO_en_émissions!R31</f>
        <v>3.2775230175684435E-2</v>
      </c>
      <c r="S6" s="38">
        <f>MRIO_en_émissions!S31</f>
        <v>8.5145447994838599E-3</v>
      </c>
      <c r="T6" s="39">
        <f>MRIO_en_émissions!T31</f>
        <v>1.9460089475476366E-2</v>
      </c>
      <c r="U6" s="38">
        <f>MRIO_en_émissions!U31</f>
        <v>0.32570228677562352</v>
      </c>
      <c r="V6" s="38">
        <f>MRIO_en_émissions!V31</f>
        <v>0.3875537225330481</v>
      </c>
      <c r="W6" s="38">
        <f>MRIO_en_émissions!W31</f>
        <v>0.32109834984450464</v>
      </c>
      <c r="X6" s="39">
        <f>MRIO_en_émissions!X31</f>
        <v>0.31353719854852302</v>
      </c>
      <c r="Y6" s="27"/>
      <c r="Z6" s="40">
        <f>'MRIO_+_Emi'!Y4/1000</f>
        <v>64.445803229466506</v>
      </c>
      <c r="AA6" s="38">
        <f>'MRIO_+_Emi'!Z4/1000</f>
        <v>3.8973444919559701</v>
      </c>
      <c r="AB6" s="38">
        <f>'MRIO_+_Emi'!AA4/1000</f>
        <v>0.49579748094834902</v>
      </c>
      <c r="AC6" s="38">
        <f>'MRIO_+_Emi'!AB4/1000</f>
        <v>5.5865117696867105E-2</v>
      </c>
      <c r="AD6" s="39">
        <f>'MRIO_+_Emi'!AC4/1000</f>
        <v>1.5621773530906</v>
      </c>
      <c r="AE6" s="27"/>
      <c r="AF6" s="41">
        <f>'MRIO_+_Emi'!AE4/1000</f>
        <v>77038.728418095096</v>
      </c>
      <c r="AG6" s="245">
        <f t="shared" si="0"/>
        <v>389.24944207882123</v>
      </c>
      <c r="AI6" s="32">
        <f t="shared" si="1"/>
        <v>77.845719157373409</v>
      </c>
      <c r="AL6" s="249">
        <f t="shared" si="2"/>
        <v>4.9910246578777448E-2</v>
      </c>
      <c r="AM6" s="250">
        <f t="shared" si="3"/>
        <v>0.10053006659782418</v>
      </c>
      <c r="AN6" s="250">
        <f t="shared" si="4"/>
        <v>4.8762935951076503E-2</v>
      </c>
      <c r="AO6" s="250">
        <f t="shared" si="5"/>
        <v>3.3190506224020651E-2</v>
      </c>
      <c r="AP6" s="249">
        <f t="shared" si="6"/>
        <v>2.4024792324290924E-3</v>
      </c>
      <c r="AQ6" s="250">
        <f t="shared" si="7"/>
        <v>2.3740833042775788E-3</v>
      </c>
      <c r="AR6" s="250">
        <f t="shared" si="8"/>
        <v>2.1973088152544484E-3</v>
      </c>
      <c r="AS6" s="251">
        <f t="shared" si="9"/>
        <v>2.6985567331856489E-3</v>
      </c>
      <c r="AT6" s="250">
        <f t="shared" si="10"/>
        <v>1.3690268448914684E-4</v>
      </c>
      <c r="AU6" s="250">
        <f t="shared" si="11"/>
        <v>2.0384428503990816E-4</v>
      </c>
      <c r="AV6" s="250">
        <f t="shared" si="12"/>
        <v>6.9615418189420927E-4</v>
      </c>
      <c r="AW6" s="250">
        <f t="shared" si="13"/>
        <v>2.7963784973070172E-4</v>
      </c>
      <c r="AX6" s="249">
        <f t="shared" si="14"/>
        <v>1.787955564024413E-4</v>
      </c>
      <c r="AY6" s="250">
        <f t="shared" si="15"/>
        <v>1.6560164376874028E-4</v>
      </c>
      <c r="AZ6" s="250">
        <f t="shared" si="16"/>
        <v>4.3020982833041573E-5</v>
      </c>
      <c r="BA6" s="251">
        <f t="shared" si="17"/>
        <v>9.8324948070585189E-5</v>
      </c>
      <c r="BB6" s="250">
        <f t="shared" si="18"/>
        <v>1.6456584371845541E-3</v>
      </c>
      <c r="BC6" s="250">
        <f t="shared" si="19"/>
        <v>1.9581718619868333E-3</v>
      </c>
      <c r="BD6" s="250">
        <f t="shared" si="20"/>
        <v>1.6223963725243179E-3</v>
      </c>
      <c r="BE6" s="251">
        <f t="shared" si="21"/>
        <v>1.5841925497994467E-3</v>
      </c>
    </row>
    <row r="7" spans="1:57" x14ac:dyDescent="0.25">
      <c r="A7" s="34" t="s">
        <v>8</v>
      </c>
      <c r="B7" s="35" t="s">
        <v>15</v>
      </c>
      <c r="C7" s="36">
        <f>'MRIO_+_Emi'!B5/1000</f>
        <v>1917.8076692811198</v>
      </c>
      <c r="D7" s="27"/>
      <c r="E7" s="37">
        <f>MRIO_en_émissions!E32</f>
        <v>0.91503858600401911</v>
      </c>
      <c r="F7" s="38">
        <f>MRIO_en_émissions!F32</f>
        <v>0.13555353243716481</v>
      </c>
      <c r="G7" s="38">
        <f>MRIO_en_émissions!G32</f>
        <v>2.3274048562976919</v>
      </c>
      <c r="H7" s="38">
        <f>MRIO_en_émissions!H32</f>
        <v>0.98689652901268354</v>
      </c>
      <c r="I7" s="37">
        <f>MRIO_en_émissions!I32</f>
        <v>0.14599054968192024</v>
      </c>
      <c r="J7" s="38">
        <f>MRIO_en_émissions!J32</f>
        <v>6.3186232769107979E-3</v>
      </c>
      <c r="K7" s="38">
        <f>MRIO_en_émissions!K32</f>
        <v>7.1164782468988066E-2</v>
      </c>
      <c r="L7" s="39">
        <f>MRIO_en_émissions!L32</f>
        <v>2.9864151235182271E-2</v>
      </c>
      <c r="M7" s="38">
        <f>MRIO_en_émissions!M32</f>
        <v>1.2120870382768096E-2</v>
      </c>
      <c r="N7" s="38">
        <f>MRIO_en_émissions!N32</f>
        <v>8.0273027550004181E-4</v>
      </c>
      <c r="O7" s="38">
        <f>MRIO_en_émissions!O32</f>
        <v>9.650611093320079E-3</v>
      </c>
      <c r="P7" s="38">
        <f>MRIO_en_émissions!P32</f>
        <v>2.3493971907905973E-3</v>
      </c>
      <c r="Q7" s="37">
        <f>MRIO_en_émissions!Q32</f>
        <v>2.1250006449215368E-2</v>
      </c>
      <c r="R7" s="38">
        <f>MRIO_en_émissions!R32</f>
        <v>1.2031633014636541E-3</v>
      </c>
      <c r="S7" s="38">
        <f>MRIO_en_émissions!S32</f>
        <v>8.0126679989793326E-3</v>
      </c>
      <c r="T7" s="39">
        <f>MRIO_en_émissions!T32</f>
        <v>2.8477960175974206E-3</v>
      </c>
      <c r="U7" s="38">
        <f>MRIO_en_émissions!U32</f>
        <v>6.3285193432572703E-2</v>
      </c>
      <c r="V7" s="38">
        <f>MRIO_en_émissions!V32</f>
        <v>5.6457172017252621E-3</v>
      </c>
      <c r="W7" s="38">
        <f>MRIO_en_émissions!W32</f>
        <v>3.8923465845617268E-2</v>
      </c>
      <c r="X7" s="39">
        <f>MRIO_en_émissions!X32</f>
        <v>1.2258157377406988E-2</v>
      </c>
      <c r="Y7" s="27"/>
      <c r="Z7" s="40">
        <f>'MRIO_+_Emi'!Y5/1000</f>
        <v>1343.8820159458098</v>
      </c>
      <c r="AA7" s="38">
        <f>'MRIO_+_Emi'!Z5/1000</f>
        <v>40.243790028789199</v>
      </c>
      <c r="AB7" s="38">
        <f>'MRIO_+_Emi'!AA5/1000</f>
        <v>7.6252245410668902</v>
      </c>
      <c r="AC7" s="38">
        <f>'MRIO_+_Emi'!AB5/1000</f>
        <v>3.9468777756138902</v>
      </c>
      <c r="AD7" s="39">
        <f>'MRIO_+_Emi'!AC5/1000</f>
        <v>22.346776879762899</v>
      </c>
      <c r="AE7" s="27"/>
      <c r="AF7" s="41">
        <f>'MRIO_+_Emi'!AE5/1000</f>
        <v>18406.566439296599</v>
      </c>
      <c r="AG7" s="245">
        <f t="shared" si="0"/>
        <v>9.5977123953186627</v>
      </c>
      <c r="AI7" s="32">
        <f t="shared" si="1"/>
        <v>494.9664027230956</v>
      </c>
      <c r="AL7" s="249">
        <f t="shared" si="2"/>
        <v>4.7712739950978321E-4</v>
      </c>
      <c r="AM7" s="250">
        <f t="shared" si="3"/>
        <v>7.0681505037455781E-5</v>
      </c>
      <c r="AN7" s="250">
        <f t="shared" si="4"/>
        <v>1.2135757373262083E-3</v>
      </c>
      <c r="AO7" s="250">
        <f t="shared" si="5"/>
        <v>5.1459619482208899E-4</v>
      </c>
      <c r="AP7" s="249">
        <f t="shared" si="6"/>
        <v>7.6123665589805482E-5</v>
      </c>
      <c r="AQ7" s="250">
        <f t="shared" si="7"/>
        <v>3.2947116533741368E-6</v>
      </c>
      <c r="AR7" s="250">
        <f t="shared" si="8"/>
        <v>3.7107361498697007E-5</v>
      </c>
      <c r="AS7" s="251">
        <f t="shared" si="9"/>
        <v>1.5572026180485916E-5</v>
      </c>
      <c r="AT7" s="250">
        <f t="shared" si="10"/>
        <v>6.3201699403525384E-6</v>
      </c>
      <c r="AU7" s="250">
        <f t="shared" si="11"/>
        <v>4.1856662081288946E-7</v>
      </c>
      <c r="AV7" s="250">
        <f t="shared" si="12"/>
        <v>5.0321057986683096E-6</v>
      </c>
      <c r="AW7" s="250">
        <f t="shared" si="13"/>
        <v>1.2250431721713036E-6</v>
      </c>
      <c r="AX7" s="249">
        <f t="shared" si="14"/>
        <v>1.1080363682757001E-5</v>
      </c>
      <c r="AY7" s="250">
        <f t="shared" si="15"/>
        <v>6.2736390136277515E-7</v>
      </c>
      <c r="AZ7" s="250">
        <f t="shared" si="16"/>
        <v>4.1780352260155678E-6</v>
      </c>
      <c r="BA7" s="251">
        <f t="shared" si="17"/>
        <v>1.4849226349506163E-6</v>
      </c>
      <c r="BB7" s="250">
        <f t="shared" si="18"/>
        <v>3.2998717465915039E-5</v>
      </c>
      <c r="BC7" s="250">
        <f t="shared" si="19"/>
        <v>2.9438390992781509E-6</v>
      </c>
      <c r="BD7" s="250">
        <f t="shared" si="20"/>
        <v>2.0295813010387807E-5</v>
      </c>
      <c r="BE7" s="251">
        <f t="shared" si="21"/>
        <v>6.3917553223686371E-6</v>
      </c>
    </row>
    <row r="8" spans="1:57" x14ac:dyDescent="0.25">
      <c r="A8" s="42" t="s">
        <v>8</v>
      </c>
      <c r="B8" s="43" t="s">
        <v>16</v>
      </c>
      <c r="C8" s="36">
        <f>'MRIO_+_Emi'!B6/1000</f>
        <v>1217.0665843132899</v>
      </c>
      <c r="D8" s="27"/>
      <c r="E8" s="44">
        <f>MRIO_en_émissions!E33</f>
        <v>8.8624863328014793</v>
      </c>
      <c r="F8" s="45">
        <f>MRIO_en_émissions!F33</f>
        <v>1.4039346870455118</v>
      </c>
      <c r="G8" s="45">
        <f>MRIO_en_émissions!G33</f>
        <v>19.703277284109209</v>
      </c>
      <c r="H8" s="45">
        <f>MRIO_en_émissions!H33</f>
        <v>32.874366806026252</v>
      </c>
      <c r="I8" s="44">
        <f>MRIO_en_émissions!I33</f>
        <v>1.3219096551620029</v>
      </c>
      <c r="J8" s="45">
        <f>MRIO_en_émissions!J33</f>
        <v>0.1867443847186363</v>
      </c>
      <c r="K8" s="45">
        <f>MRIO_en_émissions!K33</f>
        <v>1.533848662910013</v>
      </c>
      <c r="L8" s="46">
        <f>MRIO_en_émissions!L33</f>
        <v>3.0091969694514509</v>
      </c>
      <c r="M8" s="45">
        <f>MRIO_en_émissions!M33</f>
        <v>6.9443192391892478E-2</v>
      </c>
      <c r="N8" s="45">
        <f>MRIO_en_émissions!N33</f>
        <v>1.5782067045976119E-2</v>
      </c>
      <c r="O8" s="45">
        <f>MRIO_en_émissions!O33</f>
        <v>0.19714718070588386</v>
      </c>
      <c r="P8" s="45">
        <f>MRIO_en_émissions!P33</f>
        <v>0.18999565554207501</v>
      </c>
      <c r="Q8" s="44">
        <f>MRIO_en_émissions!Q33</f>
        <v>0.24806932762818876</v>
      </c>
      <c r="R8" s="45">
        <f>MRIO_en_émissions!R33</f>
        <v>3.1626811634616406E-2</v>
      </c>
      <c r="S8" s="45">
        <f>MRIO_en_émissions!S33</f>
        <v>0.19446560320465095</v>
      </c>
      <c r="T8" s="46">
        <f>MRIO_en_émissions!T33</f>
        <v>0.12750558882784985</v>
      </c>
      <c r="U8" s="45">
        <f>MRIO_en_émissions!U33</f>
        <v>0.5213229199573528</v>
      </c>
      <c r="V8" s="45">
        <f>MRIO_en_émissions!V33</f>
        <v>0.20939162701190636</v>
      </c>
      <c r="W8" s="45">
        <f>MRIO_en_émissions!W33</f>
        <v>0.88682234539195015</v>
      </c>
      <c r="X8" s="46">
        <f>MRIO_en_émissions!X33</f>
        <v>0.86745036517815122</v>
      </c>
      <c r="Y8" s="27"/>
      <c r="Z8" s="47">
        <f>'MRIO_+_Emi'!Y6/1000</f>
        <v>332.04500707112601</v>
      </c>
      <c r="AA8" s="38">
        <f>'MRIO_+_Emi'!Z6/1000</f>
        <v>35.005772652836598</v>
      </c>
      <c r="AB8" s="38">
        <f>'MRIO_+_Emi'!AA6/1000</f>
        <v>5.5162298797629097</v>
      </c>
      <c r="AC8" s="38">
        <f>'MRIO_+_Emi'!AB6/1000</f>
        <v>2.9858474724809496</v>
      </c>
      <c r="AD8" s="39">
        <f>'MRIO_+_Emi'!AC6/1000</f>
        <v>21.566376669771401</v>
      </c>
      <c r="AE8" s="27"/>
      <c r="AF8" s="48">
        <f>'MRIO_+_Emi'!AE6/1000</f>
        <v>107546.29628499701</v>
      </c>
      <c r="AG8" s="245">
        <f t="shared" si="0"/>
        <v>88.365170542972606</v>
      </c>
      <c r="AI8" s="32">
        <f t="shared" si="1"/>
        <v>747.49256310056694</v>
      </c>
      <c r="AL8" s="252">
        <f t="shared" si="2"/>
        <v>7.2818418047374076E-3</v>
      </c>
      <c r="AM8" s="253">
        <f t="shared" si="3"/>
        <v>1.1535397529935957E-3</v>
      </c>
      <c r="AN8" s="253">
        <f t="shared" si="4"/>
        <v>1.618915311459846E-2</v>
      </c>
      <c r="AO8" s="253">
        <f t="shared" si="5"/>
        <v>2.7011148962384074E-2</v>
      </c>
      <c r="AP8" s="252">
        <f t="shared" si="6"/>
        <v>1.0861440714912643E-3</v>
      </c>
      <c r="AQ8" s="253">
        <f t="shared" si="7"/>
        <v>1.5343810036819291E-4</v>
      </c>
      <c r="AR8" s="253">
        <f t="shared" si="8"/>
        <v>1.2602832767571728E-3</v>
      </c>
      <c r="AS8" s="254">
        <f t="shared" si="9"/>
        <v>2.4724998683201393E-3</v>
      </c>
      <c r="AT8" s="253">
        <f t="shared" si="10"/>
        <v>5.7057841606155568E-5</v>
      </c>
      <c r="AU8" s="253">
        <f t="shared" si="11"/>
        <v>1.2967299611533493E-5</v>
      </c>
      <c r="AV8" s="253">
        <f t="shared" si="12"/>
        <v>1.619855341087365E-4</v>
      </c>
      <c r="AW8" s="253">
        <f t="shared" si="13"/>
        <v>1.5610949966987793E-4</v>
      </c>
      <c r="AX8" s="252">
        <f t="shared" si="14"/>
        <v>2.0382560069066218E-4</v>
      </c>
      <c r="AY8" s="253">
        <f t="shared" si="15"/>
        <v>2.598609808391159E-5</v>
      </c>
      <c r="AZ8" s="253">
        <f t="shared" si="16"/>
        <v>1.5978222203378873E-4</v>
      </c>
      <c r="BA8" s="254">
        <f t="shared" si="17"/>
        <v>1.0476467801454989E-4</v>
      </c>
      <c r="BB8" s="253">
        <f t="shared" si="18"/>
        <v>4.2834379538199283E-4</v>
      </c>
      <c r="BC8" s="253">
        <f t="shared" si="19"/>
        <v>1.7204615565881483E-4</v>
      </c>
      <c r="BD8" s="253">
        <f t="shared" si="20"/>
        <v>7.2865556972983962E-4</v>
      </c>
      <c r="BE8" s="254">
        <f t="shared" si="21"/>
        <v>7.1273862610203532E-4</v>
      </c>
    </row>
    <row r="9" spans="1:57" x14ac:dyDescent="0.25">
      <c r="A9" s="49" t="s">
        <v>9</v>
      </c>
      <c r="B9" s="25" t="s">
        <v>13</v>
      </c>
      <c r="C9" s="26">
        <f>'MRIO_+_Emi'!B7/1000</f>
        <v>6671.7864134741794</v>
      </c>
      <c r="D9" s="27"/>
      <c r="E9" s="38">
        <f>MRIO_en_émissions!E34</f>
        <v>11.975651821081431</v>
      </c>
      <c r="F9" s="38">
        <f>MRIO_en_émissions!F34</f>
        <v>0.66015809408095061</v>
      </c>
      <c r="G9" s="38">
        <f>MRIO_en_émissions!G34</f>
        <v>5.0182071912673205</v>
      </c>
      <c r="H9" s="38">
        <f>MRIO_en_émissions!H34</f>
        <v>1.6858936086355822</v>
      </c>
      <c r="I9" s="37">
        <f>MRIO_en_émissions!I34</f>
        <v>290.89904693515047</v>
      </c>
      <c r="J9" s="38">
        <f>MRIO_en_émissions!J34</f>
        <v>11.857117527623721</v>
      </c>
      <c r="K9" s="38">
        <f>MRIO_en_émissions!K34</f>
        <v>102.83294162255888</v>
      </c>
      <c r="L9" s="39">
        <f>MRIO_en_émissions!L34</f>
        <v>37.621869506659117</v>
      </c>
      <c r="M9" s="38">
        <f>MRIO_en_émissions!M34</f>
        <v>10.571719453050658</v>
      </c>
      <c r="N9" s="38">
        <f>MRIO_en_émissions!N34</f>
        <v>0.60067232632176693</v>
      </c>
      <c r="O9" s="38">
        <f>MRIO_en_émissions!O34</f>
        <v>5.7353732119101526</v>
      </c>
      <c r="P9" s="38">
        <f>MRIO_en_émissions!P34</f>
        <v>1.4828444976956456</v>
      </c>
      <c r="Q9" s="37">
        <f>MRIO_en_émissions!Q34</f>
        <v>12.779115705030755</v>
      </c>
      <c r="R9" s="38">
        <f>MRIO_en_émissions!R34</f>
        <v>0.74625545398417992</v>
      </c>
      <c r="S9" s="38">
        <f>MRIO_en_émissions!S34</f>
        <v>2.7354319242200824</v>
      </c>
      <c r="T9" s="39">
        <f>MRIO_en_émissions!T34</f>
        <v>1.3777522485623848</v>
      </c>
      <c r="U9" s="38">
        <f>MRIO_en_émissions!U34</f>
        <v>37.513076014770022</v>
      </c>
      <c r="V9" s="38">
        <f>MRIO_en_émissions!V34</f>
        <v>3.1263809288755517</v>
      </c>
      <c r="W9" s="38">
        <f>MRIO_en_émissions!W34</f>
        <v>18.307304607101557</v>
      </c>
      <c r="X9" s="38">
        <f>MRIO_en_émissions!X34</f>
        <v>4.8874786555784446</v>
      </c>
      <c r="Y9" s="27"/>
      <c r="Z9" s="28">
        <f>'MRIO_+_Emi'!Y7/1000</f>
        <v>107.58657149618999</v>
      </c>
      <c r="AA9" s="31">
        <f>'MRIO_+_Emi'!Z7/1000</f>
        <v>2128.7292849051601</v>
      </c>
      <c r="AB9" s="29">
        <f>'MRIO_+_Emi'!AA7/1000</f>
        <v>163.621371655377</v>
      </c>
      <c r="AC9" s="29">
        <f>'MRIO_+_Emi'!AB7/1000</f>
        <v>57.918292624047396</v>
      </c>
      <c r="AD9" s="30">
        <f>'MRIO_+_Emi'!AC7/1000</f>
        <v>416.404125299746</v>
      </c>
      <c r="AE9" s="27"/>
      <c r="AF9" s="41">
        <f>'MRIO_+_Emi'!AE7/1000</f>
        <v>988092.58242630307</v>
      </c>
      <c r="AG9" s="245">
        <f t="shared" si="0"/>
        <v>148.10015207183116</v>
      </c>
      <c r="AI9" s="32">
        <f t="shared" si="1"/>
        <v>3235.1124761595006</v>
      </c>
      <c r="AL9" s="250">
        <f t="shared" si="2"/>
        <v>1.7949693049069575E-3</v>
      </c>
      <c r="AM9" s="250">
        <f t="shared" si="3"/>
        <v>9.8947726016485063E-5</v>
      </c>
      <c r="AN9" s="250">
        <f t="shared" si="4"/>
        <v>7.5215345340382445E-4</v>
      </c>
      <c r="AO9" s="250">
        <f t="shared" si="5"/>
        <v>2.5268998498375071E-4</v>
      </c>
      <c r="AP9" s="249">
        <f t="shared" si="6"/>
        <v>4.3601372841861025E-2</v>
      </c>
      <c r="AQ9" s="250">
        <f t="shared" si="7"/>
        <v>1.7772028048855658E-3</v>
      </c>
      <c r="AR9" s="250">
        <f t="shared" si="8"/>
        <v>1.5413104564450676E-2</v>
      </c>
      <c r="AS9" s="251">
        <f t="shared" si="9"/>
        <v>5.6389499266161899E-3</v>
      </c>
      <c r="AT9" s="250">
        <f t="shared" si="10"/>
        <v>1.5845410506098139E-3</v>
      </c>
      <c r="AU9" s="250">
        <f t="shared" si="11"/>
        <v>9.0031708015811702E-5</v>
      </c>
      <c r="AV9" s="250">
        <f t="shared" si="12"/>
        <v>8.5964580645554397E-4</v>
      </c>
      <c r="AW9" s="250">
        <f t="shared" si="13"/>
        <v>2.2225599049467898E-4</v>
      </c>
      <c r="AX9" s="249">
        <f t="shared" si="14"/>
        <v>1.9153964040608913E-3</v>
      </c>
      <c r="AY9" s="250">
        <f t="shared" si="15"/>
        <v>1.1185241968733596E-4</v>
      </c>
      <c r="AZ9" s="250">
        <f t="shared" si="16"/>
        <v>4.0999992426251383E-4</v>
      </c>
      <c r="BA9" s="251">
        <f t="shared" si="17"/>
        <v>2.0650424986326142E-4</v>
      </c>
      <c r="BB9" s="250">
        <f t="shared" si="18"/>
        <v>5.6226434256062986E-3</v>
      </c>
      <c r="BC9" s="250">
        <f t="shared" si="19"/>
        <v>4.6859727442137355E-4</v>
      </c>
      <c r="BD9" s="250">
        <f t="shared" si="20"/>
        <v>2.7439884121782682E-3</v>
      </c>
      <c r="BE9" s="250">
        <f t="shared" si="21"/>
        <v>7.3255922067706042E-4</v>
      </c>
    </row>
    <row r="10" spans="1:57" x14ac:dyDescent="0.25">
      <c r="A10" s="50" t="s">
        <v>9</v>
      </c>
      <c r="B10" s="35" t="s">
        <v>14</v>
      </c>
      <c r="C10" s="36">
        <f>'MRIO_+_Emi'!B8/1000</f>
        <v>1422.3288370423402</v>
      </c>
      <c r="D10" s="27"/>
      <c r="E10" s="38">
        <f>MRIO_en_émissions!E35</f>
        <v>2.5361749327190442</v>
      </c>
      <c r="F10" s="38">
        <f>MRIO_en_émissions!F35</f>
        <v>1.4606909277819766</v>
      </c>
      <c r="G10" s="38">
        <f>MRIO_en_émissions!G35</f>
        <v>2.107398076922542</v>
      </c>
      <c r="H10" s="38">
        <f>MRIO_en_émissions!H35</f>
        <v>2.1922033385859172</v>
      </c>
      <c r="I10" s="37">
        <f>MRIO_en_émissions!I35</f>
        <v>251.9575496319398</v>
      </c>
      <c r="J10" s="38">
        <f>MRIO_en_émissions!J35</f>
        <v>351.01930205809418</v>
      </c>
      <c r="K10" s="38">
        <f>MRIO_en_émissions!K35</f>
        <v>251.91675601010016</v>
      </c>
      <c r="L10" s="39">
        <f>MRIO_en_émissions!L35</f>
        <v>145.33158950120151</v>
      </c>
      <c r="M10" s="38">
        <f>MRIO_en_émissions!M35</f>
        <v>1.5605017332005768</v>
      </c>
      <c r="N10" s="38">
        <f>MRIO_en_émissions!N35</f>
        <v>3.1670356561517869</v>
      </c>
      <c r="O10" s="38">
        <f>MRIO_en_émissions!O35</f>
        <v>4.8701784908971586</v>
      </c>
      <c r="P10" s="38">
        <f>MRIO_en_émissions!P35</f>
        <v>1.9128987102616359</v>
      </c>
      <c r="Q10" s="37">
        <f>MRIO_en_émissions!Q35</f>
        <v>3.4847535254458228</v>
      </c>
      <c r="R10" s="38">
        <f>MRIO_en_émissions!R35</f>
        <v>5.7529445051260142</v>
      </c>
      <c r="S10" s="38">
        <f>MRIO_en_émissions!S35</f>
        <v>0.47766070705440411</v>
      </c>
      <c r="T10" s="39">
        <f>MRIO_en_émissions!T35</f>
        <v>0.45341055295875504</v>
      </c>
      <c r="U10" s="38">
        <f>MRIO_en_émissions!U35</f>
        <v>17.617889668156586</v>
      </c>
      <c r="V10" s="38">
        <f>MRIO_en_émissions!V35</f>
        <v>18.97266309972337</v>
      </c>
      <c r="W10" s="38">
        <f>MRIO_en_émissions!W35</f>
        <v>14.346598886267431</v>
      </c>
      <c r="X10" s="38">
        <f>MRIO_en_émissions!X35</f>
        <v>15.419812793128871</v>
      </c>
      <c r="Y10" s="27"/>
      <c r="Z10" s="37">
        <f>'MRIO_+_Emi'!Y8/1000</f>
        <v>5.09476330397968</v>
      </c>
      <c r="AA10" s="40">
        <f>'MRIO_+_Emi'!Z8/1000</f>
        <v>430.520869994073</v>
      </c>
      <c r="AB10" s="38">
        <f>'MRIO_+_Emi'!AA8/1000</f>
        <v>5.7700832480948403</v>
      </c>
      <c r="AC10" s="38">
        <f>'MRIO_+_Emi'!AB8/1000</f>
        <v>0.572040140558849</v>
      </c>
      <c r="AD10" s="39">
        <f>'MRIO_+_Emi'!AC8/1000</f>
        <v>22.351827560541899</v>
      </c>
      <c r="AE10" s="27"/>
      <c r="AF10" s="41">
        <f>'MRIO_+_Emi'!AE8/1000</f>
        <v>1628011.2138620701</v>
      </c>
      <c r="AG10" s="245">
        <f t="shared" si="0"/>
        <v>1144.6095807545012</v>
      </c>
      <c r="AI10" s="32">
        <f t="shared" si="1"/>
        <v>-138.53876001062554</v>
      </c>
      <c r="AL10" s="250">
        <f t="shared" si="2"/>
        <v>1.783114330995981E-3</v>
      </c>
      <c r="AM10" s="250">
        <f t="shared" si="3"/>
        <v>1.0269713231852969E-3</v>
      </c>
      <c r="AN10" s="250">
        <f t="shared" si="4"/>
        <v>1.4816532028590296E-3</v>
      </c>
      <c r="AO10" s="250">
        <f t="shared" si="5"/>
        <v>1.5412774328224207E-3</v>
      </c>
      <c r="AP10" s="249">
        <f t="shared" si="6"/>
        <v>0.17714437271473213</v>
      </c>
      <c r="AQ10" s="250">
        <f t="shared" si="7"/>
        <v>0.24679194636032326</v>
      </c>
      <c r="AR10" s="250">
        <f t="shared" si="8"/>
        <v>0.17711569184939549</v>
      </c>
      <c r="AS10" s="251">
        <f t="shared" si="9"/>
        <v>0.10217861419684852</v>
      </c>
      <c r="AT10" s="250">
        <f t="shared" si="10"/>
        <v>1.0971455352375193E-3</v>
      </c>
      <c r="AU10" s="250">
        <f t="shared" si="11"/>
        <v>2.2266550277764705E-3</v>
      </c>
      <c r="AV10" s="250">
        <f t="shared" si="12"/>
        <v>3.424087569668098E-3</v>
      </c>
      <c r="AW10" s="250">
        <f t="shared" si="13"/>
        <v>1.3449060867242279E-3</v>
      </c>
      <c r="AX10" s="249">
        <f t="shared" si="14"/>
        <v>2.4500336593696495E-3</v>
      </c>
      <c r="AY10" s="250">
        <f t="shared" si="15"/>
        <v>4.0447358974236699E-3</v>
      </c>
      <c r="AZ10" s="250">
        <f t="shared" si="16"/>
        <v>3.3583000963945516E-4</v>
      </c>
      <c r="BA10" s="251">
        <f t="shared" si="17"/>
        <v>3.1878039814027748E-4</v>
      </c>
      <c r="BB10" s="250">
        <f t="shared" si="18"/>
        <v>1.2386650125713604E-2</v>
      </c>
      <c r="BC10" s="250">
        <f t="shared" si="19"/>
        <v>1.3339153791732191E-2</v>
      </c>
      <c r="BD10" s="250">
        <f t="shared" si="20"/>
        <v>1.0086696207397754E-2</v>
      </c>
      <c r="BE10" s="250">
        <f t="shared" si="21"/>
        <v>1.084124317214406E-2</v>
      </c>
    </row>
    <row r="11" spans="1:57" x14ac:dyDescent="0.25">
      <c r="A11" s="50" t="s">
        <v>9</v>
      </c>
      <c r="B11" s="35" t="s">
        <v>15</v>
      </c>
      <c r="C11" s="36">
        <f>'MRIO_+_Emi'!B9/1000</f>
        <v>10586.4211407519</v>
      </c>
      <c r="D11" s="27"/>
      <c r="E11" s="38">
        <f>MRIO_en_émissions!E36</f>
        <v>0.1815179051320876</v>
      </c>
      <c r="F11" s="38">
        <f>MRIO_en_émissions!F36</f>
        <v>1.6952274716007271E-2</v>
      </c>
      <c r="G11" s="38">
        <f>MRIO_en_émissions!G36</f>
        <v>0.15234044951606407</v>
      </c>
      <c r="H11" s="38">
        <f>MRIO_en_émissions!H36</f>
        <v>7.3540658100266484E-2</v>
      </c>
      <c r="I11" s="37">
        <f>MRIO_en_émissions!I36</f>
        <v>11.998632741223068</v>
      </c>
      <c r="J11" s="38">
        <f>MRIO_en_émissions!J36</f>
        <v>1.9104484141855824</v>
      </c>
      <c r="K11" s="38">
        <f>MRIO_en_émissions!K36</f>
        <v>24.642418301606355</v>
      </c>
      <c r="L11" s="39">
        <f>MRIO_en_émissions!L36</f>
        <v>9.1035003255336484</v>
      </c>
      <c r="M11" s="38">
        <f>MRIO_en_émissions!M36</f>
        <v>0.13474716138721107</v>
      </c>
      <c r="N11" s="38">
        <f>MRIO_en_émissions!N36</f>
        <v>2.1052737239204061E-2</v>
      </c>
      <c r="O11" s="38">
        <f>MRIO_en_émissions!O36</f>
        <v>0.12055820977309449</v>
      </c>
      <c r="P11" s="38">
        <f>MRIO_en_émissions!P36</f>
        <v>4.193066959738441E-2</v>
      </c>
      <c r="Q11" s="37">
        <f>MRIO_en_émissions!Q36</f>
        <v>0.17897094996704252</v>
      </c>
      <c r="R11" s="38">
        <f>MRIO_en_émissions!R36</f>
        <v>1.777989231847173E-2</v>
      </c>
      <c r="S11" s="38">
        <f>MRIO_en_émissions!S36</f>
        <v>7.2265169925984751E-2</v>
      </c>
      <c r="T11" s="39">
        <f>MRIO_en_émissions!T36</f>
        <v>3.030283553578636E-2</v>
      </c>
      <c r="U11" s="38">
        <f>MRIO_en_émissions!U36</f>
        <v>0.62845223355912438</v>
      </c>
      <c r="V11" s="38">
        <f>MRIO_en_émissions!V36</f>
        <v>7.787007421915762E-2</v>
      </c>
      <c r="W11" s="38">
        <f>MRIO_en_émissions!W36</f>
        <v>0.4397251480933369</v>
      </c>
      <c r="X11" s="38">
        <f>MRIO_en_émissions!X36</f>
        <v>0.19729985587986543</v>
      </c>
      <c r="Y11" s="27"/>
      <c r="Z11" s="37">
        <f>'MRIO_+_Emi'!Y9/1000</f>
        <v>34.253082891617296</v>
      </c>
      <c r="AA11" s="40">
        <f>'MRIO_+_Emi'!Z9/1000</f>
        <v>7171.5519327248103</v>
      </c>
      <c r="AB11" s="38">
        <f>'MRIO_+_Emi'!AA9/1000</f>
        <v>51.027128874682504</v>
      </c>
      <c r="AC11" s="38">
        <f>'MRIO_+_Emi'!AB9/1000</f>
        <v>23.953620241320898</v>
      </c>
      <c r="AD11" s="39">
        <f>'MRIO_+_Emi'!AC9/1000</f>
        <v>128.94657372142299</v>
      </c>
      <c r="AE11" s="27"/>
      <c r="AF11" s="41">
        <f>'MRIO_+_Emi'!AE9/1000</f>
        <v>166760.98499748702</v>
      </c>
      <c r="AG11" s="245">
        <f t="shared" si="0"/>
        <v>15.752347538447053</v>
      </c>
      <c r="AI11" s="32">
        <f t="shared" si="1"/>
        <v>3126.6484962905361</v>
      </c>
      <c r="AL11" s="250">
        <f t="shared" si="2"/>
        <v>1.7146295496723012E-5</v>
      </c>
      <c r="AM11" s="250">
        <f t="shared" si="3"/>
        <v>1.6013225329521735E-6</v>
      </c>
      <c r="AN11" s="250">
        <f t="shared" si="4"/>
        <v>1.4390174686102097E-5</v>
      </c>
      <c r="AO11" s="250">
        <f t="shared" si="5"/>
        <v>6.946696822514966E-6</v>
      </c>
      <c r="AP11" s="249">
        <f t="shared" si="6"/>
        <v>1.1333983960863723E-3</v>
      </c>
      <c r="AQ11" s="250">
        <f t="shared" si="7"/>
        <v>1.8046215890953049E-4</v>
      </c>
      <c r="AR11" s="250">
        <f t="shared" si="8"/>
        <v>2.327738333283058E-3</v>
      </c>
      <c r="AS11" s="251">
        <f t="shared" si="9"/>
        <v>8.5992236701128188E-4</v>
      </c>
      <c r="AT11" s="250">
        <f t="shared" si="10"/>
        <v>1.2728301622963836E-5</v>
      </c>
      <c r="AU11" s="250">
        <f t="shared" si="11"/>
        <v>1.9886548021561885E-6</v>
      </c>
      <c r="AV11" s="250">
        <f t="shared" si="12"/>
        <v>1.1388004328394954E-5</v>
      </c>
      <c r="AW11" s="250">
        <f t="shared" si="13"/>
        <v>3.9607974252955414E-6</v>
      </c>
      <c r="AX11" s="249">
        <f t="shared" si="14"/>
        <v>1.6905708509753384E-5</v>
      </c>
      <c r="AY11" s="250">
        <f t="shared" si="15"/>
        <v>1.6794998122669542E-6</v>
      </c>
      <c r="AZ11" s="250">
        <f t="shared" si="16"/>
        <v>6.8262134072678809E-6</v>
      </c>
      <c r="BA11" s="251">
        <f t="shared" si="17"/>
        <v>2.862424905725421E-6</v>
      </c>
      <c r="BB11" s="250">
        <f t="shared" si="18"/>
        <v>5.9363993289472389E-5</v>
      </c>
      <c r="BC11" s="250">
        <f t="shared" si="19"/>
        <v>7.3556561923840965E-6</v>
      </c>
      <c r="BD11" s="250">
        <f t="shared" si="20"/>
        <v>4.1536714083727211E-5</v>
      </c>
      <c r="BE11" s="250">
        <f t="shared" si="21"/>
        <v>1.863706849148193E-5</v>
      </c>
    </row>
    <row r="12" spans="1:57" x14ac:dyDescent="0.25">
      <c r="A12" s="51" t="s">
        <v>9</v>
      </c>
      <c r="B12" s="43" t="s">
        <v>16</v>
      </c>
      <c r="C12" s="52">
        <f>'MRIO_+_Emi'!B10/1000</f>
        <v>6381.3663846917898</v>
      </c>
      <c r="D12" s="27"/>
      <c r="E12" s="38">
        <f>MRIO_en_émissions!E37</f>
        <v>1.0486832401956954</v>
      </c>
      <c r="F12" s="38">
        <f>MRIO_en_émissions!F37</f>
        <v>0.16490522963870258</v>
      </c>
      <c r="G12" s="38">
        <f>MRIO_en_émissions!G37</f>
        <v>2.1297009431253437</v>
      </c>
      <c r="H12" s="38">
        <f>MRIO_en_émissions!H37</f>
        <v>3.1838987487327457</v>
      </c>
      <c r="I12" s="37">
        <f>MRIO_en_émissions!I37</f>
        <v>64.868260564490257</v>
      </c>
      <c r="J12" s="38">
        <f>MRIO_en_émissions!J37</f>
        <v>12.562386420897216</v>
      </c>
      <c r="K12" s="38">
        <f>MRIO_en_émissions!K37</f>
        <v>107.18504474649066</v>
      </c>
      <c r="L12" s="39">
        <f>MRIO_en_émissions!L37</f>
        <v>159.14011959074492</v>
      </c>
      <c r="M12" s="38">
        <f>MRIO_en_émissions!M37</f>
        <v>0.88015416143434622</v>
      </c>
      <c r="N12" s="38">
        <f>MRIO_en_émissions!N37</f>
        <v>0.2492077979842377</v>
      </c>
      <c r="O12" s="38">
        <f>MRIO_en_émissions!O37</f>
        <v>3.1522128926827464</v>
      </c>
      <c r="P12" s="38">
        <f>MRIO_en_émissions!P37</f>
        <v>3.0225443221902841</v>
      </c>
      <c r="Q12" s="37">
        <f>MRIO_en_émissions!Q37</f>
        <v>1.411725779813128</v>
      </c>
      <c r="R12" s="38">
        <f>MRIO_en_émissions!R37</f>
        <v>0.18728799315122602</v>
      </c>
      <c r="S12" s="38">
        <f>MRIO_en_émissions!S37</f>
        <v>1.1808728277243361</v>
      </c>
      <c r="T12" s="39">
        <f>MRIO_en_émissions!T37</f>
        <v>0.76708362303544841</v>
      </c>
      <c r="U12" s="38">
        <f>MRIO_en_émissions!U37</f>
        <v>4.6913798683427794</v>
      </c>
      <c r="V12" s="38">
        <f>MRIO_en_émissions!V37</f>
        <v>1.7437756146555434</v>
      </c>
      <c r="W12" s="38">
        <f>MRIO_en_émissions!W37</f>
        <v>8.2505127426424316</v>
      </c>
      <c r="X12" s="38">
        <f>MRIO_en_émissions!X37</f>
        <v>9.3593807251990206</v>
      </c>
      <c r="Y12" s="27"/>
      <c r="Z12" s="44">
        <f>'MRIO_+_Emi'!Y10/1000</f>
        <v>38.290670485182005</v>
      </c>
      <c r="AA12" s="47">
        <f>'MRIO_+_Emi'!Z10/1000</f>
        <v>1731.3463844800999</v>
      </c>
      <c r="AB12" s="45">
        <f>'MRIO_+_Emi'!AA10/1000</f>
        <v>57.681757477561398</v>
      </c>
      <c r="AC12" s="45">
        <f>'MRIO_+_Emi'!AB10/1000</f>
        <v>20.583647720575797</v>
      </c>
      <c r="AD12" s="46">
        <f>'MRIO_+_Emi'!AC10/1000</f>
        <v>174.95724598306498</v>
      </c>
      <c r="AE12" s="27"/>
      <c r="AF12" s="41">
        <f>'MRIO_+_Emi'!AE10/1000</f>
        <v>563947.5590489629</v>
      </c>
      <c r="AG12" s="245">
        <f t="shared" si="0"/>
        <v>88.374107526847595</v>
      </c>
      <c r="AI12" s="32">
        <f t="shared" si="1"/>
        <v>3973.3275407121346</v>
      </c>
      <c r="AL12" s="250">
        <f t="shared" si="2"/>
        <v>1.6433521866278882E-4</v>
      </c>
      <c r="AM12" s="250">
        <f t="shared" si="3"/>
        <v>2.5841680244891197E-5</v>
      </c>
      <c r="AN12" s="250">
        <f t="shared" si="4"/>
        <v>3.3373744974654124E-4</v>
      </c>
      <c r="AO12" s="250">
        <f t="shared" si="5"/>
        <v>4.9893683527881677E-4</v>
      </c>
      <c r="AP12" s="249">
        <f t="shared" si="6"/>
        <v>1.0165261897530633E-2</v>
      </c>
      <c r="AQ12" s="250">
        <f t="shared" si="7"/>
        <v>1.9686044749025891E-3</v>
      </c>
      <c r="AR12" s="250">
        <f t="shared" si="8"/>
        <v>1.6796566485136478E-2</v>
      </c>
      <c r="AS12" s="251">
        <f t="shared" si="9"/>
        <v>2.4938251464843787E-2</v>
      </c>
      <c r="AT12" s="250">
        <f t="shared" si="10"/>
        <v>1.3792565860906234E-4</v>
      </c>
      <c r="AU12" s="250">
        <f t="shared" si="11"/>
        <v>3.9052419648252818E-5</v>
      </c>
      <c r="AV12" s="250">
        <f t="shared" si="12"/>
        <v>4.939714635794248E-4</v>
      </c>
      <c r="AW12" s="250">
        <f t="shared" si="13"/>
        <v>4.7365158807383985E-4</v>
      </c>
      <c r="AX12" s="249">
        <f t="shared" si="14"/>
        <v>2.2122625386307641E-4</v>
      </c>
      <c r="AY12" s="250">
        <f t="shared" si="15"/>
        <v>2.9349199193531613E-5</v>
      </c>
      <c r="AZ12" s="250">
        <f t="shared" si="16"/>
        <v>1.8505015329587136E-4</v>
      </c>
      <c r="BA12" s="251">
        <f t="shared" si="17"/>
        <v>1.2020679848058864E-4</v>
      </c>
      <c r="BB12" s="250">
        <f t="shared" si="18"/>
        <v>7.351685494186471E-4</v>
      </c>
      <c r="BC12" s="250">
        <f t="shared" si="19"/>
        <v>2.7326053850138947E-4</v>
      </c>
      <c r="BD12" s="250">
        <f t="shared" si="20"/>
        <v>1.2929069176210479E-3</v>
      </c>
      <c r="BE12" s="250">
        <f t="shared" si="21"/>
        <v>1.4666734616039546E-3</v>
      </c>
    </row>
    <row r="13" spans="1:57" x14ac:dyDescent="0.25">
      <c r="A13" s="53" t="s">
        <v>10</v>
      </c>
      <c r="B13" s="35" t="s">
        <v>13</v>
      </c>
      <c r="C13" s="36">
        <f>'MRIO_+_Emi'!B11/1000</f>
        <v>5143.7976289009302</v>
      </c>
      <c r="D13" s="27"/>
      <c r="E13" s="28">
        <f>MRIO_en_émissions!E38</f>
        <v>1.8923363662533332</v>
      </c>
      <c r="F13" s="29">
        <f>MRIO_en_émissions!F38</f>
        <v>6.2428298856575068E-2</v>
      </c>
      <c r="G13" s="29">
        <f>MRIO_en_émissions!G38</f>
        <v>0.50127427429000793</v>
      </c>
      <c r="H13" s="29">
        <f>MRIO_en_émissions!H38</f>
        <v>0.16918119948654831</v>
      </c>
      <c r="I13" s="28">
        <f>MRIO_en_émissions!I38</f>
        <v>8.2841892019463206</v>
      </c>
      <c r="J13" s="29">
        <f>MRIO_en_émissions!J38</f>
        <v>0.25284586574471446</v>
      </c>
      <c r="K13" s="29">
        <f>MRIO_en_émissions!K38</f>
        <v>2.5920855906109925</v>
      </c>
      <c r="L13" s="30">
        <f>MRIO_en_émissions!L38</f>
        <v>1.0772397803473386</v>
      </c>
      <c r="M13" s="29">
        <f>MRIO_en_émissions!M38</f>
        <v>277.64682262617464</v>
      </c>
      <c r="N13" s="29">
        <f>MRIO_en_émissions!N38</f>
        <v>10.025873139781099</v>
      </c>
      <c r="O13" s="29">
        <f>MRIO_en_émissions!O38</f>
        <v>149.73766847696626</v>
      </c>
      <c r="P13" s="29">
        <f>MRIO_en_émissions!P38</f>
        <v>38.062396989975213</v>
      </c>
      <c r="Q13" s="28">
        <f>MRIO_en_émissions!Q38</f>
        <v>9.5350391853953926</v>
      </c>
      <c r="R13" s="29">
        <f>MRIO_en_émissions!R38</f>
        <v>0.35587295789374201</v>
      </c>
      <c r="S13" s="29">
        <f>MRIO_en_émissions!S38</f>
        <v>1.5458146277990004</v>
      </c>
      <c r="T13" s="30">
        <f>MRIO_en_émissions!T38</f>
        <v>0.84741631555176278</v>
      </c>
      <c r="U13" s="29">
        <f>MRIO_en_émissions!U38</f>
        <v>39.327584235349534</v>
      </c>
      <c r="V13" s="29">
        <f>MRIO_en_émissions!V38</f>
        <v>2.2322500859005614</v>
      </c>
      <c r="W13" s="29">
        <f>MRIO_en_émissions!W38</f>
        <v>12.918871159040505</v>
      </c>
      <c r="X13" s="30">
        <f>MRIO_en_émissions!X38</f>
        <v>4.333848680521605</v>
      </c>
      <c r="Y13" s="27"/>
      <c r="Z13" s="37">
        <f>'MRIO_+_Emi'!Y11/1000</f>
        <v>9.49315489754445</v>
      </c>
      <c r="AA13" s="38">
        <f>'MRIO_+_Emi'!Z11/1000</f>
        <v>57.310120468247199</v>
      </c>
      <c r="AB13" s="31">
        <f>'MRIO_+_Emi'!AA11/1000</f>
        <v>1972.6392818577499</v>
      </c>
      <c r="AC13" s="38">
        <f>'MRIO_+_Emi'!AB11/1000</f>
        <v>29.339377484335298</v>
      </c>
      <c r="AD13" s="39">
        <f>'MRIO_+_Emi'!AC11/1000</f>
        <v>253.54290234547</v>
      </c>
      <c r="AE13" s="27"/>
      <c r="AF13" s="33">
        <f>'MRIO_+_Emi'!AE11/1000</f>
        <v>1023484.3809285001</v>
      </c>
      <c r="AG13" s="245">
        <f t="shared" si="0"/>
        <v>198.97446493189253</v>
      </c>
      <c r="AI13" s="32">
        <f t="shared" si="1"/>
        <v>2260.0717527896982</v>
      </c>
      <c r="AL13" s="246">
        <f t="shared" si="2"/>
        <v>3.6788701709823424E-4</v>
      </c>
      <c r="AM13" s="247">
        <f t="shared" si="3"/>
        <v>1.2136616437982623E-5</v>
      </c>
      <c r="AN13" s="247">
        <f t="shared" si="4"/>
        <v>9.7452176476296306E-5</v>
      </c>
      <c r="AO13" s="247">
        <f t="shared" si="5"/>
        <v>3.2890329614833053E-5</v>
      </c>
      <c r="AP13" s="246">
        <f t="shared" si="6"/>
        <v>1.6105200475619011E-3</v>
      </c>
      <c r="AQ13" s="247">
        <f t="shared" si="7"/>
        <v>4.9155484718931245E-5</v>
      </c>
      <c r="AR13" s="247">
        <f t="shared" si="8"/>
        <v>5.0392448879541961E-4</v>
      </c>
      <c r="AS13" s="248">
        <f t="shared" si="9"/>
        <v>2.0942499259589092E-4</v>
      </c>
      <c r="AT13" s="247">
        <f t="shared" si="10"/>
        <v>5.3977011277852149E-2</v>
      </c>
      <c r="AU13" s="247">
        <f t="shared" si="11"/>
        <v>1.949118892907013E-3</v>
      </c>
      <c r="AV13" s="247">
        <f t="shared" si="12"/>
        <v>2.9110334286024497E-2</v>
      </c>
      <c r="AW13" s="247">
        <f t="shared" si="13"/>
        <v>7.3996684426537139E-3</v>
      </c>
      <c r="AX13" s="246">
        <f t="shared" si="14"/>
        <v>1.8536964074600917E-3</v>
      </c>
      <c r="AY13" s="247">
        <f t="shared" si="15"/>
        <v>6.9184867595535826E-5</v>
      </c>
      <c r="AZ13" s="247">
        <f t="shared" si="16"/>
        <v>3.0052010971693164E-4</v>
      </c>
      <c r="BA13" s="248">
        <f t="shared" si="17"/>
        <v>1.6474526734692503E-4</v>
      </c>
      <c r="BB13" s="247">
        <f t="shared" si="18"/>
        <v>7.6456320937634973E-3</v>
      </c>
      <c r="BC13" s="247">
        <f t="shared" si="19"/>
        <v>4.3396926686198653E-4</v>
      </c>
      <c r="BD13" s="247">
        <f t="shared" si="20"/>
        <v>2.5115434336791483E-3</v>
      </c>
      <c r="BE13" s="248">
        <f t="shared" si="21"/>
        <v>8.4253872200792891E-4</v>
      </c>
    </row>
    <row r="14" spans="1:57" x14ac:dyDescent="0.25">
      <c r="A14" s="53" t="s">
        <v>10</v>
      </c>
      <c r="B14" s="35" t="s">
        <v>14</v>
      </c>
      <c r="C14" s="36">
        <f>'MRIO_+_Emi'!B12/1000</f>
        <v>1541.6407415639299</v>
      </c>
      <c r="D14" s="27"/>
      <c r="E14" s="37">
        <f>MRIO_en_émissions!E39</f>
        <v>0.70549479790352143</v>
      </c>
      <c r="F14" s="38">
        <f>MRIO_en_émissions!F39</f>
        <v>2.4776020981212614</v>
      </c>
      <c r="G14" s="38">
        <f>MRIO_en_émissions!G39</f>
        <v>0.67120469162708074</v>
      </c>
      <c r="H14" s="38">
        <f>MRIO_en_émissions!H39</f>
        <v>0.64016843616998509</v>
      </c>
      <c r="I14" s="37">
        <f>MRIO_en_émissions!I39</f>
        <v>5.8298099229938201</v>
      </c>
      <c r="J14" s="38">
        <f>MRIO_en_émissions!J39</f>
        <v>20.603767792235072</v>
      </c>
      <c r="K14" s="38">
        <f>MRIO_en_émissions!K39</f>
        <v>2.2620260246316981</v>
      </c>
      <c r="L14" s="39">
        <f>MRIO_en_émissions!L39</f>
        <v>2.5113026694979625</v>
      </c>
      <c r="M14" s="38">
        <f>MRIO_en_émissions!M39</f>
        <v>206.82056852269054</v>
      </c>
      <c r="N14" s="38">
        <f>MRIO_en_émissions!N39</f>
        <v>547.32217682741111</v>
      </c>
      <c r="O14" s="38">
        <f>MRIO_en_émissions!O39</f>
        <v>725.69892445086566</v>
      </c>
      <c r="P14" s="38">
        <f>MRIO_en_émissions!P39</f>
        <v>200.49873994160606</v>
      </c>
      <c r="Q14" s="37">
        <f>MRIO_en_émissions!Q39</f>
        <v>6.2186466966629723</v>
      </c>
      <c r="R14" s="38">
        <f>MRIO_en_émissions!R39</f>
        <v>16.031342132566067</v>
      </c>
      <c r="S14" s="38">
        <f>MRIO_en_émissions!S39</f>
        <v>0.63750897484547953</v>
      </c>
      <c r="T14" s="39">
        <f>MRIO_en_émissions!T39</f>
        <v>1.1165661158272564</v>
      </c>
      <c r="U14" s="38">
        <f>MRIO_en_émissions!U39</f>
        <v>46.779068049227497</v>
      </c>
      <c r="V14" s="38">
        <f>MRIO_en_émissions!V39</f>
        <v>88.650400899944358</v>
      </c>
      <c r="W14" s="38">
        <f>MRIO_en_émissions!W39</f>
        <v>23.211427272703613</v>
      </c>
      <c r="X14" s="39">
        <f>MRIO_en_émissions!X39</f>
        <v>34.770255846843106</v>
      </c>
      <c r="Y14" s="27"/>
      <c r="Z14" s="37">
        <f>'MRIO_+_Emi'!Y12/1000</f>
        <v>0.98667526672311601</v>
      </c>
      <c r="AA14" s="38">
        <f>'MRIO_+_Emi'!Z12/1000</f>
        <v>4.16709567400508</v>
      </c>
      <c r="AB14" s="40">
        <f>'MRIO_+_Emi'!AA12/1000</f>
        <v>503.68278213717201</v>
      </c>
      <c r="AC14" s="38">
        <f>'MRIO_+_Emi'!AB12/1000</f>
        <v>0.96569719136325105</v>
      </c>
      <c r="AD14" s="39">
        <f>'MRIO_+_Emi'!AC12/1000</f>
        <v>30.590160165114298</v>
      </c>
      <c r="AE14" s="27"/>
      <c r="AF14" s="41">
        <f>'MRIO_+_Emi'!AE12/1000</f>
        <v>2976979.8298688699</v>
      </c>
      <c r="AG14" s="245">
        <f t="shared" si="0"/>
        <v>1931.0464167214786</v>
      </c>
      <c r="AI14" s="32">
        <f t="shared" si="1"/>
        <v>-932.20867103482237</v>
      </c>
      <c r="AL14" s="249">
        <f t="shared" si="2"/>
        <v>4.5762594285606809E-4</v>
      </c>
      <c r="AM14" s="250">
        <f t="shared" si="3"/>
        <v>1.6071202786246022E-3</v>
      </c>
      <c r="AN14" s="250">
        <f t="shared" si="4"/>
        <v>4.3538333771989688E-4</v>
      </c>
      <c r="AO14" s="250">
        <f t="shared" si="5"/>
        <v>4.1525137401374142E-4</v>
      </c>
      <c r="AP14" s="249">
        <f t="shared" si="6"/>
        <v>3.7815619202433131E-3</v>
      </c>
      <c r="AQ14" s="250">
        <f t="shared" si="7"/>
        <v>1.3364830882280274E-2</v>
      </c>
      <c r="AR14" s="250">
        <f t="shared" si="8"/>
        <v>1.4672847983616258E-3</v>
      </c>
      <c r="AS14" s="251">
        <f t="shared" si="9"/>
        <v>1.6289804763140545E-3</v>
      </c>
      <c r="AT14" s="250">
        <f t="shared" si="10"/>
        <v>0.1341561382925569</v>
      </c>
      <c r="AU14" s="250">
        <f t="shared" si="11"/>
        <v>0.35502576058814828</v>
      </c>
      <c r="AV14" s="250">
        <f t="shared" si="12"/>
        <v>0.47073154262560196</v>
      </c>
      <c r="AW14" s="250">
        <f t="shared" si="13"/>
        <v>0.13005542376767268</v>
      </c>
      <c r="AX14" s="249">
        <f t="shared" si="14"/>
        <v>4.033784609476794E-3</v>
      </c>
      <c r="AY14" s="250">
        <f t="shared" si="15"/>
        <v>1.0398883280875765E-2</v>
      </c>
      <c r="AZ14" s="250">
        <f t="shared" si="16"/>
        <v>4.1352628900995014E-4</v>
      </c>
      <c r="BA14" s="251">
        <f t="shared" si="17"/>
        <v>7.2427128170895832E-4</v>
      </c>
      <c r="BB14" s="250">
        <f t="shared" si="18"/>
        <v>3.0343689543240855E-2</v>
      </c>
      <c r="BC14" s="250">
        <f t="shared" si="19"/>
        <v>5.7503929748257854E-2</v>
      </c>
      <c r="BD14" s="250">
        <f t="shared" si="20"/>
        <v>1.5056314124882684E-2</v>
      </c>
      <c r="BE14" s="251">
        <f t="shared" si="21"/>
        <v>2.2554058743653946E-2</v>
      </c>
    </row>
    <row r="15" spans="1:57" x14ac:dyDescent="0.25">
      <c r="A15" s="53" t="s">
        <v>10</v>
      </c>
      <c r="B15" s="35" t="s">
        <v>15</v>
      </c>
      <c r="C15" s="36">
        <f>'MRIO_+_Emi'!B13/1000</f>
        <v>15015.5366790771</v>
      </c>
      <c r="D15" s="27"/>
      <c r="E15" s="37">
        <f>MRIO_en_émissions!E40</f>
        <v>2.416920278120864E-2</v>
      </c>
      <c r="F15" s="38">
        <f>MRIO_en_émissions!F40</f>
        <v>1.8117157571049308E-3</v>
      </c>
      <c r="G15" s="38">
        <f>MRIO_en_émissions!G40</f>
        <v>1.5119564792385035E-2</v>
      </c>
      <c r="H15" s="38">
        <f>MRIO_en_émissions!H40</f>
        <v>9.2833569023272992E-3</v>
      </c>
      <c r="I15" s="37">
        <f>MRIO_en_émissions!I40</f>
        <v>0.1760184950679691</v>
      </c>
      <c r="J15" s="38">
        <f>MRIO_en_émissions!J40</f>
        <v>1.2802746274371814E-2</v>
      </c>
      <c r="K15" s="38">
        <f>MRIO_en_émissions!K40</f>
        <v>0.10579432348678042</v>
      </c>
      <c r="L15" s="39">
        <f>MRIO_en_émissions!L40</f>
        <v>8.1551637107366376E-2</v>
      </c>
      <c r="M15" s="38">
        <f>MRIO_en_émissions!M40</f>
        <v>8.2526347192758411</v>
      </c>
      <c r="N15" s="38">
        <f>MRIO_en_émissions!N40</f>
        <v>1.178954642008293</v>
      </c>
      <c r="O15" s="38">
        <f>MRIO_en_émissions!O40</f>
        <v>24.649966646705263</v>
      </c>
      <c r="P15" s="38">
        <f>MRIO_en_émissions!P40</f>
        <v>9.7810350820926306</v>
      </c>
      <c r="Q15" s="37">
        <f>MRIO_en_émissions!Q40</f>
        <v>0.17174786150452878</v>
      </c>
      <c r="R15" s="38">
        <f>MRIO_en_émissions!R40</f>
        <v>9.8173904960181021E-3</v>
      </c>
      <c r="S15" s="38">
        <f>MRIO_en_émissions!S40</f>
        <v>3.6888058994070591E-2</v>
      </c>
      <c r="T15" s="39">
        <f>MRIO_en_émissions!T40</f>
        <v>1.7580693176446668E-2</v>
      </c>
      <c r="U15" s="38">
        <f>MRIO_en_émissions!U40</f>
        <v>0.7714133588008053</v>
      </c>
      <c r="V15" s="38">
        <f>MRIO_en_émissions!V40</f>
        <v>9.6930716053760219E-2</v>
      </c>
      <c r="W15" s="38">
        <f>MRIO_en_émissions!W40</f>
        <v>0.36847421169552913</v>
      </c>
      <c r="X15" s="39">
        <f>MRIO_en_émissions!X40</f>
        <v>0.18740578378403494</v>
      </c>
      <c r="Y15" s="27"/>
      <c r="Z15" s="37">
        <f>'MRIO_+_Emi'!Y13/1000</f>
        <v>5.3648560364098206</v>
      </c>
      <c r="AA15" s="38">
        <f>'MRIO_+_Emi'!Z13/1000</f>
        <v>36.6761753327688</v>
      </c>
      <c r="AB15" s="40">
        <f>'MRIO_+_Emi'!AA13/1000</f>
        <v>11256.636905470799</v>
      </c>
      <c r="AC15" s="38">
        <f>'MRIO_+_Emi'!AB13/1000</f>
        <v>36.664116187976305</v>
      </c>
      <c r="AD15" s="39">
        <f>'MRIO_+_Emi'!AC13/1000</f>
        <v>151.17804980271001</v>
      </c>
      <c r="AE15" s="27"/>
      <c r="AF15" s="41">
        <f>'MRIO_+_Emi'!AE13/1000</f>
        <v>195509.114016248</v>
      </c>
      <c r="AG15" s="245">
        <f t="shared" si="0"/>
        <v>13.020454626085638</v>
      </c>
      <c r="AI15" s="32">
        <f t="shared" si="1"/>
        <v>3483.0671760396799</v>
      </c>
      <c r="AL15" s="249">
        <f t="shared" si="2"/>
        <v>1.6096129827238484E-6</v>
      </c>
      <c r="AM15" s="250">
        <f t="shared" si="3"/>
        <v>1.2065607749001778E-7</v>
      </c>
      <c r="AN15" s="250">
        <f t="shared" si="4"/>
        <v>1.0069280316469068E-6</v>
      </c>
      <c r="AO15" s="250">
        <f t="shared" si="5"/>
        <v>6.1825008993936819E-7</v>
      </c>
      <c r="AP15" s="249">
        <f t="shared" si="6"/>
        <v>1.1722424501365722E-5</v>
      </c>
      <c r="AQ15" s="250">
        <f t="shared" si="7"/>
        <v>8.5263327898305322E-7</v>
      </c>
      <c r="AR15" s="250">
        <f t="shared" si="8"/>
        <v>7.0456571581751054E-6</v>
      </c>
      <c r="AS15" s="251">
        <f t="shared" si="9"/>
        <v>5.4311503378365284E-6</v>
      </c>
      <c r="AT15" s="250">
        <f t="shared" si="10"/>
        <v>5.4960637742473763E-4</v>
      </c>
      <c r="AU15" s="250">
        <f t="shared" si="11"/>
        <v>7.8515651302098858E-5</v>
      </c>
      <c r="AV15" s="250">
        <f t="shared" si="12"/>
        <v>1.641630743778405E-3</v>
      </c>
      <c r="AW15" s="250">
        <f t="shared" si="13"/>
        <v>6.5139430518801821E-4</v>
      </c>
      <c r="AX15" s="249">
        <f t="shared" si="14"/>
        <v>1.1438010187397771E-5</v>
      </c>
      <c r="AY15" s="250">
        <f t="shared" si="15"/>
        <v>6.5381549163659382E-7</v>
      </c>
      <c r="AZ15" s="250">
        <f t="shared" si="16"/>
        <v>2.4566593777144863E-6</v>
      </c>
      <c r="BA15" s="251">
        <f t="shared" si="17"/>
        <v>1.1708334874865911E-6</v>
      </c>
      <c r="BB15" s="250">
        <f t="shared" si="18"/>
        <v>5.1374344806183686E-5</v>
      </c>
      <c r="BC15" s="250">
        <f t="shared" si="19"/>
        <v>6.4553614116786842E-6</v>
      </c>
      <c r="BD15" s="250">
        <f t="shared" si="20"/>
        <v>2.4539529926290762E-5</v>
      </c>
      <c r="BE15" s="251">
        <f t="shared" si="21"/>
        <v>1.2480791582039773E-5</v>
      </c>
    </row>
    <row r="16" spans="1:57" x14ac:dyDescent="0.25">
      <c r="A16" s="53" t="s">
        <v>10</v>
      </c>
      <c r="B16" s="35" t="s">
        <v>16</v>
      </c>
      <c r="C16" s="36">
        <f>'MRIO_+_Emi'!B14/1000</f>
        <v>8693.9351927942389</v>
      </c>
      <c r="D16" s="27"/>
      <c r="E16" s="44">
        <f>MRIO_en_émissions!E41</f>
        <v>9.5760507986116669E-2</v>
      </c>
      <c r="F16" s="45">
        <f>MRIO_en_émissions!F41</f>
        <v>1.8964347605808615E-2</v>
      </c>
      <c r="G16" s="45">
        <f>MRIO_en_émissions!G41</f>
        <v>0.17572829690740133</v>
      </c>
      <c r="H16" s="45">
        <f>MRIO_en_émissions!H41</f>
        <v>0.37316841870475775</v>
      </c>
      <c r="I16" s="44">
        <f>MRIO_en_émissions!I41</f>
        <v>1.538112633484271</v>
      </c>
      <c r="J16" s="45">
        <f>MRIO_en_émissions!J41</f>
        <v>0.25350082958786613</v>
      </c>
      <c r="K16" s="45">
        <f>MRIO_en_émissions!K41</f>
        <v>1.5381365885348703</v>
      </c>
      <c r="L16" s="46">
        <f>MRIO_en_émissions!L41</f>
        <v>3.9541741394783547</v>
      </c>
      <c r="M16" s="45">
        <f>MRIO_en_émissions!M41</f>
        <v>24.8721747914989</v>
      </c>
      <c r="N16" s="45">
        <f>MRIO_en_émissions!N41</f>
        <v>9.792839069612544</v>
      </c>
      <c r="O16" s="45">
        <f>MRIO_en_émissions!O41</f>
        <v>119.68489685305138</v>
      </c>
      <c r="P16" s="45">
        <f>MRIO_en_émissions!P41</f>
        <v>122.63477465265456</v>
      </c>
      <c r="Q16" s="44">
        <f>MRIO_en_émissions!Q41</f>
        <v>0.43504226293152332</v>
      </c>
      <c r="R16" s="45">
        <f>MRIO_en_émissions!R41</f>
        <v>9.5485718687375792E-2</v>
      </c>
      <c r="S16" s="45">
        <f>MRIO_en_émissions!S41</f>
        <v>0.43760023344520049</v>
      </c>
      <c r="T16" s="46">
        <f>MRIO_en_émissions!T41</f>
        <v>0.32025218815996054</v>
      </c>
      <c r="U16" s="45">
        <f>MRIO_en_émissions!U41</f>
        <v>2.0517353962883398</v>
      </c>
      <c r="V16" s="45">
        <f>MRIO_en_émissions!V41</f>
        <v>0.74506174406927839</v>
      </c>
      <c r="W16" s="45">
        <f>MRIO_en_émissions!W41</f>
        <v>3.2368136012667912</v>
      </c>
      <c r="X16" s="46">
        <f>MRIO_en_émissions!X41</f>
        <v>3.6255580227189617</v>
      </c>
      <c r="Y16" s="27"/>
      <c r="Z16" s="37">
        <f>'MRIO_+_Emi'!Y14/1000</f>
        <v>6.2563833310753596</v>
      </c>
      <c r="AA16" s="38">
        <f>'MRIO_+_Emi'!Z14/1000</f>
        <v>54.841728785774805</v>
      </c>
      <c r="AB16" s="47">
        <f>'MRIO_+_Emi'!AA14/1000</f>
        <v>2667.2158737087198</v>
      </c>
      <c r="AC16" s="38">
        <f>'MRIO_+_Emi'!AB14/1000</f>
        <v>16.606504036409799</v>
      </c>
      <c r="AD16" s="39">
        <f>'MRIO_+_Emi'!AC14/1000</f>
        <v>112.72635646401399</v>
      </c>
      <c r="AE16" s="27"/>
      <c r="AF16" s="48">
        <f>'MRIO_+_Emi'!AE14/1000</f>
        <v>440752.66368537804</v>
      </c>
      <c r="AG16" s="245">
        <f t="shared" si="0"/>
        <v>50.696566504278223</v>
      </c>
      <c r="AI16" s="32">
        <f t="shared" si="1"/>
        <v>5540.4085661715708</v>
      </c>
      <c r="AL16" s="252">
        <f t="shared" si="2"/>
        <v>1.101463328890299E-5</v>
      </c>
      <c r="AM16" s="253">
        <f t="shared" si="3"/>
        <v>2.1813306845819096E-6</v>
      </c>
      <c r="AN16" s="253">
        <f t="shared" si="4"/>
        <v>2.0212745208067521E-5</v>
      </c>
      <c r="AO16" s="253">
        <f t="shared" si="5"/>
        <v>4.2922843387888316E-5</v>
      </c>
      <c r="AP16" s="252">
        <f t="shared" si="6"/>
        <v>1.7691788578768093E-4</v>
      </c>
      <c r="AQ16" s="253">
        <f t="shared" si="7"/>
        <v>2.9158352801844469E-5</v>
      </c>
      <c r="AR16" s="253">
        <f t="shared" si="8"/>
        <v>1.7692064116255643E-4</v>
      </c>
      <c r="AS16" s="254">
        <f t="shared" si="9"/>
        <v>4.5481983150227271E-4</v>
      </c>
      <c r="AT16" s="253">
        <f t="shared" si="10"/>
        <v>2.8608649869064596E-3</v>
      </c>
      <c r="AU16" s="253">
        <f t="shared" si="11"/>
        <v>1.1263989036551716E-3</v>
      </c>
      <c r="AV16" s="253">
        <f t="shared" si="12"/>
        <v>1.3766481368787907E-2</v>
      </c>
      <c r="AW16" s="253">
        <f t="shared" si="13"/>
        <v>1.4105784312068196E-2</v>
      </c>
      <c r="AX16" s="252">
        <f t="shared" si="14"/>
        <v>5.0039740725476968E-5</v>
      </c>
      <c r="AY16" s="253">
        <f t="shared" si="15"/>
        <v>1.0983026278654211E-5</v>
      </c>
      <c r="AZ16" s="253">
        <f t="shared" si="16"/>
        <v>5.0333965430050019E-5</v>
      </c>
      <c r="BA16" s="254">
        <f t="shared" si="17"/>
        <v>3.683627506510446E-5</v>
      </c>
      <c r="BB16" s="253">
        <f t="shared" si="18"/>
        <v>2.359961686842193E-4</v>
      </c>
      <c r="BC16" s="253">
        <f t="shared" si="19"/>
        <v>8.5699022082290769E-5</v>
      </c>
      <c r="BD16" s="253">
        <f t="shared" si="20"/>
        <v>3.7230707723121139E-4</v>
      </c>
      <c r="BE16" s="254">
        <f t="shared" si="21"/>
        <v>4.1702151469036932E-4</v>
      </c>
    </row>
    <row r="17" spans="1:57" x14ac:dyDescent="0.25">
      <c r="A17" s="54" t="s">
        <v>11</v>
      </c>
      <c r="B17" s="25" t="s">
        <v>13</v>
      </c>
      <c r="C17" s="26">
        <f>'MRIO_+_Emi'!B15/1000</f>
        <v>14985.277184295499</v>
      </c>
      <c r="D17" s="27"/>
      <c r="E17" s="38">
        <f>MRIO_en_émissions!E42</f>
        <v>3.9029698754751934</v>
      </c>
      <c r="F17" s="38">
        <f>MRIO_en_émissions!F42</f>
        <v>0.19983022029686598</v>
      </c>
      <c r="G17" s="38">
        <f>MRIO_en_émissions!G42</f>
        <v>2.1731880915908977</v>
      </c>
      <c r="H17" s="38">
        <f>MRIO_en_émissions!H42</f>
        <v>0.96928638615712848</v>
      </c>
      <c r="I17" s="37">
        <f>MRIO_en_émissions!I42</f>
        <v>28.27743092862843</v>
      </c>
      <c r="J17" s="38">
        <f>MRIO_en_émissions!J42</f>
        <v>1.1974221507160383</v>
      </c>
      <c r="K17" s="38">
        <f>MRIO_en_émissions!K42</f>
        <v>10.536914763820116</v>
      </c>
      <c r="L17" s="39">
        <f>MRIO_en_émissions!L42</f>
        <v>4.0630210546298731</v>
      </c>
      <c r="M17" s="38">
        <f>MRIO_en_émissions!M42</f>
        <v>28.191271717760834</v>
      </c>
      <c r="N17" s="38">
        <f>MRIO_en_émissions!N42</f>
        <v>1.1618064165376027</v>
      </c>
      <c r="O17" s="38">
        <f>MRIO_en_émissions!O42</f>
        <v>22.582406718225389</v>
      </c>
      <c r="P17" s="38">
        <f>MRIO_en_émissions!P42</f>
        <v>7.8107337449256571</v>
      </c>
      <c r="Q17" s="37">
        <f>MRIO_en_émissions!Q42</f>
        <v>2751.0799257992758</v>
      </c>
      <c r="R17" s="38">
        <f>MRIO_en_émissions!R42</f>
        <v>109.25873790361622</v>
      </c>
      <c r="S17" s="38">
        <f>MRIO_en_émissions!S42</f>
        <v>729.26054424639437</v>
      </c>
      <c r="T17" s="39">
        <f>MRIO_en_émissions!T42</f>
        <v>207.50354249530551</v>
      </c>
      <c r="U17" s="38">
        <f>MRIO_en_émissions!U42</f>
        <v>134.23199881770742</v>
      </c>
      <c r="V17" s="38">
        <f>MRIO_en_émissions!V42</f>
        <v>8.1606721061092315</v>
      </c>
      <c r="W17" s="38">
        <f>MRIO_en_émissions!W42</f>
        <v>58.918045947917314</v>
      </c>
      <c r="X17" s="38">
        <f>MRIO_en_émissions!X42</f>
        <v>15.855647361086803</v>
      </c>
      <c r="Y17" s="27"/>
      <c r="Z17" s="28">
        <f>'MRIO_+_Emi'!Y15/1000</f>
        <v>19.214868130398003</v>
      </c>
      <c r="AA17" s="29">
        <f>'MRIO_+_Emi'!Z15/1000</f>
        <v>119.79342524978799</v>
      </c>
      <c r="AB17" s="29">
        <f>'MRIO_+_Emi'!AA15/1000</f>
        <v>206.11791139966101</v>
      </c>
      <c r="AC17" s="31">
        <f>'MRIO_+_Emi'!AB15/1000</f>
        <v>3151.7234263683304</v>
      </c>
      <c r="AD17" s="30">
        <f>'MRIO_+_Emi'!AC15/1000</f>
        <v>477.81096248433499</v>
      </c>
      <c r="AE17" s="27"/>
      <c r="AF17" s="41">
        <f>'MRIO_+_Emi'!AE15/1000</f>
        <v>5614517.03367694</v>
      </c>
      <c r="AG17" s="245">
        <f t="shared" si="0"/>
        <v>374.66888097077896</v>
      </c>
      <c r="AI17" s="32">
        <f t="shared" si="1"/>
        <v>6885.2811939168096</v>
      </c>
      <c r="AL17" s="250">
        <f t="shared" si="2"/>
        <v>2.604536324203257E-4</v>
      </c>
      <c r="AM17" s="250">
        <f t="shared" si="3"/>
        <v>1.3335103371079924E-5</v>
      </c>
      <c r="AN17" s="250">
        <f t="shared" si="4"/>
        <v>1.4502154780749658E-4</v>
      </c>
      <c r="AO17" s="250">
        <f t="shared" si="5"/>
        <v>6.4682579723846295E-5</v>
      </c>
      <c r="AP17" s="249">
        <f t="shared" si="6"/>
        <v>1.8870142060677427E-3</v>
      </c>
      <c r="AQ17" s="250">
        <f t="shared" si="7"/>
        <v>7.9906573364617588E-5</v>
      </c>
      <c r="AR17" s="250">
        <f t="shared" si="8"/>
        <v>7.0315114189964758E-4</v>
      </c>
      <c r="AS17" s="251">
        <f t="shared" si="9"/>
        <v>2.7113419422684421E-4</v>
      </c>
      <c r="AT17" s="250">
        <f t="shared" si="10"/>
        <v>1.8812646153322514E-3</v>
      </c>
      <c r="AU17" s="250">
        <f t="shared" si="11"/>
        <v>7.7529858290187019E-5</v>
      </c>
      <c r="AV17" s="250">
        <f t="shared" si="12"/>
        <v>1.5069729068402983E-3</v>
      </c>
      <c r="AW17" s="250">
        <f t="shared" si="13"/>
        <v>5.2122717844093464E-4</v>
      </c>
      <c r="AX17" s="249">
        <f t="shared" si="14"/>
        <v>0.18358552143982995</v>
      </c>
      <c r="AY17" s="250">
        <f t="shared" si="15"/>
        <v>7.2910722010613776E-3</v>
      </c>
      <c r="AZ17" s="250">
        <f t="shared" si="16"/>
        <v>4.8665135471144705E-2</v>
      </c>
      <c r="BA17" s="251">
        <f t="shared" si="17"/>
        <v>1.3847160779432779E-2</v>
      </c>
      <c r="BB17" s="250">
        <f t="shared" si="18"/>
        <v>8.957591986245135E-3</v>
      </c>
      <c r="BC17" s="250">
        <f t="shared" si="19"/>
        <v>5.4457932314135493E-4</v>
      </c>
      <c r="BD17" s="250">
        <f t="shared" si="20"/>
        <v>3.9317288044336714E-3</v>
      </c>
      <c r="BE17" s="250">
        <f t="shared" si="21"/>
        <v>1.058081686850841E-3</v>
      </c>
    </row>
    <row r="18" spans="1:57" x14ac:dyDescent="0.25">
      <c r="A18" s="55" t="s">
        <v>11</v>
      </c>
      <c r="B18" s="35" t="s">
        <v>14</v>
      </c>
      <c r="C18" s="36">
        <f>'MRIO_+_Emi'!B16/1000</f>
        <v>2393.5147366198103</v>
      </c>
      <c r="D18" s="27"/>
      <c r="E18" s="38">
        <f>MRIO_en_émissions!E43</f>
        <v>5.5405422390548693E-2</v>
      </c>
      <c r="F18" s="38">
        <f>MRIO_en_émissions!F43</f>
        <v>2.7608801735505221E-2</v>
      </c>
      <c r="G18" s="38">
        <f>MRIO_en_émissions!G43</f>
        <v>4.2955180641464211E-2</v>
      </c>
      <c r="H18" s="38">
        <f>MRIO_en_émissions!H43</f>
        <v>2.4836873205093559E-2</v>
      </c>
      <c r="I18" s="37">
        <f>MRIO_en_émissions!I43</f>
        <v>0.34785091704277132</v>
      </c>
      <c r="J18" s="38">
        <f>MRIO_en_émissions!J43</f>
        <v>0.26798202669654181</v>
      </c>
      <c r="K18" s="38">
        <f>MRIO_en_émissions!K43</f>
        <v>0.20591056733637433</v>
      </c>
      <c r="L18" s="39">
        <f>MRIO_en_émissions!L43</f>
        <v>0.22623908855687477</v>
      </c>
      <c r="M18" s="38">
        <f>MRIO_en_émissions!M43</f>
        <v>0.14813856102591691</v>
      </c>
      <c r="N18" s="38">
        <f>MRIO_en_émissions!N43</f>
        <v>0.12278703332483325</v>
      </c>
      <c r="O18" s="38">
        <f>MRIO_en_émissions!O43</f>
        <v>0.47073332415442481</v>
      </c>
      <c r="P18" s="38">
        <f>MRIO_en_émissions!P43</f>
        <v>0.18944974668480005</v>
      </c>
      <c r="Q18" s="37">
        <f>MRIO_en_émissions!Q43</f>
        <v>2012.3581258043714</v>
      </c>
      <c r="R18" s="38">
        <f>MRIO_en_émissions!R43</f>
        <v>1606.4452587990609</v>
      </c>
      <c r="S18" s="38">
        <f>MRIO_en_émissions!S43</f>
        <v>359.39781312518784</v>
      </c>
      <c r="T18" s="39">
        <f>MRIO_en_émissions!T43</f>
        <v>444.8628208244869</v>
      </c>
      <c r="U18" s="38">
        <f>MRIO_en_émissions!U43</f>
        <v>12.631785884661229</v>
      </c>
      <c r="V18" s="38">
        <f>MRIO_en_émissions!V43</f>
        <v>13.287496141678192</v>
      </c>
      <c r="W18" s="38">
        <f>MRIO_en_émissions!W43</f>
        <v>14.306035800521705</v>
      </c>
      <c r="X18" s="38">
        <f>MRIO_en_émissions!X43</f>
        <v>16.029198640294254</v>
      </c>
      <c r="Y18" s="27"/>
      <c r="Z18" s="37">
        <f>'MRIO_+_Emi'!Y16/1000</f>
        <v>3.5858771380186297E-2</v>
      </c>
      <c r="AA18" s="38">
        <f>'MRIO_+_Emi'!Z16/1000</f>
        <v>0.29560571126164303</v>
      </c>
      <c r="AB18" s="38">
        <f>'MRIO_+_Emi'!AA16/1000</f>
        <v>0.37436050465706999</v>
      </c>
      <c r="AC18" s="40">
        <f>'MRIO_+_Emi'!AB16/1000</f>
        <v>335.96100628281101</v>
      </c>
      <c r="AD18" s="39">
        <f>'MRIO_+_Emi'!AC16/1000</f>
        <v>7.06954567908552</v>
      </c>
      <c r="AE18" s="27"/>
      <c r="AF18" s="41">
        <f>'MRIO_+_Emi'!AE16/1000</f>
        <v>5232962.2929561008</v>
      </c>
      <c r="AG18" s="245">
        <f t="shared" si="0"/>
        <v>2186.3087838540905</v>
      </c>
      <c r="AI18" s="32">
        <f t="shared" si="1"/>
        <v>-2431.6700728924434</v>
      </c>
      <c r="AL18" s="250">
        <f t="shared" si="2"/>
        <v>2.3148143415567104E-5</v>
      </c>
      <c r="AM18" s="250">
        <f t="shared" si="3"/>
        <v>1.1534836745770431E-5</v>
      </c>
      <c r="AN18" s="250">
        <f t="shared" si="4"/>
        <v>1.7946486806313438E-5</v>
      </c>
      <c r="AO18" s="250">
        <f t="shared" si="5"/>
        <v>1.0376737115965661E-5</v>
      </c>
      <c r="AP18" s="249">
        <f t="shared" si="6"/>
        <v>1.4533059342430299E-4</v>
      </c>
      <c r="AQ18" s="250">
        <f t="shared" si="7"/>
        <v>1.119617199746151E-4</v>
      </c>
      <c r="AR18" s="250">
        <f t="shared" si="8"/>
        <v>8.6028535436204215E-5</v>
      </c>
      <c r="AS18" s="251">
        <f t="shared" si="9"/>
        <v>9.4521702789420069E-5</v>
      </c>
      <c r="AT18" s="250">
        <f t="shared" si="10"/>
        <v>6.1891643598201704E-5</v>
      </c>
      <c r="AU18" s="250">
        <f t="shared" si="11"/>
        <v>5.1299886082271045E-5</v>
      </c>
      <c r="AV18" s="250">
        <f t="shared" si="12"/>
        <v>1.9667032625803166E-4</v>
      </c>
      <c r="AW18" s="250">
        <f t="shared" si="13"/>
        <v>7.9151276483196582E-5</v>
      </c>
      <c r="AX18" s="249">
        <f t="shared" si="14"/>
        <v>0.8407544332257928</v>
      </c>
      <c r="AY18" s="250">
        <f t="shared" si="15"/>
        <v>0.67116581077237425</v>
      </c>
      <c r="AZ18" s="250">
        <f t="shared" si="16"/>
        <v>0.15015483616062447</v>
      </c>
      <c r="BA18" s="251">
        <f t="shared" si="17"/>
        <v>0.18586174299170385</v>
      </c>
      <c r="BB18" s="250">
        <f t="shared" si="18"/>
        <v>5.277504955954521E-3</v>
      </c>
      <c r="BC18" s="250">
        <f t="shared" si="19"/>
        <v>5.5514578366219602E-3</v>
      </c>
      <c r="BD18" s="250">
        <f t="shared" si="20"/>
        <v>5.9769992562172802E-3</v>
      </c>
      <c r="BE18" s="250">
        <f t="shared" si="21"/>
        <v>6.6969291623961945E-3</v>
      </c>
    </row>
    <row r="19" spans="1:57" x14ac:dyDescent="0.25">
      <c r="A19" s="55" t="s">
        <v>11</v>
      </c>
      <c r="B19" s="35" t="s">
        <v>15</v>
      </c>
      <c r="C19" s="36">
        <f>'MRIO_+_Emi'!B17/1000</f>
        <v>8159.6556494513097</v>
      </c>
      <c r="D19" s="27"/>
      <c r="E19" s="38">
        <f>MRIO_en_émissions!E44</f>
        <v>2.9277405373974521E-2</v>
      </c>
      <c r="F19" s="38">
        <f>MRIO_en_émissions!F44</f>
        <v>1.5234135214480628E-3</v>
      </c>
      <c r="G19" s="38">
        <f>MRIO_en_émissions!G44</f>
        <v>2.2547261112618101E-2</v>
      </c>
      <c r="H19" s="38">
        <f>MRIO_en_émissions!H44</f>
        <v>9.6086164067603515E-3</v>
      </c>
      <c r="I19" s="37">
        <f>MRIO_en_émissions!I44</f>
        <v>0.21134926264269721</v>
      </c>
      <c r="J19" s="38">
        <f>MRIO_en_émissions!J44</f>
        <v>8.4527572018800318E-3</v>
      </c>
      <c r="K19" s="38">
        <f>MRIO_en_émissions!K44</f>
        <v>0.1023536035202222</v>
      </c>
      <c r="L19" s="39">
        <f>MRIO_en_émissions!L44</f>
        <v>3.7528072962040519E-2</v>
      </c>
      <c r="M19" s="38">
        <f>MRIO_en_émissions!M44</f>
        <v>0.20018421313069101</v>
      </c>
      <c r="N19" s="38">
        <f>MRIO_en_émissions!N44</f>
        <v>6.6841319088683064E-3</v>
      </c>
      <c r="O19" s="38">
        <f>MRIO_en_émissions!O44</f>
        <v>0.18167326664520519</v>
      </c>
      <c r="P19" s="38">
        <f>MRIO_en_émissions!P44</f>
        <v>5.7054165529868126E-2</v>
      </c>
      <c r="Q19" s="37">
        <f>MRIO_en_émissions!Q44</f>
        <v>38.423749239425732</v>
      </c>
      <c r="R19" s="38">
        <f>MRIO_en_émissions!R44</f>
        <v>3.3353339180744892</v>
      </c>
      <c r="S19" s="38">
        <f>MRIO_en_émissions!S44</f>
        <v>28.83219393850489</v>
      </c>
      <c r="T19" s="39">
        <f>MRIO_en_émissions!T44</f>
        <v>13.819757513329149</v>
      </c>
      <c r="U19" s="38">
        <f>MRIO_en_émissions!U44</f>
        <v>0.97127783755021124</v>
      </c>
      <c r="V19" s="38">
        <f>MRIO_en_émissions!V44</f>
        <v>6.3352893285596373E-2</v>
      </c>
      <c r="W19" s="38">
        <f>MRIO_en_émissions!W44</f>
        <v>0.47885709324415399</v>
      </c>
      <c r="X19" s="38">
        <f>MRIO_en_émissions!X44</f>
        <v>0.16586034906561481</v>
      </c>
      <c r="Y19" s="27"/>
      <c r="Z19" s="37">
        <f>'MRIO_+_Emi'!Y17/1000</f>
        <v>2.0740892294665501</v>
      </c>
      <c r="AA19" s="38">
        <f>'MRIO_+_Emi'!Z17/1000</f>
        <v>13.0439113090601</v>
      </c>
      <c r="AB19" s="38">
        <f>'MRIO_+_Emi'!AA17/1000</f>
        <v>21.5141018780694</v>
      </c>
      <c r="AC19" s="40">
        <f>'MRIO_+_Emi'!AB17/1000</f>
        <v>6150.9926201574899</v>
      </c>
      <c r="AD19" s="39">
        <f>'MRIO_+_Emi'!AC17/1000</f>
        <v>50.866347533446195</v>
      </c>
      <c r="AE19" s="27"/>
      <c r="AF19" s="41">
        <f>'MRIO_+_Emi'!AE17/1000</f>
        <v>369334.514099375</v>
      </c>
      <c r="AG19" s="245">
        <f t="shared" si="0"/>
        <v>45.263492721559963</v>
      </c>
      <c r="AI19" s="32">
        <f t="shared" si="1"/>
        <v>1834.2059603913413</v>
      </c>
      <c r="AL19" s="250">
        <f t="shared" si="2"/>
        <v>3.5880687411046886E-6</v>
      </c>
      <c r="AM19" s="250">
        <f t="shared" si="3"/>
        <v>1.8670071224764291E-7</v>
      </c>
      <c r="AN19" s="250">
        <f t="shared" si="4"/>
        <v>2.763261353331041E-6</v>
      </c>
      <c r="AO19" s="250">
        <f t="shared" si="5"/>
        <v>1.1775762139431063E-6</v>
      </c>
      <c r="AP19" s="249">
        <f t="shared" si="6"/>
        <v>2.5901737980439069E-5</v>
      </c>
      <c r="AQ19" s="250">
        <f t="shared" si="7"/>
        <v>1.0359208237480501E-6</v>
      </c>
      <c r="AR19" s="250">
        <f t="shared" si="8"/>
        <v>1.2543863113525496E-5</v>
      </c>
      <c r="AS19" s="251">
        <f t="shared" si="9"/>
        <v>4.5992226356468935E-6</v>
      </c>
      <c r="AT19" s="250">
        <f t="shared" si="10"/>
        <v>2.4533414365856511E-5</v>
      </c>
      <c r="AU19" s="250">
        <f t="shared" si="11"/>
        <v>8.1916838112130094E-7</v>
      </c>
      <c r="AV19" s="250">
        <f t="shared" si="12"/>
        <v>2.2264820287780364E-5</v>
      </c>
      <c r="AW19" s="250">
        <f t="shared" si="13"/>
        <v>6.992227120969828E-6</v>
      </c>
      <c r="AX19" s="249">
        <f t="shared" si="14"/>
        <v>4.7089915175537473E-3</v>
      </c>
      <c r="AY19" s="250">
        <f t="shared" si="15"/>
        <v>4.087591512882987E-4</v>
      </c>
      <c r="AZ19" s="250">
        <f t="shared" si="16"/>
        <v>3.5335062136407302E-3</v>
      </c>
      <c r="BA19" s="251">
        <f t="shared" si="17"/>
        <v>1.6936692070159173E-3</v>
      </c>
      <c r="BB19" s="250">
        <f t="shared" si="18"/>
        <v>1.1903416997940644E-4</v>
      </c>
      <c r="BC19" s="250">
        <f t="shared" si="19"/>
        <v>7.7641626077512832E-6</v>
      </c>
      <c r="BD19" s="250">
        <f t="shared" si="20"/>
        <v>5.8685943845725207E-5</v>
      </c>
      <c r="BE19" s="250">
        <f t="shared" si="21"/>
        <v>2.0326880960567003E-5</v>
      </c>
    </row>
    <row r="20" spans="1:57" x14ac:dyDescent="0.25">
      <c r="A20" s="56" t="s">
        <v>11</v>
      </c>
      <c r="B20" s="43" t="s">
        <v>16</v>
      </c>
      <c r="C20" s="52">
        <f>'MRIO_+_Emi'!B18/1000</f>
        <v>4110.8217194157496</v>
      </c>
      <c r="D20" s="27"/>
      <c r="E20" s="38">
        <f>MRIO_en_émissions!E45</f>
        <v>6.5477222532283483E-2</v>
      </c>
      <c r="F20" s="38">
        <f>MRIO_en_émissions!F45</f>
        <v>8.3289557844314112E-3</v>
      </c>
      <c r="G20" s="38">
        <f>MRIO_en_émissions!G45</f>
        <v>0.12767482504531832</v>
      </c>
      <c r="H20" s="38">
        <f>MRIO_en_émissions!H45</f>
        <v>0.19407564377303246</v>
      </c>
      <c r="I20" s="37">
        <f>MRIO_en_émissions!I45</f>
        <v>0.56016431402844047</v>
      </c>
      <c r="J20" s="38">
        <f>MRIO_en_émissions!J45</f>
        <v>6.6613179937829059E-2</v>
      </c>
      <c r="K20" s="38">
        <f>MRIO_en_émissions!K45</f>
        <v>0.61030332652659669</v>
      </c>
      <c r="L20" s="39">
        <f>MRIO_en_émissions!L45</f>
        <v>1.2194555904666895</v>
      </c>
      <c r="M20" s="38">
        <f>MRIO_en_émissions!M45</f>
        <v>0.3201839650195194</v>
      </c>
      <c r="N20" s="38">
        <f>MRIO_en_émissions!N45</f>
        <v>3.9376381836136939E-2</v>
      </c>
      <c r="O20" s="38">
        <f>MRIO_en_émissions!O45</f>
        <v>0.62369460851510894</v>
      </c>
      <c r="P20" s="38">
        <f>MRIO_en_émissions!P45</f>
        <v>0.53665421289671544</v>
      </c>
      <c r="Q20" s="37">
        <f>MRIO_en_émissions!Q45</f>
        <v>109.21638978286336</v>
      </c>
      <c r="R20" s="38">
        <f>MRIO_en_émissions!R45</f>
        <v>21.482616264968176</v>
      </c>
      <c r="S20" s="38">
        <f>MRIO_en_émissions!S45</f>
        <v>98.353400504002323</v>
      </c>
      <c r="T20" s="39">
        <f>MRIO_en_émissions!T45</f>
        <v>71.961236147158701</v>
      </c>
      <c r="U20" s="38">
        <f>MRIO_en_émissions!U45</f>
        <v>2.0747027246002285</v>
      </c>
      <c r="V20" s="38">
        <f>MRIO_en_émissions!V45</f>
        <v>0.45328895854844481</v>
      </c>
      <c r="W20" s="38">
        <f>MRIO_en_émissions!W45</f>
        <v>2.7642859952130645</v>
      </c>
      <c r="X20" s="38">
        <f>MRIO_en_émissions!X45</f>
        <v>3.2834914580891539</v>
      </c>
      <c r="Y20" s="27"/>
      <c r="Z20" s="44">
        <f>'MRIO_+_Emi'!Y18/1000</f>
        <v>2.6253634987298899</v>
      </c>
      <c r="AA20" s="45">
        <f>'MRIO_+_Emi'!Z18/1000</f>
        <v>14.271625744284499</v>
      </c>
      <c r="AB20" s="45">
        <f>'MRIO_+_Emi'!AA18/1000</f>
        <v>13.1396041947502</v>
      </c>
      <c r="AC20" s="47">
        <f>'MRIO_+_Emi'!AB18/1000</f>
        <v>1166.0402576756999</v>
      </c>
      <c r="AD20" s="46">
        <f>'MRIO_+_Emi'!AC18/1000</f>
        <v>53.716581154953396</v>
      </c>
      <c r="AE20" s="27"/>
      <c r="AF20" s="41">
        <f>'MRIO_+_Emi'!AE18/1000</f>
        <v>451110.324836771</v>
      </c>
      <c r="AG20" s="245">
        <f t="shared" si="0"/>
        <v>109.73726316228694</v>
      </c>
      <c r="AI20" s="32">
        <f t="shared" si="1"/>
        <v>2547.0668730855259</v>
      </c>
      <c r="AL20" s="250">
        <f t="shared" si="2"/>
        <v>1.5928013181167445E-5</v>
      </c>
      <c r="AM20" s="250">
        <f t="shared" si="3"/>
        <v>2.0261048405706983E-6</v>
      </c>
      <c r="AN20" s="250">
        <f t="shared" si="4"/>
        <v>3.1058224792940935E-5</v>
      </c>
      <c r="AO20" s="250">
        <f t="shared" si="5"/>
        <v>4.7210912323537948E-5</v>
      </c>
      <c r="AP20" s="249">
        <f t="shared" si="6"/>
        <v>1.3626577659224147E-4</v>
      </c>
      <c r="AQ20" s="250">
        <f t="shared" si="7"/>
        <v>1.6204346596499069E-5</v>
      </c>
      <c r="AR20" s="250">
        <f t="shared" si="8"/>
        <v>1.4846261117189389E-4</v>
      </c>
      <c r="AS20" s="251">
        <f t="shared" si="9"/>
        <v>2.9664521443659311E-4</v>
      </c>
      <c r="AT20" s="250">
        <f t="shared" si="10"/>
        <v>7.788806882752034E-5</v>
      </c>
      <c r="AU20" s="250">
        <f t="shared" si="11"/>
        <v>9.5787130952819104E-6</v>
      </c>
      <c r="AV20" s="250">
        <f t="shared" si="12"/>
        <v>1.5172017934257472E-4</v>
      </c>
      <c r="AW20" s="250">
        <f t="shared" si="13"/>
        <v>1.3054670076351242E-4</v>
      </c>
      <c r="AX20" s="249">
        <f t="shared" si="14"/>
        <v>2.6568019057363969E-2</v>
      </c>
      <c r="AY20" s="250">
        <f t="shared" si="15"/>
        <v>5.2258691160222319E-3</v>
      </c>
      <c r="AZ20" s="250">
        <f t="shared" si="16"/>
        <v>2.3925484299032261E-2</v>
      </c>
      <c r="BA20" s="251">
        <f t="shared" si="17"/>
        <v>1.7505316712539454E-2</v>
      </c>
      <c r="BB20" s="250">
        <f t="shared" si="18"/>
        <v>5.0469294613318715E-4</v>
      </c>
      <c r="BC20" s="250">
        <f t="shared" si="19"/>
        <v>1.1026723839847486E-4</v>
      </c>
      <c r="BD20" s="250">
        <f t="shared" si="20"/>
        <v>6.7244122559660376E-4</v>
      </c>
      <c r="BE20" s="250">
        <f t="shared" si="21"/>
        <v>7.9874333702698735E-4</v>
      </c>
    </row>
    <row r="21" spans="1:57" x14ac:dyDescent="0.25">
      <c r="A21" s="57" t="s">
        <v>12</v>
      </c>
      <c r="B21" s="35" t="s">
        <v>13</v>
      </c>
      <c r="C21" s="36">
        <f>'MRIO_+_Emi'!B19/1000</f>
        <v>15845.990500220099</v>
      </c>
      <c r="D21" s="27"/>
      <c r="E21" s="28">
        <f>MRIO_en_émissions!E46</f>
        <v>12.547595188141697</v>
      </c>
      <c r="F21" s="29">
        <f>MRIO_en_émissions!F46</f>
        <v>0.58065986551141224</v>
      </c>
      <c r="G21" s="29">
        <f>MRIO_en_émissions!G46</f>
        <v>5.3869442498362883</v>
      </c>
      <c r="H21" s="29">
        <f>MRIO_en_émissions!H46</f>
        <v>1.9783976546212412</v>
      </c>
      <c r="I21" s="28">
        <f>MRIO_en_émissions!I46</f>
        <v>106.23718957786737</v>
      </c>
      <c r="J21" s="29">
        <f>MRIO_en_émissions!J46</f>
        <v>3.5129806023981205</v>
      </c>
      <c r="K21" s="29">
        <f>MRIO_en_émissions!K46</f>
        <v>29.153000187836223</v>
      </c>
      <c r="L21" s="30">
        <f>MRIO_en_émissions!L46</f>
        <v>9.5757171427595384</v>
      </c>
      <c r="M21" s="29">
        <f>MRIO_en_émissions!M46</f>
        <v>128.74706717925724</v>
      </c>
      <c r="N21" s="29">
        <f>MRIO_en_émissions!N46</f>
        <v>4.8149818990256499</v>
      </c>
      <c r="O21" s="29">
        <f>MRIO_en_émissions!O46</f>
        <v>59.927240557906757</v>
      </c>
      <c r="P21" s="29">
        <f>MRIO_en_émissions!P46</f>
        <v>17.993429574561407</v>
      </c>
      <c r="Q21" s="28">
        <f>MRIO_en_émissions!Q46</f>
        <v>239.11381199537328</v>
      </c>
      <c r="R21" s="29">
        <f>MRIO_en_émissions!R46</f>
        <v>9.7398228832126481</v>
      </c>
      <c r="S21" s="29">
        <f>MRIO_en_émissions!S46</f>
        <v>29.137548467952296</v>
      </c>
      <c r="T21" s="30">
        <f>MRIO_en_émissions!T46</f>
        <v>15.91771268548116</v>
      </c>
      <c r="U21" s="29">
        <f>MRIO_en_émissions!U46</f>
        <v>2633.5083321993375</v>
      </c>
      <c r="V21" s="29">
        <f>MRIO_en_émissions!V46</f>
        <v>114.27480972062087</v>
      </c>
      <c r="W21" s="29">
        <f>MRIO_en_émissions!W46</f>
        <v>1018.0767803625099</v>
      </c>
      <c r="X21" s="30">
        <f>MRIO_en_émissions!X46</f>
        <v>221.20864115729262</v>
      </c>
      <c r="Y21" s="27"/>
      <c r="Z21" s="37">
        <f>'MRIO_+_Emi'!Y19/1000</f>
        <v>40.186873929720598</v>
      </c>
      <c r="AA21" s="38">
        <f>'MRIO_+_Emi'!Z19/1000</f>
        <v>245.033146218459</v>
      </c>
      <c r="AB21" s="38">
        <f>'MRIO_+_Emi'!AA19/1000</f>
        <v>451.97884963420802</v>
      </c>
      <c r="AC21" s="38">
        <f>'MRIO_+_Emi'!AB19/1000</f>
        <v>165.48329245554601</v>
      </c>
      <c r="AD21" s="31">
        <f>'MRIO_+_Emi'!AC19/1000</f>
        <v>5798.48581876969</v>
      </c>
      <c r="AE21" s="27"/>
      <c r="AF21" s="33">
        <f>'MRIO_+_Emi'!AE19/1000</f>
        <v>8077250.0069703907</v>
      </c>
      <c r="AG21" s="245">
        <f t="shared" si="0"/>
        <v>509.73462383801115</v>
      </c>
      <c r="AI21" s="32">
        <f t="shared" si="1"/>
        <v>4483.3898560609723</v>
      </c>
      <c r="AL21" s="246">
        <f t="shared" si="2"/>
        <v>7.9184669383510061E-4</v>
      </c>
      <c r="AM21" s="247">
        <f t="shared" si="3"/>
        <v>3.664396148056172E-5</v>
      </c>
      <c r="AN21" s="247">
        <f t="shared" si="4"/>
        <v>3.3995629681599673E-4</v>
      </c>
      <c r="AO21" s="247">
        <f t="shared" si="5"/>
        <v>1.2485162442788043E-4</v>
      </c>
      <c r="AP21" s="246">
        <f t="shared" si="6"/>
        <v>6.7043577728001123E-3</v>
      </c>
      <c r="AQ21" s="247">
        <f t="shared" si="7"/>
        <v>2.2169523592414911E-4</v>
      </c>
      <c r="AR21" s="247">
        <f t="shared" si="8"/>
        <v>1.8397714038406933E-3</v>
      </c>
      <c r="AS21" s="248">
        <f t="shared" si="9"/>
        <v>6.0429905865629118E-4</v>
      </c>
      <c r="AT21" s="247">
        <f t="shared" si="10"/>
        <v>8.124898672472949E-3</v>
      </c>
      <c r="AU21" s="247">
        <f t="shared" si="11"/>
        <v>3.0386121328034179E-4</v>
      </c>
      <c r="AV21" s="247">
        <f t="shared" si="12"/>
        <v>3.7818551359774179E-3</v>
      </c>
      <c r="AW21" s="247">
        <f t="shared" si="13"/>
        <v>1.1355193968033415E-3</v>
      </c>
      <c r="AX21" s="246">
        <f t="shared" si="14"/>
        <v>1.5089862132130649E-2</v>
      </c>
      <c r="AY21" s="247">
        <f t="shared" si="15"/>
        <v>6.1465535291576516E-4</v>
      </c>
      <c r="AZ21" s="247">
        <f t="shared" si="16"/>
        <v>1.8387962852525741E-3</v>
      </c>
      <c r="BA21" s="248">
        <f t="shared" si="17"/>
        <v>1.0045262039794901E-3</v>
      </c>
      <c r="BB21" s="247">
        <f t="shared" si="18"/>
        <v>0.16619398655847725</v>
      </c>
      <c r="BC21" s="247">
        <f t="shared" si="19"/>
        <v>7.2115914570965818E-3</v>
      </c>
      <c r="BD21" s="247">
        <f t="shared" si="20"/>
        <v>6.4248226095324809E-2</v>
      </c>
      <c r="BE21" s="248">
        <f t="shared" si="21"/>
        <v>1.3959912518830555E-2</v>
      </c>
    </row>
    <row r="22" spans="1:57" x14ac:dyDescent="0.25">
      <c r="A22" s="57" t="s">
        <v>12</v>
      </c>
      <c r="B22" s="35" t="s">
        <v>14</v>
      </c>
      <c r="C22" s="36">
        <f>'MRIO_+_Emi'!B20/1000</f>
        <v>5643.1795333454702</v>
      </c>
      <c r="D22" s="27"/>
      <c r="E22" s="37">
        <f>MRIO_en_émissions!E47</f>
        <v>6.7166228344586036</v>
      </c>
      <c r="F22" s="38">
        <f>MRIO_en_émissions!F47</f>
        <v>59.415886184191727</v>
      </c>
      <c r="G22" s="38">
        <f>MRIO_en_émissions!G47</f>
        <v>3.1759676805040802</v>
      </c>
      <c r="H22" s="38">
        <f>MRIO_en_émissions!H47</f>
        <v>3.982120512378085</v>
      </c>
      <c r="I22" s="37">
        <f>MRIO_en_émissions!I47</f>
        <v>95.547690572991129</v>
      </c>
      <c r="J22" s="38">
        <f>MRIO_en_émissions!J47</f>
        <v>437.03356747109007</v>
      </c>
      <c r="K22" s="38">
        <f>MRIO_en_émissions!K47</f>
        <v>44.000767913817064</v>
      </c>
      <c r="L22" s="39">
        <f>MRIO_en_émissions!L47</f>
        <v>32.463688254148778</v>
      </c>
      <c r="M22" s="38">
        <f>MRIO_en_émissions!M47</f>
        <v>16.762666995124171</v>
      </c>
      <c r="N22" s="38">
        <f>MRIO_en_émissions!N47</f>
        <v>306.29577658435312</v>
      </c>
      <c r="O22" s="38">
        <f>MRIO_en_émissions!O47</f>
        <v>51.570275116251288</v>
      </c>
      <c r="P22" s="38">
        <f>MRIO_en_émissions!P47</f>
        <v>12.407618425709007</v>
      </c>
      <c r="Q22" s="37">
        <f>MRIO_en_émissions!Q47</f>
        <v>242.94666206803871</v>
      </c>
      <c r="R22" s="38">
        <f>MRIO_en_émissions!R47</f>
        <v>514.18368705176124</v>
      </c>
      <c r="S22" s="38">
        <f>MRIO_en_émissions!S47</f>
        <v>14.872088211538463</v>
      </c>
      <c r="T22" s="39">
        <f>MRIO_en_émissions!T47</f>
        <v>18.85540168069824</v>
      </c>
      <c r="U22" s="38">
        <f>MRIO_en_émissions!U47</f>
        <v>2050.4698719180687</v>
      </c>
      <c r="V22" s="38">
        <f>MRIO_en_émissions!V47</f>
        <v>3578.8082024828295</v>
      </c>
      <c r="W22" s="38">
        <f>MRIO_en_émissions!W47</f>
        <v>1355.6467514882165</v>
      </c>
      <c r="X22" s="39">
        <f>MRIO_en_émissions!X47</f>
        <v>911.99846656882289</v>
      </c>
      <c r="Y22" s="27"/>
      <c r="Z22" s="37">
        <f>'MRIO_+_Emi'!Y20/1000</f>
        <v>6.9184747722269302</v>
      </c>
      <c r="AA22" s="38">
        <f>'MRIO_+_Emi'!Z20/1000</f>
        <v>44.801547392040604</v>
      </c>
      <c r="AB22" s="38">
        <f>'MRIO_+_Emi'!AA20/1000</f>
        <v>19.877045033022899</v>
      </c>
      <c r="AC22" s="38">
        <f>'MRIO_+_Emi'!AB20/1000</f>
        <v>6.8402406621507197</v>
      </c>
      <c r="AD22" s="40">
        <f>'MRIO_+_Emi'!AC20/1000</f>
        <v>971.44560971718897</v>
      </c>
      <c r="AE22" s="27"/>
      <c r="AF22" s="41">
        <f>'MRIO_+_Emi'!AE20/1000</f>
        <v>11987331.7929554</v>
      </c>
      <c r="AG22" s="245">
        <f t="shared" si="0"/>
        <v>2124.2159180161507</v>
      </c>
      <c r="AI22" s="32">
        <f t="shared" si="1"/>
        <v>-5163.8571642461502</v>
      </c>
      <c r="AL22" s="249">
        <f t="shared" si="2"/>
        <v>1.1902195907059438E-3</v>
      </c>
      <c r="AM22" s="250">
        <f t="shared" si="3"/>
        <v>1.0528796015278988E-2</v>
      </c>
      <c r="AN22" s="250">
        <f t="shared" si="4"/>
        <v>5.6279756150541213E-4</v>
      </c>
      <c r="AO22" s="250">
        <f t="shared" si="5"/>
        <v>7.0565192704711763E-4</v>
      </c>
      <c r="AP22" s="249">
        <f t="shared" si="6"/>
        <v>1.6931534786090208E-2</v>
      </c>
      <c r="AQ22" s="250">
        <f t="shared" si="7"/>
        <v>7.7444562039655968E-2</v>
      </c>
      <c r="AR22" s="250">
        <f t="shared" si="8"/>
        <v>7.797158969303942E-3</v>
      </c>
      <c r="AS22" s="251">
        <f t="shared" si="9"/>
        <v>5.7527300101514207E-3</v>
      </c>
      <c r="AT22" s="250">
        <f t="shared" si="10"/>
        <v>2.970429506286979E-3</v>
      </c>
      <c r="AU22" s="250">
        <f t="shared" si="11"/>
        <v>5.427716321525048E-2</v>
      </c>
      <c r="AV22" s="250">
        <f t="shared" si="12"/>
        <v>9.1385139904770433E-3</v>
      </c>
      <c r="AW22" s="250">
        <f t="shared" si="13"/>
        <v>2.1986928383888127E-3</v>
      </c>
      <c r="AX22" s="249">
        <f t="shared" si="14"/>
        <v>4.3051379214939067E-2</v>
      </c>
      <c r="AY22" s="250">
        <f t="shared" si="15"/>
        <v>9.1115954049212314E-2</v>
      </c>
      <c r="AZ22" s="250">
        <f t="shared" si="16"/>
        <v>2.6354093687183792E-3</v>
      </c>
      <c r="BA22" s="251">
        <f t="shared" si="17"/>
        <v>3.3412726937503815E-3</v>
      </c>
      <c r="BB22" s="250">
        <f t="shared" si="18"/>
        <v>0.36335364838241818</v>
      </c>
      <c r="BC22" s="250">
        <f t="shared" si="19"/>
        <v>0.6341829426718929</v>
      </c>
      <c r="BD22" s="250">
        <f t="shared" si="20"/>
        <v>0.24022747167225825</v>
      </c>
      <c r="BE22" s="251">
        <f t="shared" si="21"/>
        <v>0.16161074819254581</v>
      </c>
    </row>
    <row r="23" spans="1:57" x14ac:dyDescent="0.25">
      <c r="A23" s="57" t="s">
        <v>12</v>
      </c>
      <c r="B23" s="35" t="s">
        <v>15</v>
      </c>
      <c r="C23" s="36">
        <f>'MRIO_+_Emi'!B21/1000</f>
        <v>19711.795243801898</v>
      </c>
      <c r="D23" s="27"/>
      <c r="E23" s="37">
        <f>MRIO_en_émissions!E48</f>
        <v>0.15792789880001523</v>
      </c>
      <c r="F23" s="38">
        <f>MRIO_en_émissions!F48</f>
        <v>7.1423397061680632E-2</v>
      </c>
      <c r="G23" s="38">
        <f>MRIO_en_émissions!G48</f>
        <v>0.18335683166566399</v>
      </c>
      <c r="H23" s="38">
        <f>MRIO_en_émissions!H48</f>
        <v>9.0232620097546651E-2</v>
      </c>
      <c r="I23" s="37">
        <f>MRIO_en_émissions!I48</f>
        <v>1.3491839248131305</v>
      </c>
      <c r="J23" s="38">
        <f>MRIO_en_émissions!J48</f>
        <v>0.5496872837732335</v>
      </c>
      <c r="K23" s="38">
        <f>MRIO_en_émissions!K48</f>
        <v>0.84205353733840416</v>
      </c>
      <c r="L23" s="39">
        <f>MRIO_en_émissions!L48</f>
        <v>0.43909222739002435</v>
      </c>
      <c r="M23" s="38">
        <f>MRIO_en_émissions!M48</f>
        <v>1.0154818611738441</v>
      </c>
      <c r="N23" s="38">
        <f>MRIO_en_émissions!N48</f>
        <v>0.14797176873651785</v>
      </c>
      <c r="O23" s="38">
        <f>MRIO_en_émissions!O48</f>
        <v>0.71731028271847208</v>
      </c>
      <c r="P23" s="38">
        <f>MRIO_en_émissions!P48</f>
        <v>0.2202837713253768</v>
      </c>
      <c r="Q23" s="37">
        <f>MRIO_en_émissions!Q48</f>
        <v>1.963842240402373</v>
      </c>
      <c r="R23" s="38">
        <f>MRIO_en_émissions!R48</f>
        <v>0.44728465721470273</v>
      </c>
      <c r="S23" s="38">
        <f>MRIO_en_émissions!S48</f>
        <v>0.36882892247624233</v>
      </c>
      <c r="T23" s="39">
        <f>MRIO_en_émissions!T48</f>
        <v>0.19367571138120615</v>
      </c>
      <c r="U23" s="38">
        <f>MRIO_en_émissions!U48</f>
        <v>48.592001989947448</v>
      </c>
      <c r="V23" s="38">
        <f>MRIO_en_émissions!V48</f>
        <v>10.459043129963153</v>
      </c>
      <c r="W23" s="38">
        <f>MRIO_en_émissions!W48</f>
        <v>72.94983669898312</v>
      </c>
      <c r="X23" s="39">
        <f>MRIO_en_émissions!X48</f>
        <v>26.715668203658339</v>
      </c>
      <c r="Y23" s="27"/>
      <c r="Z23" s="37">
        <f>'MRIO_+_Emi'!Y21/1000</f>
        <v>14.9146203598645</v>
      </c>
      <c r="AA23" s="38">
        <f>'MRIO_+_Emi'!Z21/1000</f>
        <v>91.253189878916189</v>
      </c>
      <c r="AB23" s="38">
        <f>'MRIO_+_Emi'!AA21/1000</f>
        <v>126.923978211685</v>
      </c>
      <c r="AC23" s="38">
        <f>'MRIO_+_Emi'!AB21/1000</f>
        <v>117.193834352244</v>
      </c>
      <c r="AD23" s="40">
        <f>'MRIO_+_Emi'!AC21/1000</f>
        <v>14485.875387963601</v>
      </c>
      <c r="AE23" s="27"/>
      <c r="AF23" s="41">
        <f>'MRIO_+_Emi'!AE21/1000</f>
        <v>677084.60605931398</v>
      </c>
      <c r="AG23" s="245">
        <f t="shared" si="0"/>
        <v>34.349210596240027</v>
      </c>
      <c r="AI23" s="32">
        <f t="shared" si="1"/>
        <v>4708.1600460766676</v>
      </c>
      <c r="AL23" s="249">
        <f t="shared" si="2"/>
        <v>8.011847568763351E-6</v>
      </c>
      <c r="AM23" s="250">
        <f t="shared" si="3"/>
        <v>3.623383673495631E-6</v>
      </c>
      <c r="AN23" s="250">
        <f t="shared" si="4"/>
        <v>9.3018839429817038E-6</v>
      </c>
      <c r="AO23" s="250">
        <f t="shared" si="5"/>
        <v>4.577595240896136E-6</v>
      </c>
      <c r="AP23" s="249">
        <f t="shared" si="6"/>
        <v>6.8445512350650187E-5</v>
      </c>
      <c r="AQ23" s="250">
        <f t="shared" si="7"/>
        <v>2.7886211122554911E-5</v>
      </c>
      <c r="AR23" s="250">
        <f t="shared" si="8"/>
        <v>4.2718257110710211E-5</v>
      </c>
      <c r="AS23" s="251">
        <f t="shared" si="9"/>
        <v>2.2275608180746036E-5</v>
      </c>
      <c r="AT23" s="250">
        <f t="shared" si="10"/>
        <v>5.1516457461841194E-5</v>
      </c>
      <c r="AU23" s="250">
        <f t="shared" si="11"/>
        <v>7.5067626721135676E-6</v>
      </c>
      <c r="AV23" s="250">
        <f t="shared" si="12"/>
        <v>3.6389901267060921E-5</v>
      </c>
      <c r="AW23" s="250">
        <f t="shared" si="13"/>
        <v>1.117522623387852E-5</v>
      </c>
      <c r="AX23" s="249">
        <f t="shared" si="14"/>
        <v>9.9627771905751503E-5</v>
      </c>
      <c r="AY23" s="250">
        <f t="shared" si="15"/>
        <v>2.2691218718667709E-5</v>
      </c>
      <c r="AZ23" s="250">
        <f t="shared" si="16"/>
        <v>1.8711077195884302E-5</v>
      </c>
      <c r="BA23" s="251">
        <f t="shared" si="17"/>
        <v>9.825371509076769E-6</v>
      </c>
      <c r="BB23" s="250">
        <f t="shared" si="18"/>
        <v>2.4651231097394099E-3</v>
      </c>
      <c r="BC23" s="250">
        <f t="shared" si="19"/>
        <v>5.3059820278175088E-4</v>
      </c>
      <c r="BD23" s="250">
        <f t="shared" si="20"/>
        <v>3.7008215536289721E-3</v>
      </c>
      <c r="BE23" s="251">
        <f t="shared" si="21"/>
        <v>1.3553138044115343E-3</v>
      </c>
    </row>
    <row r="24" spans="1:57" x14ac:dyDescent="0.25">
      <c r="A24" s="58" t="s">
        <v>12</v>
      </c>
      <c r="B24" s="43" t="s">
        <v>16</v>
      </c>
      <c r="C24" s="52">
        <f>'MRIO_+_Emi'!B22/1000</f>
        <v>9474.8504400728198</v>
      </c>
      <c r="D24" s="27"/>
      <c r="E24" s="44">
        <f>MRIO_en_émissions!E49</f>
        <v>0.4780043626486154</v>
      </c>
      <c r="F24" s="45">
        <f>MRIO_en_émissions!F49</f>
        <v>0.1421023785456153</v>
      </c>
      <c r="G24" s="45">
        <f>MRIO_en_émissions!G49</f>
        <v>1.0593389917644789</v>
      </c>
      <c r="H24" s="45">
        <f>MRIO_en_émissions!H49</f>
        <v>1.8361581098425124</v>
      </c>
      <c r="I24" s="44">
        <f>MRIO_en_émissions!I49</f>
        <v>5.318089218568768</v>
      </c>
      <c r="J24" s="45">
        <f>MRIO_en_émissions!J49</f>
        <v>1.4029141790752815</v>
      </c>
      <c r="K24" s="45">
        <f>MRIO_en_émissions!K49</f>
        <v>7.0301346570718231</v>
      </c>
      <c r="L24" s="46">
        <f>MRIO_en_émissions!L49</f>
        <v>16.321238051859389</v>
      </c>
      <c r="M24" s="45">
        <f>MRIO_en_émissions!M49</f>
        <v>2.3594794599634072</v>
      </c>
      <c r="N24" s="45">
        <f>MRIO_en_émissions!N49</f>
        <v>1.6046506577748336</v>
      </c>
      <c r="O24" s="45">
        <f>MRIO_en_émissions!O49</f>
        <v>6.2954628606573939</v>
      </c>
      <c r="P24" s="45">
        <f>MRIO_en_émissions!P49</f>
        <v>6.3083332314942027</v>
      </c>
      <c r="Q24" s="44">
        <f>MRIO_en_émissions!Q49</f>
        <v>5.8282722917517313</v>
      </c>
      <c r="R24" s="45">
        <f>MRIO_en_émissions!R49</f>
        <v>1.1786036573078</v>
      </c>
      <c r="S24" s="45">
        <f>MRIO_en_émissions!S49</f>
        <v>3.8496677128203234</v>
      </c>
      <c r="T24" s="46">
        <f>MRIO_en_émissions!T49</f>
        <v>3.200025308137608</v>
      </c>
      <c r="U24" s="45">
        <f>MRIO_en_émissions!U49</f>
        <v>153.37617768832121</v>
      </c>
      <c r="V24" s="45">
        <f>MRIO_en_émissions!V49</f>
        <v>56.646211471248215</v>
      </c>
      <c r="W24" s="45">
        <f>MRIO_en_émissions!W49</f>
        <v>277.32811196241039</v>
      </c>
      <c r="X24" s="46">
        <f>MRIO_en_émissions!X49</f>
        <v>285.07051292911052</v>
      </c>
      <c r="Y24" s="27"/>
      <c r="Z24" s="44">
        <f>'MRIO_+_Emi'!Y22/1000</f>
        <v>15.624411045724001</v>
      </c>
      <c r="AA24" s="45">
        <f>'MRIO_+_Emi'!Z22/1000</f>
        <v>110.89743545808599</v>
      </c>
      <c r="AB24" s="45">
        <f>'MRIO_+_Emi'!AA22/1000</f>
        <v>97.573413112616393</v>
      </c>
      <c r="AC24" s="45">
        <f>'MRIO_+_Emi'!AB22/1000</f>
        <v>83.1296026443692</v>
      </c>
      <c r="AD24" s="47">
        <f>'MRIO_+_Emi'!AC22/1000</f>
        <v>3271.2887062176096</v>
      </c>
      <c r="AE24" s="27"/>
      <c r="AF24" s="48">
        <f>'MRIO_+_Emi'!AE22/1000</f>
        <v>1344390.1454942999</v>
      </c>
      <c r="AG24" s="245">
        <f t="shared" si="0"/>
        <v>141.89038170020629</v>
      </c>
      <c r="AI24" s="32">
        <f t="shared" si="1"/>
        <v>5059.7033824140399</v>
      </c>
      <c r="AL24" s="252">
        <f t="shared" si="2"/>
        <v>5.0449805584998941E-5</v>
      </c>
      <c r="AM24" s="253">
        <f t="shared" si="3"/>
        <v>1.4997849247794899E-5</v>
      </c>
      <c r="AN24" s="253">
        <f t="shared" si="4"/>
        <v>1.1180535233401924E-4</v>
      </c>
      <c r="AO24" s="253">
        <f t="shared" si="5"/>
        <v>1.9379283308543712E-4</v>
      </c>
      <c r="AP24" s="252">
        <f t="shared" si="6"/>
        <v>5.6128476667837465E-4</v>
      </c>
      <c r="AQ24" s="253">
        <f t="shared" si="7"/>
        <v>1.4806715820461007E-4</v>
      </c>
      <c r="AR24" s="253">
        <f t="shared" si="8"/>
        <v>7.4197843032314844E-4</v>
      </c>
      <c r="AS24" s="254">
        <f t="shared" si="9"/>
        <v>1.7225852962101163E-3</v>
      </c>
      <c r="AT24" s="253">
        <f t="shared" si="10"/>
        <v>2.4902550967815308E-4</v>
      </c>
      <c r="AU24" s="253">
        <f t="shared" si="11"/>
        <v>1.6935894322807918E-4</v>
      </c>
      <c r="AV24" s="253">
        <f t="shared" si="12"/>
        <v>6.6443928592597491E-4</v>
      </c>
      <c r="AW24" s="253">
        <f t="shared" si="13"/>
        <v>6.6579765785154915E-4</v>
      </c>
      <c r="AX24" s="252">
        <f t="shared" si="14"/>
        <v>6.1513079584894618E-4</v>
      </c>
      <c r="AY24" s="253">
        <f t="shared" si="15"/>
        <v>1.24392850817257E-4</v>
      </c>
      <c r="AZ24" s="253">
        <f t="shared" si="16"/>
        <v>4.0630379731785367E-4</v>
      </c>
      <c r="BA24" s="254">
        <f t="shared" si="17"/>
        <v>3.3773887285898032E-4</v>
      </c>
      <c r="BB24" s="253">
        <f t="shared" si="18"/>
        <v>1.6187714904673727E-2</v>
      </c>
      <c r="BC24" s="253">
        <f t="shared" si="19"/>
        <v>5.9785863459827712E-3</v>
      </c>
      <c r="BD24" s="253">
        <f t="shared" si="20"/>
        <v>2.9269919743480297E-2</v>
      </c>
      <c r="BE24" s="254">
        <f t="shared" si="21"/>
        <v>3.0087072585698735E-2</v>
      </c>
    </row>
    <row r="25" spans="1:57" ht="7.5" customHeight="1" x14ac:dyDescent="0.25">
      <c r="A25" s="17"/>
      <c r="B25" s="17"/>
      <c r="C25" s="17"/>
      <c r="D25" s="2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27"/>
      <c r="Z25" s="38"/>
      <c r="AA25" s="38"/>
      <c r="AB25" s="38"/>
      <c r="AC25" s="38"/>
      <c r="AD25" s="38"/>
      <c r="AE25" s="27"/>
      <c r="AF25" s="60"/>
      <c r="AI25" s="32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</row>
    <row r="26" spans="1:57" s="17" customFormat="1" x14ac:dyDescent="0.25">
      <c r="E26" s="134">
        <v>831.15062289754405</v>
      </c>
      <c r="F26" s="135">
        <v>197.91609207366599</v>
      </c>
      <c r="G26" s="135">
        <v>1917.8076692811201</v>
      </c>
      <c r="H26" s="135">
        <v>1217.0665843132899</v>
      </c>
      <c r="I26" s="134">
        <v>6671.7864134741803</v>
      </c>
      <c r="J26" s="135">
        <v>1422.32883704234</v>
      </c>
      <c r="K26" s="135">
        <v>10586.4211407519</v>
      </c>
      <c r="L26" s="136">
        <v>6381.3663846917898</v>
      </c>
      <c r="M26" s="135">
        <v>5143.7976289009302</v>
      </c>
      <c r="N26" s="135">
        <v>1541.6407415639301</v>
      </c>
      <c r="O26" s="135">
        <v>15015.5366790771</v>
      </c>
      <c r="P26" s="135">
        <v>8693.9351927942407</v>
      </c>
      <c r="Q26" s="134">
        <v>14985.277184295501</v>
      </c>
      <c r="R26" s="135">
        <v>2393.5147366198098</v>
      </c>
      <c r="S26" s="135">
        <v>8159.6556494513097</v>
      </c>
      <c r="T26" s="136">
        <v>4110.8217194157496</v>
      </c>
      <c r="U26" s="135">
        <v>15845.990500220099</v>
      </c>
      <c r="V26" s="135">
        <v>5643.1795333454702</v>
      </c>
      <c r="W26" s="135">
        <v>19711.795243801898</v>
      </c>
      <c r="X26" s="136">
        <v>9474.8504400728198</v>
      </c>
      <c r="AL26" s="134">
        <v>831.15062289754405</v>
      </c>
      <c r="AM26" s="135">
        <v>197.91609207366599</v>
      </c>
      <c r="AN26" s="135">
        <v>1917.8076692811201</v>
      </c>
      <c r="AO26" s="135">
        <v>1217.0665843132899</v>
      </c>
      <c r="AP26" s="134">
        <v>6671.7864134741803</v>
      </c>
      <c r="AQ26" s="135">
        <v>1422.32883704234</v>
      </c>
      <c r="AR26" s="135">
        <v>10586.4211407519</v>
      </c>
      <c r="AS26" s="136">
        <v>6381.3663846917898</v>
      </c>
      <c r="AT26" s="135">
        <v>5143.7976289009302</v>
      </c>
      <c r="AU26" s="135">
        <v>1541.6407415639301</v>
      </c>
      <c r="AV26" s="135">
        <v>15015.5366790771</v>
      </c>
      <c r="AW26" s="135">
        <v>8693.9351927942407</v>
      </c>
      <c r="AX26" s="134">
        <v>14985.277184295501</v>
      </c>
      <c r="AY26" s="135">
        <v>2393.5147366198098</v>
      </c>
      <c r="AZ26" s="135">
        <v>8159.6556494513097</v>
      </c>
      <c r="BA26" s="136">
        <v>4110.8217194157496</v>
      </c>
      <c r="BB26" s="135">
        <v>15845.990500220099</v>
      </c>
      <c r="BC26" s="135">
        <v>5643.1795333454702</v>
      </c>
      <c r="BD26" s="135">
        <v>19711.795243801898</v>
      </c>
      <c r="BE26" s="136">
        <v>9474.8504400728198</v>
      </c>
    </row>
    <row r="27" spans="1:57" s="17" customFormat="1" x14ac:dyDescent="0.25"/>
    <row r="28" spans="1:57" s="17" customFormat="1" x14ac:dyDescent="0.25">
      <c r="E28" s="11" t="s">
        <v>8</v>
      </c>
      <c r="F28" s="11" t="s">
        <v>8</v>
      </c>
      <c r="G28" s="11" t="s">
        <v>8</v>
      </c>
      <c r="H28" s="11" t="s">
        <v>8</v>
      </c>
      <c r="I28" s="12" t="s">
        <v>9</v>
      </c>
      <c r="J28" s="12" t="s">
        <v>9</v>
      </c>
      <c r="K28" s="12" t="s">
        <v>9</v>
      </c>
      <c r="L28" s="12" t="s">
        <v>9</v>
      </c>
      <c r="M28" s="13" t="s">
        <v>10</v>
      </c>
      <c r="N28" s="13" t="s">
        <v>10</v>
      </c>
      <c r="O28" s="13" t="s">
        <v>10</v>
      </c>
      <c r="P28" s="13" t="s">
        <v>10</v>
      </c>
      <c r="Q28" s="14" t="s">
        <v>11</v>
      </c>
      <c r="R28" s="14" t="s">
        <v>11</v>
      </c>
      <c r="S28" s="14" t="s">
        <v>11</v>
      </c>
      <c r="T28" s="14" t="s">
        <v>11</v>
      </c>
      <c r="U28" s="15" t="s">
        <v>12</v>
      </c>
      <c r="V28" s="15" t="s">
        <v>12</v>
      </c>
      <c r="W28" s="15" t="s">
        <v>12</v>
      </c>
      <c r="X28" s="15" t="s">
        <v>12</v>
      </c>
      <c r="AL28" s="11" t="s">
        <v>8</v>
      </c>
      <c r="AM28" s="11" t="s">
        <v>8</v>
      </c>
      <c r="AN28" s="11" t="s">
        <v>8</v>
      </c>
      <c r="AO28" s="11" t="s">
        <v>8</v>
      </c>
      <c r="AP28" s="12" t="s">
        <v>9</v>
      </c>
      <c r="AQ28" s="12" t="s">
        <v>9</v>
      </c>
      <c r="AR28" s="12" t="s">
        <v>9</v>
      </c>
      <c r="AS28" s="12" t="s">
        <v>9</v>
      </c>
      <c r="AT28" s="13" t="s">
        <v>10</v>
      </c>
      <c r="AU28" s="13" t="s">
        <v>10</v>
      </c>
      <c r="AV28" s="13" t="s">
        <v>10</v>
      </c>
      <c r="AW28" s="13" t="s">
        <v>10</v>
      </c>
      <c r="AX28" s="14" t="s">
        <v>11</v>
      </c>
      <c r="AY28" s="14" t="s">
        <v>11</v>
      </c>
      <c r="AZ28" s="14" t="s">
        <v>11</v>
      </c>
      <c r="BA28" s="14" t="s">
        <v>11</v>
      </c>
      <c r="BB28" s="15" t="s">
        <v>12</v>
      </c>
      <c r="BC28" s="15" t="s">
        <v>12</v>
      </c>
      <c r="BD28" s="15" t="s">
        <v>12</v>
      </c>
      <c r="BE28" s="15" t="s">
        <v>12</v>
      </c>
    </row>
    <row r="29" spans="1:57" s="17" customFormat="1" x14ac:dyDescent="0.25">
      <c r="E29" s="18" t="s">
        <v>13</v>
      </c>
      <c r="F29" s="18" t="s">
        <v>14</v>
      </c>
      <c r="G29" s="18" t="s">
        <v>15</v>
      </c>
      <c r="H29" s="18" t="s">
        <v>16</v>
      </c>
      <c r="I29" s="18" t="s">
        <v>13</v>
      </c>
      <c r="J29" s="18" t="s">
        <v>14</v>
      </c>
      <c r="K29" s="18" t="s">
        <v>15</v>
      </c>
      <c r="L29" s="18" t="s">
        <v>16</v>
      </c>
      <c r="M29" s="18" t="s">
        <v>13</v>
      </c>
      <c r="N29" s="18" t="s">
        <v>14</v>
      </c>
      <c r="O29" s="18" t="s">
        <v>15</v>
      </c>
      <c r="P29" s="18" t="s">
        <v>16</v>
      </c>
      <c r="Q29" s="18" t="s">
        <v>13</v>
      </c>
      <c r="R29" s="18" t="s">
        <v>14</v>
      </c>
      <c r="S29" s="18" t="s">
        <v>15</v>
      </c>
      <c r="T29" s="18" t="s">
        <v>16</v>
      </c>
      <c r="U29" s="18" t="s">
        <v>13</v>
      </c>
      <c r="V29" s="18" t="s">
        <v>14</v>
      </c>
      <c r="W29" s="18" t="s">
        <v>15</v>
      </c>
      <c r="X29" s="18" t="s">
        <v>16</v>
      </c>
      <c r="AL29" s="18" t="s">
        <v>13</v>
      </c>
      <c r="AM29" s="18" t="s">
        <v>14</v>
      </c>
      <c r="AN29" s="18" t="s">
        <v>15</v>
      </c>
      <c r="AO29" s="18" t="s">
        <v>16</v>
      </c>
      <c r="AP29" s="18" t="s">
        <v>13</v>
      </c>
      <c r="AQ29" s="18" t="s">
        <v>14</v>
      </c>
      <c r="AR29" s="18" t="s">
        <v>15</v>
      </c>
      <c r="AS29" s="18" t="s">
        <v>16</v>
      </c>
      <c r="AT29" s="18" t="s">
        <v>13</v>
      </c>
      <c r="AU29" s="18" t="s">
        <v>14</v>
      </c>
      <c r="AV29" s="18" t="s">
        <v>15</v>
      </c>
      <c r="AW29" s="18" t="s">
        <v>16</v>
      </c>
      <c r="AX29" s="18" t="s">
        <v>13</v>
      </c>
      <c r="AY29" s="18" t="s">
        <v>14</v>
      </c>
      <c r="AZ29" s="18" t="s">
        <v>15</v>
      </c>
      <c r="BA29" s="18" t="s">
        <v>16</v>
      </c>
      <c r="BB29" s="18" t="s">
        <v>13</v>
      </c>
      <c r="BC29" s="18" t="s">
        <v>14</v>
      </c>
      <c r="BD29" s="18" t="s">
        <v>15</v>
      </c>
      <c r="BE29" s="18" t="s">
        <v>16</v>
      </c>
    </row>
    <row r="30" spans="1:57" s="17" customFormat="1" x14ac:dyDescent="0.25">
      <c r="A30" s="24" t="s">
        <v>8</v>
      </c>
      <c r="B30" s="25" t="s">
        <v>13</v>
      </c>
      <c r="E30" s="125">
        <f t="shared" ref="E30:X30" si="22">E5/SUM($E$5:$X$24)*100</f>
        <v>8.7239149236191679E-2</v>
      </c>
      <c r="F30" s="126">
        <f t="shared" si="22"/>
        <v>2.8975799276223986E-3</v>
      </c>
      <c r="G30" s="126">
        <f t="shared" si="22"/>
        <v>4.4086529303341233E-2</v>
      </c>
      <c r="H30" s="126">
        <f t="shared" si="22"/>
        <v>1.1714171043969327E-2</v>
      </c>
      <c r="I30" s="125">
        <f t="shared" si="22"/>
        <v>4.5148229972646219E-2</v>
      </c>
      <c r="J30" s="126">
        <f t="shared" si="22"/>
        <v>1.4520594028580584E-3</v>
      </c>
      <c r="K30" s="126">
        <f t="shared" si="22"/>
        <v>1.1805570744038705E-2</v>
      </c>
      <c r="L30" s="127">
        <f t="shared" si="22"/>
        <v>4.1519270974505673E-3</v>
      </c>
      <c r="M30" s="126">
        <f t="shared" si="22"/>
        <v>4.8001702311064372E-3</v>
      </c>
      <c r="N30" s="126">
        <f t="shared" si="22"/>
        <v>2.2745217665385173E-4</v>
      </c>
      <c r="O30" s="126">
        <f t="shared" si="22"/>
        <v>2.8439692051822705E-3</v>
      </c>
      <c r="P30" s="126">
        <f t="shared" si="22"/>
        <v>6.1778113145658387E-4</v>
      </c>
      <c r="Q30" s="125">
        <f t="shared" si="22"/>
        <v>6.6240819025921412E-3</v>
      </c>
      <c r="R30" s="126">
        <f t="shared" si="22"/>
        <v>3.6805293778283262E-4</v>
      </c>
      <c r="S30" s="126">
        <f t="shared" si="22"/>
        <v>1.7958648679181699E-3</v>
      </c>
      <c r="T30" s="127">
        <f t="shared" si="22"/>
        <v>8.8642096878419757E-4</v>
      </c>
      <c r="U30" s="126">
        <f t="shared" si="22"/>
        <v>1.9548400710541612E-2</v>
      </c>
      <c r="V30" s="126">
        <f t="shared" si="22"/>
        <v>1.5146924621979867E-3</v>
      </c>
      <c r="W30" s="126">
        <f t="shared" si="22"/>
        <v>8.6447183828206701E-3</v>
      </c>
      <c r="X30" s="127">
        <f t="shared" si="22"/>
        <v>2.9108746576605284E-3</v>
      </c>
      <c r="AL30" s="255">
        <f t="shared" ref="AL30:AL49" si="23">E30/$AF5</f>
        <v>6.2100568037761091E-7</v>
      </c>
      <c r="AM30" s="256">
        <f t="shared" ref="AM30:AM49" si="24">F30/$AF5</f>
        <v>2.0626216671713699E-8</v>
      </c>
      <c r="AN30" s="256">
        <f t="shared" ref="AN30:AN49" si="25">G30/$AF5</f>
        <v>3.1382682391119634E-7</v>
      </c>
      <c r="AO30" s="256">
        <f t="shared" ref="AO30:AO49" si="26">H30/$AF5</f>
        <v>8.3386493597326183E-8</v>
      </c>
      <c r="AP30" s="255">
        <f t="shared" ref="AP30:AP49" si="27">I30/$AF5</f>
        <v>3.2138446462951714E-7</v>
      </c>
      <c r="AQ30" s="256">
        <f t="shared" ref="AQ30:AQ49" si="28">J30/$AF5</f>
        <v>1.0336381605226441E-8</v>
      </c>
      <c r="AR30" s="256">
        <f t="shared" ref="AR30:AR49" si="29">K30/$AF5</f>
        <v>8.4037115862958576E-8</v>
      </c>
      <c r="AS30" s="257">
        <f t="shared" ref="AS30:AS49" si="30">L30/$AF5</f>
        <v>2.9555197805171585E-8</v>
      </c>
      <c r="AT30" s="256">
        <f t="shared" ref="AT30:AT49" si="31">M30/$AF5</f>
        <v>3.416967045639126E-8</v>
      </c>
      <c r="AU30" s="256">
        <f t="shared" ref="AU30:AU49" si="32">N30/$AF5</f>
        <v>1.6191021456877724E-9</v>
      </c>
      <c r="AV30" s="256">
        <f t="shared" ref="AV30:AV49" si="33">O30/$AF5</f>
        <v>2.024459255621103E-8</v>
      </c>
      <c r="AW30" s="256">
        <f t="shared" ref="AW30:AW49" si="34">P30/$AF5</f>
        <v>4.3976310546766374E-9</v>
      </c>
      <c r="AX30" s="255">
        <f t="shared" ref="AX30:AX49" si="35">Q30/$AF5</f>
        <v>4.715305599392186E-8</v>
      </c>
      <c r="AY30" s="256">
        <f t="shared" ref="AY30:AY49" si="36">R30/$AF5</f>
        <v>2.6199586658507415E-9</v>
      </c>
      <c r="AZ30" s="256">
        <f t="shared" ref="AZ30:AZ49" si="37">S30/$AF5</f>
        <v>1.2783736360706124E-8</v>
      </c>
      <c r="BA30" s="257">
        <f t="shared" ref="BA30:BA49" si="38">T30/$AF5</f>
        <v>6.3099246340706503E-9</v>
      </c>
      <c r="BB30" s="256">
        <f t="shared" ref="BB30:BB49" si="39">U30/$AF5</f>
        <v>1.3915390039713792E-7</v>
      </c>
      <c r="BC30" s="256">
        <f t="shared" ref="BC30:BC49" si="40">V30/$AF5</f>
        <v>1.0782230584383924E-8</v>
      </c>
      <c r="BD30" s="256">
        <f t="shared" ref="BD30:BD49" si="41">W30/$AF5</f>
        <v>6.1536813093647989E-8</v>
      </c>
      <c r="BE30" s="257">
        <f t="shared" ref="BE30:BE49" si="42">X30/$AF5</f>
        <v>2.0720854262119501E-8</v>
      </c>
    </row>
    <row r="31" spans="1:57" x14ac:dyDescent="0.25">
      <c r="A31" s="34" t="s">
        <v>8</v>
      </c>
      <c r="B31" s="35" t="s">
        <v>14</v>
      </c>
      <c r="E31" s="128">
        <f t="shared" ref="E31:X31" si="43">E6/SUM($E$5:$X$24)*100</f>
        <v>3.3411496386188982E-2</v>
      </c>
      <c r="F31" s="129">
        <f t="shared" si="43"/>
        <v>6.7298003658126104E-2</v>
      </c>
      <c r="G31" s="129">
        <f t="shared" si="43"/>
        <v>3.2643450393253212E-2</v>
      </c>
      <c r="H31" s="129">
        <f t="shared" si="43"/>
        <v>2.2218773794461438E-2</v>
      </c>
      <c r="I31" s="128">
        <f t="shared" si="43"/>
        <v>1.6082955243569329E-3</v>
      </c>
      <c r="J31" s="129">
        <f t="shared" si="43"/>
        <v>1.5892863926484913E-3</v>
      </c>
      <c r="K31" s="129">
        <f t="shared" si="43"/>
        <v>1.4709479630467797E-3</v>
      </c>
      <c r="L31" s="130">
        <f t="shared" si="43"/>
        <v>1.8064991603767545E-3</v>
      </c>
      <c r="M31" s="129">
        <f t="shared" si="43"/>
        <v>9.1646983567772688E-5</v>
      </c>
      <c r="N31" s="129">
        <f t="shared" si="43"/>
        <v>1.3645980654906627E-4</v>
      </c>
      <c r="O31" s="129">
        <f t="shared" si="43"/>
        <v>4.6602761009958651E-4</v>
      </c>
      <c r="P31" s="129">
        <f t="shared" si="43"/>
        <v>1.8719841407659614E-4</v>
      </c>
      <c r="Q31" s="128">
        <f t="shared" si="43"/>
        <v>1.196913959777344E-4</v>
      </c>
      <c r="R31" s="129">
        <f t="shared" si="43"/>
        <v>1.1085897389012161E-4</v>
      </c>
      <c r="S31" s="129">
        <f t="shared" si="43"/>
        <v>2.8799605511619886E-5</v>
      </c>
      <c r="T31" s="130">
        <f t="shared" si="43"/>
        <v>6.582182762706453E-5</v>
      </c>
      <c r="U31" s="129">
        <f t="shared" si="43"/>
        <v>1.1016557660180563E-3</v>
      </c>
      <c r="V31" s="129">
        <f t="shared" si="43"/>
        <v>1.3108621290228181E-3</v>
      </c>
      <c r="W31" s="129">
        <f t="shared" si="43"/>
        <v>1.0860834047774835E-3</v>
      </c>
      <c r="X31" s="130">
        <f t="shared" si="43"/>
        <v>1.0605085584802225E-3</v>
      </c>
      <c r="AL31" s="258">
        <f t="shared" si="23"/>
        <v>4.3369740223205952E-7</v>
      </c>
      <c r="AM31" s="259">
        <f t="shared" si="24"/>
        <v>8.7356067577978018E-7</v>
      </c>
      <c r="AN31" s="259">
        <f t="shared" si="25"/>
        <v>4.2372779332616574E-7</v>
      </c>
      <c r="AO31" s="259">
        <f t="shared" si="26"/>
        <v>2.8841044304208197E-7</v>
      </c>
      <c r="AP31" s="258">
        <f t="shared" si="27"/>
        <v>2.0876454705074954E-8</v>
      </c>
      <c r="AQ31" s="259">
        <f t="shared" si="28"/>
        <v>2.0629706970542298E-8</v>
      </c>
      <c r="AR31" s="259">
        <f t="shared" si="29"/>
        <v>1.9093616850265651E-8</v>
      </c>
      <c r="AS31" s="260">
        <f t="shared" si="30"/>
        <v>2.3449233878481803E-8</v>
      </c>
      <c r="AT31" s="259">
        <f t="shared" si="31"/>
        <v>1.1896222257251894E-9</v>
      </c>
      <c r="AU31" s="259">
        <f t="shared" si="32"/>
        <v>1.7713143681251904E-9</v>
      </c>
      <c r="AV31" s="259">
        <f t="shared" si="33"/>
        <v>6.0492640476932446E-9</v>
      </c>
      <c r="AW31" s="259">
        <f t="shared" si="34"/>
        <v>2.4299260634294994E-9</v>
      </c>
      <c r="AX31" s="258">
        <f t="shared" si="35"/>
        <v>1.5536522789960913E-9</v>
      </c>
      <c r="AY31" s="259">
        <f t="shared" si="36"/>
        <v>1.4390031632983536E-9</v>
      </c>
      <c r="AZ31" s="259">
        <f t="shared" si="37"/>
        <v>3.738328254241453E-10</v>
      </c>
      <c r="BA31" s="260">
        <f t="shared" si="38"/>
        <v>8.5439919607504962E-10</v>
      </c>
      <c r="BB31" s="259">
        <f t="shared" si="39"/>
        <v>1.4300025307262158E-8</v>
      </c>
      <c r="BC31" s="259">
        <f t="shared" si="40"/>
        <v>1.7015625204879662E-8</v>
      </c>
      <c r="BD31" s="259">
        <f t="shared" si="41"/>
        <v>1.4097888517619676E-8</v>
      </c>
      <c r="BE31" s="260">
        <f t="shared" si="42"/>
        <v>1.3765914628351096E-8</v>
      </c>
    </row>
    <row r="32" spans="1:57" x14ac:dyDescent="0.25">
      <c r="A32" s="34" t="s">
        <v>8</v>
      </c>
      <c r="B32" s="35" t="s">
        <v>15</v>
      </c>
      <c r="E32" s="128">
        <f t="shared" ref="E32:X32" si="44">E7/SUM($E$5:$X$24)*100</f>
        <v>3.0950275000518742E-3</v>
      </c>
      <c r="F32" s="129">
        <f t="shared" si="44"/>
        <v>4.5849641429258382E-4</v>
      </c>
      <c r="G32" s="129">
        <f t="shared" si="44"/>
        <v>7.8722166957492633E-3</v>
      </c>
      <c r="H32" s="129">
        <f t="shared" si="44"/>
        <v>3.3380798839739659E-3</v>
      </c>
      <c r="I32" s="128">
        <f t="shared" si="44"/>
        <v>4.9379859267623051E-4</v>
      </c>
      <c r="J32" s="129">
        <f t="shared" si="44"/>
        <v>2.1372118185648742E-5</v>
      </c>
      <c r="K32" s="129">
        <f t="shared" si="44"/>
        <v>2.4070783696520547E-4</v>
      </c>
      <c r="L32" s="130">
        <f t="shared" si="44"/>
        <v>1.0101253734254141E-4</v>
      </c>
      <c r="M32" s="129">
        <f t="shared" si="44"/>
        <v>4.0997645053480588E-5</v>
      </c>
      <c r="N32" s="129">
        <f t="shared" si="44"/>
        <v>2.7151557494930974E-6</v>
      </c>
      <c r="O32" s="129">
        <f t="shared" si="44"/>
        <v>3.2642237368993463E-5</v>
      </c>
      <c r="P32" s="129">
        <f t="shared" si="44"/>
        <v>7.9466035916539817E-6</v>
      </c>
      <c r="Q32" s="128">
        <f t="shared" si="44"/>
        <v>7.1876044729235453E-5</v>
      </c>
      <c r="R32" s="129">
        <f t="shared" si="44"/>
        <v>4.0695808483281346E-6</v>
      </c>
      <c r="S32" s="129">
        <f t="shared" si="44"/>
        <v>2.7102056880383547E-5</v>
      </c>
      <c r="T32" s="130">
        <f t="shared" si="44"/>
        <v>9.6323883209046594E-6</v>
      </c>
      <c r="U32" s="129">
        <f t="shared" si="44"/>
        <v>2.1405590651130691E-4</v>
      </c>
      <c r="V32" s="129">
        <f t="shared" si="44"/>
        <v>1.9096079951298198E-5</v>
      </c>
      <c r="W32" s="129">
        <f t="shared" si="44"/>
        <v>1.3165477285018688E-4</v>
      </c>
      <c r="X32" s="130">
        <f t="shared" si="44"/>
        <v>4.1462004732193611E-5</v>
      </c>
      <c r="AL32" s="258">
        <f t="shared" si="23"/>
        <v>1.6814800904117725E-7</v>
      </c>
      <c r="AM32" s="259">
        <f t="shared" si="24"/>
        <v>2.4909393927687098E-8</v>
      </c>
      <c r="AN32" s="259">
        <f t="shared" si="25"/>
        <v>4.2768523514210059E-7</v>
      </c>
      <c r="AO32" s="259">
        <f t="shared" si="26"/>
        <v>1.8135266536443336E-7</v>
      </c>
      <c r="AP32" s="258">
        <f t="shared" si="27"/>
        <v>2.6827306130382287E-8</v>
      </c>
      <c r="AQ32" s="259">
        <f t="shared" si="28"/>
        <v>1.1611137936090524E-9</v>
      </c>
      <c r="AR32" s="259">
        <f t="shared" si="29"/>
        <v>1.3077280749728142E-8</v>
      </c>
      <c r="AS32" s="260">
        <f t="shared" si="30"/>
        <v>5.4878533525344215E-9</v>
      </c>
      <c r="AT32" s="259">
        <f t="shared" si="31"/>
        <v>2.2273380094374244E-9</v>
      </c>
      <c r="AU32" s="259">
        <f t="shared" si="32"/>
        <v>1.4751017026708736E-10</v>
      </c>
      <c r="AV32" s="259">
        <f t="shared" si="33"/>
        <v>1.7734017627157668E-9</v>
      </c>
      <c r="AW32" s="259">
        <f t="shared" si="34"/>
        <v>4.3172655898976338E-10</v>
      </c>
      <c r="AX32" s="258">
        <f t="shared" si="35"/>
        <v>3.904913225738052E-9</v>
      </c>
      <c r="AY32" s="259">
        <f t="shared" si="36"/>
        <v>2.2109397001060956E-10</v>
      </c>
      <c r="AZ32" s="259">
        <f t="shared" si="37"/>
        <v>1.4724124116121271E-9</v>
      </c>
      <c r="BA32" s="260">
        <f t="shared" si="38"/>
        <v>5.2331260980539281E-10</v>
      </c>
      <c r="BB32" s="259">
        <f t="shared" si="39"/>
        <v>1.1629323003681668E-8</v>
      </c>
      <c r="BC32" s="259">
        <f t="shared" si="40"/>
        <v>1.0374601919524513E-9</v>
      </c>
      <c r="BD32" s="259">
        <f t="shared" si="41"/>
        <v>7.1525981385161603E-9</v>
      </c>
      <c r="BE32" s="260">
        <f t="shared" si="42"/>
        <v>2.2525659453615113E-9</v>
      </c>
    </row>
    <row r="33" spans="1:57" x14ac:dyDescent="0.25">
      <c r="A33" s="42" t="s">
        <v>8</v>
      </c>
      <c r="B33" s="43" t="s">
        <v>16</v>
      </c>
      <c r="E33" s="131">
        <f t="shared" ref="E33:X33" si="45">E8/SUM($E$5:$X$24)*100</f>
        <v>2.9976483329123772E-2</v>
      </c>
      <c r="F33" s="132">
        <f t="shared" si="45"/>
        <v>4.7486701994264267E-3</v>
      </c>
      <c r="G33" s="132">
        <f t="shared" si="45"/>
        <v>6.6644386333231151E-2</v>
      </c>
      <c r="H33" s="132">
        <f t="shared" si="45"/>
        <v>0.11119429373549591</v>
      </c>
      <c r="I33" s="131">
        <f t="shared" si="45"/>
        <v>4.4712286431301583E-3</v>
      </c>
      <c r="J33" s="132">
        <f t="shared" si="45"/>
        <v>6.3164440825220862E-4</v>
      </c>
      <c r="K33" s="132">
        <f t="shared" si="45"/>
        <v>5.1880913714860942E-3</v>
      </c>
      <c r="L33" s="133">
        <f t="shared" si="45"/>
        <v>1.017831107450598E-2</v>
      </c>
      <c r="M33" s="132">
        <f t="shared" si="45"/>
        <v>2.3488472883192305E-4</v>
      </c>
      <c r="N33" s="132">
        <f t="shared" si="45"/>
        <v>5.338128059524693E-5</v>
      </c>
      <c r="O33" s="132">
        <f t="shared" si="45"/>
        <v>6.6683083661755744E-4</v>
      </c>
      <c r="P33" s="132">
        <f t="shared" si="45"/>
        <v>6.4264151019148672E-4</v>
      </c>
      <c r="Q33" s="131">
        <f t="shared" si="45"/>
        <v>8.3906996128057284E-4</v>
      </c>
      <c r="R33" s="132">
        <f t="shared" si="45"/>
        <v>1.0697456177839084E-4</v>
      </c>
      <c r="S33" s="132">
        <f t="shared" si="45"/>
        <v>6.577606659856494E-4</v>
      </c>
      <c r="T33" s="133">
        <f t="shared" si="45"/>
        <v>4.3127504114976085E-4</v>
      </c>
      <c r="U33" s="132">
        <f t="shared" si="45"/>
        <v>1.7633232066437273E-3</v>
      </c>
      <c r="V33" s="132">
        <f t="shared" si="45"/>
        <v>7.0824646500711446E-4</v>
      </c>
      <c r="W33" s="132">
        <f t="shared" si="45"/>
        <v>2.9995888573780115E-3</v>
      </c>
      <c r="X33" s="133">
        <f t="shared" si="45"/>
        <v>2.9340650506126595E-3</v>
      </c>
      <c r="AL33" s="261">
        <f t="shared" si="23"/>
        <v>2.7873096856526122E-7</v>
      </c>
      <c r="AM33" s="262">
        <f t="shared" si="24"/>
        <v>4.4154660490050539E-8</v>
      </c>
      <c r="AN33" s="262">
        <f t="shared" si="25"/>
        <v>6.1968090613389373E-7</v>
      </c>
      <c r="AO33" s="262">
        <f t="shared" si="26"/>
        <v>1.0339202518032954E-6</v>
      </c>
      <c r="AP33" s="261">
        <f t="shared" si="27"/>
        <v>4.1574919802737145E-8</v>
      </c>
      <c r="AQ33" s="262">
        <f t="shared" si="28"/>
        <v>5.8732325525962788E-9</v>
      </c>
      <c r="AR33" s="262">
        <f t="shared" si="29"/>
        <v>4.8240539662450899E-8</v>
      </c>
      <c r="AS33" s="263">
        <f t="shared" si="30"/>
        <v>9.464120500750226E-8</v>
      </c>
      <c r="AT33" s="262">
        <f t="shared" si="31"/>
        <v>2.1840336389593555E-9</v>
      </c>
      <c r="AU33" s="262">
        <f t="shared" si="32"/>
        <v>4.963562897023146E-10</v>
      </c>
      <c r="AV33" s="262">
        <f t="shared" si="33"/>
        <v>6.200407263216763E-9</v>
      </c>
      <c r="AW33" s="262">
        <f t="shared" si="34"/>
        <v>5.9754871380088328E-9</v>
      </c>
      <c r="AX33" s="261">
        <f t="shared" si="35"/>
        <v>7.8019419567647656E-9</v>
      </c>
      <c r="AY33" s="262">
        <f t="shared" si="36"/>
        <v>9.9468382895222089E-10</v>
      </c>
      <c r="AZ33" s="262">
        <f t="shared" si="37"/>
        <v>6.1160699039099197E-9</v>
      </c>
      <c r="BA33" s="263">
        <f t="shared" si="38"/>
        <v>4.010133831172435E-9</v>
      </c>
      <c r="BB33" s="262">
        <f t="shared" si="39"/>
        <v>1.6395945444471022E-8</v>
      </c>
      <c r="BC33" s="262">
        <f t="shared" si="40"/>
        <v>6.5855030760916751E-9</v>
      </c>
      <c r="BD33" s="262">
        <f t="shared" si="41"/>
        <v>2.7891140476182649E-8</v>
      </c>
      <c r="BE33" s="263">
        <f t="shared" si="42"/>
        <v>2.7281879078730945E-8</v>
      </c>
    </row>
    <row r="34" spans="1:57" x14ac:dyDescent="0.25">
      <c r="A34" s="49" t="s">
        <v>9</v>
      </c>
      <c r="B34" s="25" t="s">
        <v>13</v>
      </c>
      <c r="E34" s="129">
        <f t="shared" ref="E34:X34" si="46">E9/SUM($E$5:$X$24)*100</f>
        <v>4.0506457633831996E-2</v>
      </c>
      <c r="F34" s="129">
        <f t="shared" si="46"/>
        <v>2.2329194493153322E-3</v>
      </c>
      <c r="G34" s="129">
        <f t="shared" si="46"/>
        <v>1.6973589415236107E-2</v>
      </c>
      <c r="H34" s="129">
        <f t="shared" si="46"/>
        <v>5.7023683598692535E-3</v>
      </c>
      <c r="I34" s="128">
        <f t="shared" si="46"/>
        <v>0.98393725005080501</v>
      </c>
      <c r="J34" s="129">
        <f t="shared" si="46"/>
        <v>4.0105527111816586E-2</v>
      </c>
      <c r="K34" s="129">
        <f t="shared" si="46"/>
        <v>0.34782225263629574</v>
      </c>
      <c r="L34" s="130">
        <f t="shared" si="46"/>
        <v>0.12725225198968992</v>
      </c>
      <c r="M34" s="129">
        <f t="shared" si="46"/>
        <v>3.575779527824352E-2</v>
      </c>
      <c r="N34" s="129">
        <f t="shared" si="46"/>
        <v>2.03171472429889E-3</v>
      </c>
      <c r="O34" s="129">
        <f t="shared" si="46"/>
        <v>1.9399332536830089E-2</v>
      </c>
      <c r="P34" s="129">
        <f t="shared" si="46"/>
        <v>5.0155748280635596E-3</v>
      </c>
      <c r="Q34" s="128">
        <f t="shared" si="46"/>
        <v>4.3224094741335047E-2</v>
      </c>
      <c r="R34" s="129">
        <f t="shared" si="46"/>
        <v>2.524135252296987E-3</v>
      </c>
      <c r="S34" s="129">
        <f t="shared" si="46"/>
        <v>9.2523278902948737E-3</v>
      </c>
      <c r="T34" s="130">
        <f t="shared" si="46"/>
        <v>4.6601106912666918E-3</v>
      </c>
      <c r="U34" s="129">
        <f t="shared" si="46"/>
        <v>0.12688426876540443</v>
      </c>
      <c r="V34" s="129">
        <f t="shared" si="46"/>
        <v>1.0574674225229945E-2</v>
      </c>
      <c r="W34" s="129">
        <f t="shared" si="46"/>
        <v>6.1922646845142787E-2</v>
      </c>
      <c r="X34" s="129">
        <f t="shared" si="46"/>
        <v>1.6531413075148074E-2</v>
      </c>
      <c r="AL34" s="259">
        <f t="shared" si="23"/>
        <v>4.099459742362065E-8</v>
      </c>
      <c r="AM34" s="259">
        <f t="shared" si="24"/>
        <v>2.2598281669439357E-9</v>
      </c>
      <c r="AN34" s="259">
        <f t="shared" si="25"/>
        <v>1.7178136661603856E-8</v>
      </c>
      <c r="AO34" s="259">
        <f t="shared" si="26"/>
        <v>5.7710871038692015E-9</v>
      </c>
      <c r="AP34" s="258">
        <f t="shared" si="27"/>
        <v>9.9579459207628647E-7</v>
      </c>
      <c r="AQ34" s="259">
        <f t="shared" si="28"/>
        <v>4.0588835322835607E-8</v>
      </c>
      <c r="AR34" s="259">
        <f t="shared" si="29"/>
        <v>3.5201382828135751E-7</v>
      </c>
      <c r="AS34" s="260">
        <f t="shared" si="30"/>
        <v>1.287857577851831E-7</v>
      </c>
      <c r="AT34" s="259">
        <f t="shared" si="31"/>
        <v>3.6188709351950346E-8</v>
      </c>
      <c r="AU34" s="259">
        <f t="shared" si="32"/>
        <v>2.0561987413263731E-9</v>
      </c>
      <c r="AV34" s="259">
        <f t="shared" si="33"/>
        <v>1.9633112202091639E-8</v>
      </c>
      <c r="AW34" s="259">
        <f t="shared" si="34"/>
        <v>5.0760170830830488E-9</v>
      </c>
      <c r="AX34" s="258">
        <f t="shared" si="35"/>
        <v>4.3744984538995785E-8</v>
      </c>
      <c r="AY34" s="259">
        <f t="shared" si="36"/>
        <v>2.5545533861805403E-9</v>
      </c>
      <c r="AZ34" s="259">
        <f t="shared" si="37"/>
        <v>9.3638268871277145E-9</v>
      </c>
      <c r="BA34" s="260">
        <f t="shared" si="38"/>
        <v>4.716269278961282E-9</v>
      </c>
      <c r="BB34" s="259">
        <f t="shared" si="39"/>
        <v>1.2841334002714072E-7</v>
      </c>
      <c r="BC34" s="259">
        <f t="shared" si="40"/>
        <v>1.0702108702469343E-8</v>
      </c>
      <c r="BD34" s="259">
        <f t="shared" si="41"/>
        <v>6.2668871264157361E-8</v>
      </c>
      <c r="BE34" s="259">
        <f t="shared" si="42"/>
        <v>1.6730631692988211E-8</v>
      </c>
    </row>
    <row r="35" spans="1:57" x14ac:dyDescent="0.25">
      <c r="A35" s="50" t="s">
        <v>9</v>
      </c>
      <c r="B35" s="35" t="s">
        <v>14</v>
      </c>
      <c r="E35" s="129">
        <f t="shared" ref="E35:X35" si="47">E10/SUM($E$5:$X$24)*100</f>
        <v>8.5783608273686252E-3</v>
      </c>
      <c r="F35" s="129">
        <f t="shared" si="47"/>
        <v>4.9406425692977794E-3</v>
      </c>
      <c r="G35" s="129">
        <f t="shared" si="47"/>
        <v>7.1280655279416325E-3</v>
      </c>
      <c r="H35" s="129">
        <f t="shared" si="47"/>
        <v>7.4149109364434421E-3</v>
      </c>
      <c r="I35" s="128">
        <f t="shared" si="47"/>
        <v>0.85222148757900951</v>
      </c>
      <c r="J35" s="129">
        <f t="shared" si="47"/>
        <v>1.1872880658106424</v>
      </c>
      <c r="K35" s="129">
        <f t="shared" si="47"/>
        <v>0.85208350718850856</v>
      </c>
      <c r="L35" s="130">
        <f t="shared" si="47"/>
        <v>0.49156972505036334</v>
      </c>
      <c r="M35" s="129">
        <f t="shared" si="47"/>
        <v>5.2782427451788187E-3</v>
      </c>
      <c r="N35" s="129">
        <f t="shared" si="47"/>
        <v>1.0712184818609997E-2</v>
      </c>
      <c r="O35" s="129">
        <f t="shared" si="47"/>
        <v>1.6472896979474082E-2</v>
      </c>
      <c r="P35" s="129">
        <f t="shared" si="47"/>
        <v>6.4701906604051358E-3</v>
      </c>
      <c r="Q35" s="128">
        <f t="shared" si="47"/>
        <v>1.1786834082328159E-2</v>
      </c>
      <c r="R35" s="129">
        <f t="shared" si="47"/>
        <v>1.945876569795181E-2</v>
      </c>
      <c r="S35" s="129">
        <f t="shared" si="47"/>
        <v>1.6156400906366911E-3</v>
      </c>
      <c r="T35" s="130">
        <f t="shared" si="47"/>
        <v>1.5336163432728834E-3</v>
      </c>
      <c r="U35" s="129">
        <f t="shared" si="47"/>
        <v>5.9590769012209631E-2</v>
      </c>
      <c r="V35" s="129">
        <f t="shared" si="47"/>
        <v>6.41731561280907E-2</v>
      </c>
      <c r="W35" s="129">
        <f t="shared" si="47"/>
        <v>4.8525951543879772E-2</v>
      </c>
      <c r="X35" s="129">
        <f t="shared" si="47"/>
        <v>5.2155991419771598E-2</v>
      </c>
      <c r="AL35" s="259">
        <f t="shared" si="23"/>
        <v>5.2692271123971563E-9</v>
      </c>
      <c r="AM35" s="259">
        <f t="shared" si="24"/>
        <v>3.0347718291063107E-9</v>
      </c>
      <c r="AN35" s="259">
        <f t="shared" si="25"/>
        <v>4.3783884700842994E-9</v>
      </c>
      <c r="AO35" s="259">
        <f t="shared" si="26"/>
        <v>4.554582224807485E-9</v>
      </c>
      <c r="AP35" s="258">
        <f t="shared" si="27"/>
        <v>5.2347396647060944E-7</v>
      </c>
      <c r="AQ35" s="259">
        <f t="shared" si="28"/>
        <v>7.2928740029626902E-7</v>
      </c>
      <c r="AR35" s="259">
        <f t="shared" si="29"/>
        <v>5.2338921251478531E-7</v>
      </c>
      <c r="AS35" s="260">
        <f t="shared" si="30"/>
        <v>3.019449257258068E-7</v>
      </c>
      <c r="AT35" s="259">
        <f t="shared" si="31"/>
        <v>3.2421415161247203E-9</v>
      </c>
      <c r="AU35" s="259">
        <f t="shared" si="32"/>
        <v>6.5799207815024089E-9</v>
      </c>
      <c r="AV35" s="259">
        <f t="shared" si="33"/>
        <v>1.0118417391238998E-8</v>
      </c>
      <c r="AW35" s="259">
        <f t="shared" si="34"/>
        <v>3.9742912120710424E-9</v>
      </c>
      <c r="AX35" s="258">
        <f t="shared" si="35"/>
        <v>7.2400202050001203E-9</v>
      </c>
      <c r="AY35" s="259">
        <f t="shared" si="36"/>
        <v>1.1952476452413684E-8</v>
      </c>
      <c r="AZ35" s="259">
        <f t="shared" si="37"/>
        <v>9.924010823021105E-10</v>
      </c>
      <c r="BA35" s="260">
        <f t="shared" si="38"/>
        <v>9.4201829214354287E-10</v>
      </c>
      <c r="BB35" s="259">
        <f t="shared" si="39"/>
        <v>3.6603414340644914E-8</v>
      </c>
      <c r="BC35" s="259">
        <f t="shared" si="40"/>
        <v>3.941812905321157E-8</v>
      </c>
      <c r="BD35" s="259">
        <f t="shared" si="41"/>
        <v>2.9806890229437345E-8</v>
      </c>
      <c r="BE35" s="259">
        <f t="shared" si="42"/>
        <v>3.2036629094245546E-8</v>
      </c>
    </row>
    <row r="36" spans="1:57" x14ac:dyDescent="0.25">
      <c r="A36" s="50" t="s">
        <v>9</v>
      </c>
      <c r="B36" s="35" t="s">
        <v>15</v>
      </c>
      <c r="E36" s="129">
        <f t="shared" ref="E36:X36" si="48">E11/SUM($E$5:$X$24)*100</f>
        <v>6.139663580625776E-4</v>
      </c>
      <c r="F36" s="129">
        <f t="shared" si="48"/>
        <v>5.7339392280279347E-5</v>
      </c>
      <c r="G36" s="129">
        <f t="shared" si="48"/>
        <v>5.1527650072279206E-4</v>
      </c>
      <c r="H36" s="129">
        <f t="shared" si="48"/>
        <v>2.4874400126251908E-4</v>
      </c>
      <c r="I36" s="128">
        <f t="shared" si="48"/>
        <v>4.0584188322901046E-2</v>
      </c>
      <c r="J36" s="129">
        <f t="shared" si="48"/>
        <v>6.4619027763151617E-3</v>
      </c>
      <c r="K36" s="129">
        <f t="shared" si="48"/>
        <v>8.3350542237044273E-2</v>
      </c>
      <c r="L36" s="130">
        <f t="shared" si="48"/>
        <v>3.0791689318043769E-2</v>
      </c>
      <c r="M36" s="129">
        <f t="shared" si="48"/>
        <v>4.5576894398365248E-4</v>
      </c>
      <c r="N36" s="129">
        <f t="shared" si="48"/>
        <v>7.1208801140563652E-5</v>
      </c>
      <c r="O36" s="129">
        <f t="shared" si="48"/>
        <v>4.0777621874309806E-4</v>
      </c>
      <c r="P36" s="129">
        <f t="shared" si="48"/>
        <v>1.4182634206304803E-4</v>
      </c>
      <c r="Q36" s="128">
        <f t="shared" si="48"/>
        <v>6.0535153416576431E-4</v>
      </c>
      <c r="R36" s="129">
        <f t="shared" si="48"/>
        <v>6.0138726951334679E-5</v>
      </c>
      <c r="S36" s="129">
        <f t="shared" si="48"/>
        <v>2.4442978868637793E-4</v>
      </c>
      <c r="T36" s="130">
        <f t="shared" si="48"/>
        <v>1.024963435939695E-4</v>
      </c>
      <c r="U36" s="129">
        <f t="shared" si="48"/>
        <v>2.1256775124955988E-3</v>
      </c>
      <c r="V36" s="129">
        <f t="shared" si="48"/>
        <v>2.6338782301177707E-4</v>
      </c>
      <c r="W36" s="129">
        <f t="shared" si="48"/>
        <v>1.4873268150981372E-3</v>
      </c>
      <c r="X36" s="129">
        <f t="shared" si="48"/>
        <v>6.6734724529067329E-4</v>
      </c>
      <c r="AL36" s="259">
        <f t="shared" si="23"/>
        <v>3.6817146293051082E-9</v>
      </c>
      <c r="AM36" s="259">
        <f t="shared" si="24"/>
        <v>3.4384177019069186E-10</v>
      </c>
      <c r="AN36" s="259">
        <f t="shared" si="25"/>
        <v>3.0899103931927302E-9</v>
      </c>
      <c r="AO36" s="259">
        <f t="shared" si="26"/>
        <v>1.4916198849884911E-9</v>
      </c>
      <c r="AP36" s="258">
        <f t="shared" si="27"/>
        <v>2.4336740589240718E-7</v>
      </c>
      <c r="AQ36" s="259">
        <f t="shared" si="28"/>
        <v>3.8749487935757509E-8</v>
      </c>
      <c r="AR36" s="259">
        <f t="shared" si="29"/>
        <v>4.9982040006719984E-7</v>
      </c>
      <c r="AS36" s="260">
        <f t="shared" si="30"/>
        <v>1.846456430951627E-7</v>
      </c>
      <c r="AT36" s="259">
        <f t="shared" si="31"/>
        <v>2.733066994000549E-9</v>
      </c>
      <c r="AU36" s="259">
        <f t="shared" si="32"/>
        <v>4.270111569659817E-10</v>
      </c>
      <c r="AV36" s="259">
        <f t="shared" si="33"/>
        <v>2.4452735077646787E-9</v>
      </c>
      <c r="AW36" s="259">
        <f t="shared" si="34"/>
        <v>8.5047675908837592E-10</v>
      </c>
      <c r="AX36" s="258">
        <f t="shared" si="35"/>
        <v>3.6300549206691638E-9</v>
      </c>
      <c r="AY36" s="259">
        <f t="shared" si="36"/>
        <v>3.6062827856432327E-10</v>
      </c>
      <c r="AZ36" s="259">
        <f t="shared" si="37"/>
        <v>1.4657492499823105E-9</v>
      </c>
      <c r="BA36" s="260">
        <f t="shared" si="38"/>
        <v>6.1463023617612984E-10</v>
      </c>
      <c r="BB36" s="259">
        <f t="shared" si="39"/>
        <v>1.2746851504430916E-8</v>
      </c>
      <c r="BC36" s="259">
        <f t="shared" si="40"/>
        <v>1.579433121096917E-9</v>
      </c>
      <c r="BD36" s="259">
        <f t="shared" si="41"/>
        <v>8.9189135883345275E-9</v>
      </c>
      <c r="BE36" s="259">
        <f t="shared" si="42"/>
        <v>4.0018188025258417E-9</v>
      </c>
    </row>
    <row r="37" spans="1:57" x14ac:dyDescent="0.25">
      <c r="A37" s="51" t="s">
        <v>9</v>
      </c>
      <c r="B37" s="43" t="s">
        <v>16</v>
      </c>
      <c r="E37" s="129">
        <f t="shared" ref="E37:X37" si="49">E12/SUM($E$5:$X$24)*100</f>
        <v>3.5470673225084367E-3</v>
      </c>
      <c r="F37" s="129">
        <f t="shared" si="49"/>
        <v>5.5777562655911009E-4</v>
      </c>
      <c r="G37" s="129">
        <f t="shared" si="49"/>
        <v>7.2035027666367719E-3</v>
      </c>
      <c r="H37" s="129">
        <f t="shared" si="49"/>
        <v>1.0769222561140518E-2</v>
      </c>
      <c r="I37" s="128">
        <f t="shared" si="49"/>
        <v>0.21941047448543993</v>
      </c>
      <c r="J37" s="129">
        <f t="shared" si="49"/>
        <v>4.2491029376966999E-2</v>
      </c>
      <c r="K37" s="129">
        <f t="shared" si="49"/>
        <v>0.36254281093586815</v>
      </c>
      <c r="L37" s="130">
        <f t="shared" si="49"/>
        <v>0.53827571211596559</v>
      </c>
      <c r="M37" s="129">
        <f t="shared" si="49"/>
        <v>2.9770343847690304E-3</v>
      </c>
      <c r="N37" s="129">
        <f t="shared" si="49"/>
        <v>8.4292072464056721E-4</v>
      </c>
      <c r="O37" s="129">
        <f t="shared" si="49"/>
        <v>1.0662048287467864E-2</v>
      </c>
      <c r="P37" s="129">
        <f t="shared" si="49"/>
        <v>1.0223457174803219E-2</v>
      </c>
      <c r="Q37" s="128">
        <f t="shared" si="49"/>
        <v>4.7750228000053071E-3</v>
      </c>
      <c r="R37" s="129">
        <f t="shared" si="49"/>
        <v>6.3348311000081207E-4</v>
      </c>
      <c r="S37" s="129">
        <f t="shared" si="49"/>
        <v>3.9941855259148454E-3</v>
      </c>
      <c r="T37" s="130">
        <f t="shared" si="49"/>
        <v>2.5945844737565093E-3</v>
      </c>
      <c r="U37" s="129">
        <f t="shared" si="49"/>
        <v>1.5868128325734743E-2</v>
      </c>
      <c r="V37" s="129">
        <f t="shared" si="49"/>
        <v>5.8981485194494979E-3</v>
      </c>
      <c r="W37" s="129">
        <f t="shared" si="49"/>
        <v>2.7906543197834699E-2</v>
      </c>
      <c r="X37" s="129">
        <f t="shared" si="49"/>
        <v>3.1657179457806155E-2</v>
      </c>
      <c r="AL37" s="259">
        <f t="shared" si="23"/>
        <v>6.2897112782794657E-9</v>
      </c>
      <c r="AM37" s="259">
        <f t="shared" si="24"/>
        <v>9.8905583969498663E-10</v>
      </c>
      <c r="AN37" s="259">
        <f t="shared" si="25"/>
        <v>1.2773355697796985E-8</v>
      </c>
      <c r="AO37" s="259">
        <f t="shared" si="26"/>
        <v>1.9096141810245012E-8</v>
      </c>
      <c r="AP37" s="258">
        <f t="shared" si="27"/>
        <v>3.8906183911045237E-7</v>
      </c>
      <c r="AQ37" s="259">
        <f t="shared" si="28"/>
        <v>7.5345710244093559E-8</v>
      </c>
      <c r="AR37" s="259">
        <f t="shared" si="29"/>
        <v>6.4286617632897948E-7</v>
      </c>
      <c r="AS37" s="260">
        <f t="shared" si="30"/>
        <v>9.5447830827339662E-7</v>
      </c>
      <c r="AT37" s="259">
        <f t="shared" si="31"/>
        <v>5.2789205964282912E-9</v>
      </c>
      <c r="AU37" s="259">
        <f t="shared" si="32"/>
        <v>1.4946792678065008E-9</v>
      </c>
      <c r="AV37" s="259">
        <f t="shared" si="33"/>
        <v>1.890609883204081E-8</v>
      </c>
      <c r="AW37" s="259">
        <f t="shared" si="34"/>
        <v>1.8128382702895254E-8</v>
      </c>
      <c r="AX37" s="258">
        <f t="shared" si="35"/>
        <v>8.467139760402317E-9</v>
      </c>
      <c r="AY37" s="259">
        <f t="shared" si="36"/>
        <v>1.1233014485763772E-9</v>
      </c>
      <c r="AZ37" s="259">
        <f t="shared" si="37"/>
        <v>7.0825477685382857E-9</v>
      </c>
      <c r="BA37" s="260">
        <f t="shared" si="38"/>
        <v>4.6007548612002114E-9</v>
      </c>
      <c r="BB37" s="259">
        <f t="shared" si="39"/>
        <v>2.8137595546108297E-8</v>
      </c>
      <c r="BC37" s="259">
        <f t="shared" si="40"/>
        <v>1.0458682593459742E-8</v>
      </c>
      <c r="BD37" s="259">
        <f t="shared" si="41"/>
        <v>4.948428759031441E-8</v>
      </c>
      <c r="BE37" s="259">
        <f t="shared" si="42"/>
        <v>5.6134970264243353E-8</v>
      </c>
    </row>
    <row r="38" spans="1:57" x14ac:dyDescent="0.25">
      <c r="A38" s="53" t="s">
        <v>10</v>
      </c>
      <c r="B38" s="35" t="s">
        <v>13</v>
      </c>
      <c r="E38" s="125">
        <f t="shared" ref="E38:X38" si="50">E13/SUM($E$5:$X$24)*100</f>
        <v>6.4006405658575977E-3</v>
      </c>
      <c r="F38" s="126">
        <f t="shared" si="50"/>
        <v>2.1115754537340151E-4</v>
      </c>
      <c r="G38" s="126">
        <f t="shared" si="50"/>
        <v>1.6955106459186043E-3</v>
      </c>
      <c r="H38" s="126">
        <f t="shared" si="50"/>
        <v>5.7223867158354906E-4</v>
      </c>
      <c r="I38" s="125">
        <f t="shared" si="50"/>
        <v>2.8020450490099914E-2</v>
      </c>
      <c r="J38" s="126">
        <f t="shared" si="50"/>
        <v>8.5522612895679365E-4</v>
      </c>
      <c r="K38" s="126">
        <f t="shared" si="50"/>
        <v>8.7674730969148316E-3</v>
      </c>
      <c r="L38" s="127">
        <f t="shared" si="50"/>
        <v>3.6436569947119247E-3</v>
      </c>
      <c r="M38" s="126">
        <f t="shared" si="50"/>
        <v>0.9391129122572992</v>
      </c>
      <c r="N38" s="126">
        <f t="shared" si="50"/>
        <v>3.3911524119615254E-2</v>
      </c>
      <c r="O38" s="126">
        <f t="shared" si="50"/>
        <v>0.50647285132938169</v>
      </c>
      <c r="P38" s="126">
        <f t="shared" si="50"/>
        <v>0.12874229262431075</v>
      </c>
      <c r="Q38" s="125">
        <f t="shared" si="50"/>
        <v>3.2251326822999506E-2</v>
      </c>
      <c r="R38" s="126">
        <f t="shared" si="50"/>
        <v>1.2037050765431835E-3</v>
      </c>
      <c r="S38" s="126">
        <f t="shared" si="50"/>
        <v>5.2285650640303653E-3</v>
      </c>
      <c r="T38" s="127">
        <f t="shared" si="50"/>
        <v>2.8663018595522075E-3</v>
      </c>
      <c r="U38" s="126">
        <f t="shared" si="50"/>
        <v>0.1330216633274072</v>
      </c>
      <c r="V38" s="126">
        <f t="shared" si="50"/>
        <v>7.5503650977457801E-3</v>
      </c>
      <c r="W38" s="126">
        <f t="shared" si="50"/>
        <v>4.3696803739685978E-2</v>
      </c>
      <c r="X38" s="127">
        <f t="shared" si="50"/>
        <v>1.4658814450496825E-2</v>
      </c>
      <c r="AL38" s="255">
        <f t="shared" si="23"/>
        <v>6.253774542266065E-9</v>
      </c>
      <c r="AM38" s="256">
        <f t="shared" si="24"/>
        <v>2.0631242577619054E-10</v>
      </c>
      <c r="AN38" s="256">
        <f t="shared" si="25"/>
        <v>1.6566062731513746E-9</v>
      </c>
      <c r="AO38" s="256">
        <f t="shared" si="26"/>
        <v>5.5910835792571338E-10</v>
      </c>
      <c r="AP38" s="255">
        <f t="shared" si="27"/>
        <v>2.7377506694024873E-8</v>
      </c>
      <c r="AQ38" s="256">
        <f t="shared" si="28"/>
        <v>8.356025210476946E-10</v>
      </c>
      <c r="AR38" s="256">
        <f t="shared" si="29"/>
        <v>8.5662988710790309E-9</v>
      </c>
      <c r="AS38" s="257">
        <f t="shared" si="30"/>
        <v>3.5600513917041084E-9</v>
      </c>
      <c r="AT38" s="256">
        <f t="shared" si="31"/>
        <v>9.1756447851733756E-7</v>
      </c>
      <c r="AU38" s="256">
        <f t="shared" si="32"/>
        <v>3.3133406578076825E-8</v>
      </c>
      <c r="AV38" s="256">
        <f t="shared" si="33"/>
        <v>4.9485156858955874E-7</v>
      </c>
      <c r="AW38" s="256">
        <f t="shared" si="34"/>
        <v>1.2578823382484485E-7</v>
      </c>
      <c r="AX38" s="255">
        <f t="shared" si="35"/>
        <v>3.1511303371079546E-8</v>
      </c>
      <c r="AY38" s="256">
        <f t="shared" si="36"/>
        <v>1.1760854381101429E-9</v>
      </c>
      <c r="AZ38" s="256">
        <f t="shared" si="37"/>
        <v>5.1085929218451151E-9</v>
      </c>
      <c r="BA38" s="257">
        <f t="shared" si="38"/>
        <v>2.8005330740386211E-9</v>
      </c>
      <c r="BB38" s="256">
        <f t="shared" si="39"/>
        <v>1.2996941214357428E-7</v>
      </c>
      <c r="BC38" s="256">
        <f t="shared" si="40"/>
        <v>7.377118047366903E-9</v>
      </c>
      <c r="BD38" s="256">
        <f t="shared" si="41"/>
        <v>4.2694157872780087E-8</v>
      </c>
      <c r="BE38" s="257">
        <f t="shared" si="42"/>
        <v>1.4322460336129818E-8</v>
      </c>
    </row>
    <row r="39" spans="1:57" x14ac:dyDescent="0.25">
      <c r="A39" s="53" t="s">
        <v>10</v>
      </c>
      <c r="B39" s="35" t="s">
        <v>14</v>
      </c>
      <c r="E39" s="128">
        <f t="shared" ref="E39:X39" si="51">E14/SUM($E$5:$X$24)*100</f>
        <v>2.3862663652146222E-3</v>
      </c>
      <c r="F39" s="129">
        <f t="shared" si="51"/>
        <v>8.3802440084617853E-3</v>
      </c>
      <c r="G39" s="129">
        <f t="shared" si="51"/>
        <v>2.2702834727677027E-3</v>
      </c>
      <c r="H39" s="129">
        <f t="shared" si="51"/>
        <v>2.1653064088409976E-3</v>
      </c>
      <c r="I39" s="128">
        <f t="shared" si="51"/>
        <v>1.971875537023738E-2</v>
      </c>
      <c r="J39" s="129">
        <f t="shared" si="51"/>
        <v>6.9690206398979715E-2</v>
      </c>
      <c r="K39" s="129">
        <f t="shared" si="51"/>
        <v>7.6510792650195114E-3</v>
      </c>
      <c r="L39" s="130">
        <f t="shared" si="51"/>
        <v>8.4942328574280895E-3</v>
      </c>
      <c r="M39" s="129">
        <f t="shared" si="51"/>
        <v>0.69955011400063372</v>
      </c>
      <c r="N39" s="129">
        <f t="shared" si="51"/>
        <v>1.8512631211178798</v>
      </c>
      <c r="O39" s="129">
        <f t="shared" si="51"/>
        <v>2.4546048246359211</v>
      </c>
      <c r="P39" s="129">
        <f t="shared" si="51"/>
        <v>0.6781671541906914</v>
      </c>
      <c r="Q39" s="128">
        <f t="shared" si="51"/>
        <v>2.1033957292806566E-2</v>
      </c>
      <c r="R39" s="129">
        <f t="shared" si="51"/>
        <v>5.4224428916940015E-2</v>
      </c>
      <c r="S39" s="129">
        <f t="shared" si="51"/>
        <v>2.1563110439891016E-3</v>
      </c>
      <c r="T39" s="130">
        <f t="shared" si="51"/>
        <v>3.7766744342476134E-3</v>
      </c>
      <c r="U39" s="129">
        <f t="shared" si="51"/>
        <v>0.15822557021493863</v>
      </c>
      <c r="V39" s="129">
        <f t="shared" si="51"/>
        <v>0.29985121160207129</v>
      </c>
      <c r="W39" s="129">
        <f t="shared" si="51"/>
        <v>7.8510356637743167E-2</v>
      </c>
      <c r="X39" s="130">
        <f t="shared" si="51"/>
        <v>0.11760695087162827</v>
      </c>
      <c r="AL39" s="258">
        <f t="shared" si="23"/>
        <v>8.0157290327349401E-10</v>
      </c>
      <c r="AM39" s="259">
        <f t="shared" si="24"/>
        <v>2.8150153804807331E-9</v>
      </c>
      <c r="AN39" s="259">
        <f t="shared" si="25"/>
        <v>7.6261298447148171E-10</v>
      </c>
      <c r="AO39" s="259">
        <f t="shared" si="26"/>
        <v>7.2735004352930903E-10</v>
      </c>
      <c r="AP39" s="258">
        <f t="shared" si="27"/>
        <v>6.6237450359567778E-9</v>
      </c>
      <c r="AQ39" s="259">
        <f t="shared" si="28"/>
        <v>2.3409700562885382E-8</v>
      </c>
      <c r="AR39" s="259">
        <f t="shared" si="29"/>
        <v>2.5700809888780895E-9</v>
      </c>
      <c r="AS39" s="260">
        <f t="shared" si="30"/>
        <v>2.8533054783250727E-9</v>
      </c>
      <c r="AT39" s="259">
        <f t="shared" si="31"/>
        <v>2.3498651451442568E-7</v>
      </c>
      <c r="AU39" s="259">
        <f t="shared" si="32"/>
        <v>6.2185947736146548E-7</v>
      </c>
      <c r="AV39" s="259">
        <f t="shared" si="33"/>
        <v>8.2452853728069822E-7</v>
      </c>
      <c r="AW39" s="259">
        <f t="shared" si="34"/>
        <v>2.278037450527716E-7</v>
      </c>
      <c r="AX39" s="258">
        <f t="shared" si="35"/>
        <v>7.0655357089648373E-9</v>
      </c>
      <c r="AY39" s="259">
        <f t="shared" si="36"/>
        <v>1.8214577194272928E-8</v>
      </c>
      <c r="AZ39" s="259">
        <f t="shared" si="37"/>
        <v>7.2432840234731547E-10</v>
      </c>
      <c r="BA39" s="260">
        <f t="shared" si="38"/>
        <v>1.2686261412842587E-9</v>
      </c>
      <c r="BB39" s="259">
        <f t="shared" si="39"/>
        <v>5.3149695079361073E-8</v>
      </c>
      <c r="BC39" s="259">
        <f t="shared" si="40"/>
        <v>1.0072329298088632E-7</v>
      </c>
      <c r="BD39" s="259">
        <f t="shared" si="41"/>
        <v>2.6372485244954244E-8</v>
      </c>
      <c r="BE39" s="260">
        <f t="shared" si="42"/>
        <v>3.9505457743329293E-8</v>
      </c>
    </row>
    <row r="40" spans="1:57" x14ac:dyDescent="0.25">
      <c r="A40" s="53" t="s">
        <v>10</v>
      </c>
      <c r="B40" s="35" t="s">
        <v>15</v>
      </c>
      <c r="E40" s="128">
        <f t="shared" ref="E40:X40" si="52">E15/SUM($E$5:$X$24)*100</f>
        <v>8.1749937550548745E-5</v>
      </c>
      <c r="F40" s="129">
        <f t="shared" si="52"/>
        <v>6.1279493305350447E-6</v>
      </c>
      <c r="G40" s="129">
        <f t="shared" si="52"/>
        <v>5.1140432258276653E-5</v>
      </c>
      <c r="H40" s="129">
        <f t="shared" si="52"/>
        <v>3.1400036397342887E-5</v>
      </c>
      <c r="I40" s="128">
        <f t="shared" si="52"/>
        <v>5.9536514753129408E-4</v>
      </c>
      <c r="J40" s="129">
        <f t="shared" si="52"/>
        <v>4.330402280455679E-5</v>
      </c>
      <c r="K40" s="129">
        <f t="shared" si="52"/>
        <v>3.5783883384730959E-4</v>
      </c>
      <c r="L40" s="130">
        <f t="shared" si="52"/>
        <v>2.7584034529494825E-4</v>
      </c>
      <c r="M40" s="129">
        <f t="shared" si="52"/>
        <v>2.7913720573887819E-2</v>
      </c>
      <c r="N40" s="129">
        <f t="shared" si="52"/>
        <v>3.987697452480384E-3</v>
      </c>
      <c r="O40" s="129">
        <f t="shared" si="52"/>
        <v>8.3376073767646747E-2</v>
      </c>
      <c r="P40" s="129">
        <f t="shared" si="52"/>
        <v>3.30833836092633E-2</v>
      </c>
      <c r="Q40" s="128">
        <f t="shared" si="52"/>
        <v>5.8092015196098239E-4</v>
      </c>
      <c r="R40" s="129">
        <f t="shared" si="52"/>
        <v>3.3206352200529477E-5</v>
      </c>
      <c r="S40" s="129">
        <f t="shared" si="52"/>
        <v>1.2477021052058991E-4</v>
      </c>
      <c r="T40" s="130">
        <f t="shared" si="52"/>
        <v>5.9464955558538361E-5</v>
      </c>
      <c r="U40" s="129">
        <f t="shared" si="52"/>
        <v>2.6092293766783177E-3</v>
      </c>
      <c r="V40" s="129">
        <f t="shared" si="52"/>
        <v>3.2785855850759704E-4</v>
      </c>
      <c r="W40" s="129">
        <f t="shared" si="52"/>
        <v>1.246327570991186E-3</v>
      </c>
      <c r="X40" s="130">
        <f t="shared" si="52"/>
        <v>6.3388152516424703E-4</v>
      </c>
      <c r="AL40" s="258">
        <f t="shared" si="23"/>
        <v>4.1813875512603891E-10</v>
      </c>
      <c r="AM40" s="259">
        <f t="shared" si="24"/>
        <v>3.1343548158198775E-11</v>
      </c>
      <c r="AN40" s="259">
        <f t="shared" si="25"/>
        <v>2.6157569438950337E-10</v>
      </c>
      <c r="AO40" s="259">
        <f t="shared" si="26"/>
        <v>1.6060650960104781E-10</v>
      </c>
      <c r="AP40" s="258">
        <f t="shared" si="27"/>
        <v>3.0452040587827306E-9</v>
      </c>
      <c r="AQ40" s="259">
        <f t="shared" si="28"/>
        <v>2.2149362715110029E-10</v>
      </c>
      <c r="AR40" s="259">
        <f t="shared" si="29"/>
        <v>1.830292340323178E-9</v>
      </c>
      <c r="AS40" s="260">
        <f t="shared" si="30"/>
        <v>1.410882283840866E-9</v>
      </c>
      <c r="AT40" s="259">
        <f t="shared" si="31"/>
        <v>1.4277452339929286E-7</v>
      </c>
      <c r="AU40" s="259">
        <f t="shared" si="32"/>
        <v>2.0396478560835694E-8</v>
      </c>
      <c r="AV40" s="259">
        <f t="shared" si="33"/>
        <v>4.2645619968753828E-7</v>
      </c>
      <c r="AW40" s="259">
        <f t="shared" si="34"/>
        <v>1.6921657988033167E-7</v>
      </c>
      <c r="AX40" s="258">
        <f t="shared" si="35"/>
        <v>2.9713200578091943E-9</v>
      </c>
      <c r="AY40" s="259">
        <f t="shared" si="36"/>
        <v>1.6984554591030383E-10</v>
      </c>
      <c r="AZ40" s="259">
        <f t="shared" si="37"/>
        <v>6.3818104413393607E-10</v>
      </c>
      <c r="BA40" s="260">
        <f t="shared" si="38"/>
        <v>3.0415439125562433E-10</v>
      </c>
      <c r="BB40" s="259">
        <f t="shared" si="39"/>
        <v>1.3345819655555673E-8</v>
      </c>
      <c r="BC40" s="259">
        <f t="shared" si="40"/>
        <v>1.6769476970794825E-9</v>
      </c>
      <c r="BD40" s="259">
        <f t="shared" si="41"/>
        <v>6.3747799035476603E-9</v>
      </c>
      <c r="BE40" s="260">
        <f t="shared" si="42"/>
        <v>3.2422095939300692E-9</v>
      </c>
    </row>
    <row r="41" spans="1:57" x14ac:dyDescent="0.25">
      <c r="A41" s="53" t="s">
        <v>10</v>
      </c>
      <c r="B41" s="35" t="s">
        <v>16</v>
      </c>
      <c r="E41" s="131">
        <f t="shared" ref="E41:X41" si="53">E16/SUM($E$5:$X$24)*100</f>
        <v>3.2390044547767998E-4</v>
      </c>
      <c r="F41" s="132">
        <f t="shared" si="53"/>
        <v>6.4145029792506234E-5</v>
      </c>
      <c r="G41" s="132">
        <f t="shared" si="53"/>
        <v>5.9438358096004806E-4</v>
      </c>
      <c r="H41" s="132">
        <f t="shared" si="53"/>
        <v>1.2622052618413019E-3</v>
      </c>
      <c r="I41" s="131">
        <f t="shared" si="53"/>
        <v>5.2025138301546097E-3</v>
      </c>
      <c r="J41" s="132">
        <f t="shared" si="53"/>
        <v>8.5744147936616451E-4</v>
      </c>
      <c r="K41" s="132">
        <f t="shared" si="53"/>
        <v>5.2025948557435893E-3</v>
      </c>
      <c r="L41" s="133">
        <f t="shared" si="53"/>
        <v>1.3374602873441785E-2</v>
      </c>
      <c r="M41" s="132">
        <f t="shared" si="53"/>
        <v>8.4127670836219762E-2</v>
      </c>
      <c r="N41" s="132">
        <f t="shared" si="53"/>
        <v>3.3123309429379744E-2</v>
      </c>
      <c r="O41" s="132">
        <f t="shared" si="53"/>
        <v>0.40482232418058817</v>
      </c>
      <c r="P41" s="132">
        <f t="shared" si="53"/>
        <v>0.41479999403103124</v>
      </c>
      <c r="Q41" s="131">
        <f t="shared" si="53"/>
        <v>1.4714874192769273E-3</v>
      </c>
      <c r="R41" s="132">
        <f t="shared" si="53"/>
        <v>3.2297099785729382E-4</v>
      </c>
      <c r="S41" s="132">
        <f t="shared" si="53"/>
        <v>1.4801395015008325E-3</v>
      </c>
      <c r="T41" s="133">
        <f t="shared" si="53"/>
        <v>1.0832213465832045E-3</v>
      </c>
      <c r="U41" s="132">
        <f t="shared" si="53"/>
        <v>6.9397920169394361E-3</v>
      </c>
      <c r="V41" s="132">
        <f t="shared" si="53"/>
        <v>2.5200976465935606E-3</v>
      </c>
      <c r="W41" s="132">
        <f t="shared" si="53"/>
        <v>1.0948201815413562E-2</v>
      </c>
      <c r="X41" s="133">
        <f t="shared" si="53"/>
        <v>1.2263091365744437E-2</v>
      </c>
      <c r="AL41" s="261">
        <f t="shared" si="23"/>
        <v>7.3488029038637751E-10</v>
      </c>
      <c r="AM41" s="262">
        <f t="shared" si="24"/>
        <v>1.4553520619967213E-10</v>
      </c>
      <c r="AN41" s="262">
        <f t="shared" si="25"/>
        <v>1.3485649207201076E-9</v>
      </c>
      <c r="AO41" s="262">
        <f t="shared" si="26"/>
        <v>2.8637495943582097E-9</v>
      </c>
      <c r="AP41" s="261">
        <f t="shared" si="27"/>
        <v>1.1803703661490096E-8</v>
      </c>
      <c r="AQ41" s="262">
        <f t="shared" si="28"/>
        <v>1.9454028302327652E-9</v>
      </c>
      <c r="AR41" s="262">
        <f t="shared" si="29"/>
        <v>1.1803887496088627E-8</v>
      </c>
      <c r="AS41" s="263">
        <f t="shared" si="30"/>
        <v>3.0344916719525403E-8</v>
      </c>
      <c r="AT41" s="262">
        <f t="shared" si="31"/>
        <v>1.9087274511918213E-7</v>
      </c>
      <c r="AU41" s="262">
        <f t="shared" si="32"/>
        <v>7.5151694268657025E-8</v>
      </c>
      <c r="AV41" s="262">
        <f t="shared" si="33"/>
        <v>9.1847958625058256E-7</v>
      </c>
      <c r="AW41" s="262">
        <f t="shared" si="34"/>
        <v>9.4111738443656336E-7</v>
      </c>
      <c r="AX41" s="261">
        <f t="shared" si="35"/>
        <v>3.3385786190672177E-9</v>
      </c>
      <c r="AY41" s="262">
        <f t="shared" si="36"/>
        <v>7.3277151669771828E-10</v>
      </c>
      <c r="AZ41" s="262">
        <f t="shared" si="37"/>
        <v>3.358208862822435E-9</v>
      </c>
      <c r="BA41" s="263">
        <f t="shared" si="38"/>
        <v>2.4576626208581218E-9</v>
      </c>
      <c r="BB41" s="262">
        <f t="shared" si="39"/>
        <v>1.5745320649708561E-8</v>
      </c>
      <c r="BC41" s="262">
        <f t="shared" si="40"/>
        <v>5.7177139339819826E-9</v>
      </c>
      <c r="BD41" s="262">
        <f t="shared" si="41"/>
        <v>2.4839785933157071E-8</v>
      </c>
      <c r="BE41" s="263">
        <f t="shared" si="42"/>
        <v>2.7823068074520326E-8</v>
      </c>
    </row>
    <row r="42" spans="1:57" x14ac:dyDescent="0.25">
      <c r="A42" s="54" t="s">
        <v>11</v>
      </c>
      <c r="B42" s="25" t="s">
        <v>13</v>
      </c>
      <c r="E42" s="129">
        <f t="shared" ref="E42:X42" si="54">E17/SUM($E$5:$X$24)*100</f>
        <v>1.3201409515660255E-2</v>
      </c>
      <c r="F42" s="129">
        <f t="shared" si="54"/>
        <v>6.7590595262340982E-4</v>
      </c>
      <c r="G42" s="129">
        <f t="shared" si="54"/>
        <v>7.3505937445019799E-3</v>
      </c>
      <c r="H42" s="129">
        <f t="shared" si="54"/>
        <v>3.2785153177890538E-3</v>
      </c>
      <c r="I42" s="128">
        <f t="shared" si="54"/>
        <v>9.5645612866579147E-2</v>
      </c>
      <c r="J42" s="129">
        <f t="shared" si="54"/>
        <v>4.0501619738483033E-3</v>
      </c>
      <c r="K42" s="129">
        <f t="shared" si="54"/>
        <v>3.5640071859857736E-2</v>
      </c>
      <c r="L42" s="130">
        <f t="shared" si="54"/>
        <v>1.3742766796627734E-2</v>
      </c>
      <c r="M42" s="129">
        <f t="shared" si="54"/>
        <v>9.5354187858828918E-2</v>
      </c>
      <c r="N42" s="129">
        <f t="shared" si="54"/>
        <v>3.9296952761561565E-3</v>
      </c>
      <c r="O42" s="129">
        <f t="shared" si="54"/>
        <v>7.6382756835957938E-2</v>
      </c>
      <c r="P42" s="129">
        <f t="shared" si="54"/>
        <v>2.6419034241712172E-2</v>
      </c>
      <c r="Q42" s="128">
        <f t="shared" si="54"/>
        <v>9.3052557077107014</v>
      </c>
      <c r="R42" s="129">
        <f t="shared" si="54"/>
        <v>0.36955687290674211</v>
      </c>
      <c r="S42" s="129">
        <f t="shared" si="54"/>
        <v>2.4666516512730685</v>
      </c>
      <c r="T42" s="130">
        <f t="shared" si="54"/>
        <v>0.70186020590210652</v>
      </c>
      <c r="U42" s="129">
        <f t="shared" si="54"/>
        <v>0.45402645755302645</v>
      </c>
      <c r="V42" s="129">
        <f t="shared" si="54"/>
        <v>2.7602666131943183E-2</v>
      </c>
      <c r="W42" s="129">
        <f t="shared" si="54"/>
        <v>0.19928446214979947</v>
      </c>
      <c r="X42" s="129">
        <f t="shared" si="54"/>
        <v>5.363015873242425E-2</v>
      </c>
      <c r="AL42" s="259">
        <f t="shared" si="23"/>
        <v>2.3512992188777221E-9</v>
      </c>
      <c r="AM42" s="259">
        <f t="shared" si="24"/>
        <v>1.2038541312978435E-10</v>
      </c>
      <c r="AN42" s="259">
        <f t="shared" si="25"/>
        <v>1.3092121192992597E-9</v>
      </c>
      <c r="AO42" s="259">
        <f t="shared" si="26"/>
        <v>5.8393541209758484E-10</v>
      </c>
      <c r="AP42" s="258">
        <f t="shared" si="27"/>
        <v>1.7035412359224948E-8</v>
      </c>
      <c r="AQ42" s="259">
        <f t="shared" si="28"/>
        <v>7.2137317414029779E-10</v>
      </c>
      <c r="AR42" s="259">
        <f t="shared" si="29"/>
        <v>6.3478428591598908E-9</v>
      </c>
      <c r="AS42" s="260">
        <f t="shared" si="30"/>
        <v>2.4477202071337582E-9</v>
      </c>
      <c r="AT42" s="259">
        <f t="shared" si="31"/>
        <v>1.6983506735641977E-8</v>
      </c>
      <c r="AU42" s="259">
        <f t="shared" si="32"/>
        <v>6.9991688556381569E-10</v>
      </c>
      <c r="AV42" s="259">
        <f t="shared" si="33"/>
        <v>1.360451066009768E-8</v>
      </c>
      <c r="AW42" s="259">
        <f t="shared" si="34"/>
        <v>4.7054865241739913E-9</v>
      </c>
      <c r="AX42" s="258">
        <f t="shared" si="35"/>
        <v>1.6573563944852264E-6</v>
      </c>
      <c r="AY42" s="259">
        <f t="shared" si="36"/>
        <v>6.582166741859892E-8</v>
      </c>
      <c r="AZ42" s="259">
        <f t="shared" si="37"/>
        <v>4.3933460999007097E-7</v>
      </c>
      <c r="BA42" s="260">
        <f t="shared" si="38"/>
        <v>1.2500811765147663E-7</v>
      </c>
      <c r="BB42" s="259">
        <f t="shared" si="39"/>
        <v>8.0866520633865656E-8</v>
      </c>
      <c r="BC42" s="259">
        <f t="shared" si="40"/>
        <v>4.9163028567510169E-9</v>
      </c>
      <c r="BD42" s="259">
        <f t="shared" si="41"/>
        <v>3.5494497737642152E-8</v>
      </c>
      <c r="BE42" s="259">
        <f t="shared" si="42"/>
        <v>9.5520520127983172E-9</v>
      </c>
    </row>
    <row r="43" spans="1:57" x14ac:dyDescent="0.25">
      <c r="A43" s="55" t="s">
        <v>11</v>
      </c>
      <c r="B43" s="35" t="s">
        <v>14</v>
      </c>
      <c r="E43" s="129">
        <f t="shared" ref="E43:X43" si="55">E18/SUM($E$5:$X$24)*100</f>
        <v>1.8740336044144139E-4</v>
      </c>
      <c r="F43" s="129">
        <f t="shared" si="55"/>
        <v>9.3384040762728288E-5</v>
      </c>
      <c r="G43" s="129">
        <f t="shared" si="55"/>
        <v>1.4529164932334743E-4</v>
      </c>
      <c r="H43" s="129">
        <f t="shared" si="55"/>
        <v>8.4008266712294095E-5</v>
      </c>
      <c r="I43" s="128">
        <f t="shared" si="55"/>
        <v>1.1765713169181171E-3</v>
      </c>
      <c r="J43" s="129">
        <f t="shared" si="55"/>
        <v>9.0642269608266486E-4</v>
      </c>
      <c r="K43" s="129">
        <f t="shared" si="55"/>
        <v>6.9647212500671815E-4</v>
      </c>
      <c r="L43" s="130">
        <f t="shared" si="55"/>
        <v>7.6523133710464434E-4</v>
      </c>
      <c r="M43" s="129">
        <f t="shared" si="55"/>
        <v>5.0106402856251982E-4</v>
      </c>
      <c r="N43" s="129">
        <f t="shared" si="55"/>
        <v>4.1531499392799987E-4</v>
      </c>
      <c r="O43" s="129">
        <f t="shared" si="55"/>
        <v>1.5922089032455061E-3</v>
      </c>
      <c r="P43" s="129">
        <f t="shared" si="55"/>
        <v>6.4079502748394719E-4</v>
      </c>
      <c r="Q43" s="128">
        <f t="shared" si="55"/>
        <v>6.8066022947911211</v>
      </c>
      <c r="R43" s="129">
        <f t="shared" si="55"/>
        <v>5.4336421757073365</v>
      </c>
      <c r="S43" s="129">
        <f t="shared" si="55"/>
        <v>1.2156275506791305</v>
      </c>
      <c r="T43" s="130">
        <f t="shared" si="55"/>
        <v>1.504704484884301</v>
      </c>
      <c r="U43" s="129">
        <f t="shared" si="55"/>
        <v>4.2725766198040825E-2</v>
      </c>
      <c r="V43" s="129">
        <f t="shared" si="55"/>
        <v>4.4943641278474507E-2</v>
      </c>
      <c r="W43" s="129">
        <f t="shared" si="55"/>
        <v>4.8388750918911337E-2</v>
      </c>
      <c r="X43" s="129">
        <f t="shared" si="55"/>
        <v>5.4217178766368355E-2</v>
      </c>
      <c r="AL43" s="259">
        <f t="shared" si="23"/>
        <v>3.5812098377566797E-11</v>
      </c>
      <c r="AM43" s="259">
        <f t="shared" si="24"/>
        <v>1.7845349447373075E-11</v>
      </c>
      <c r="AN43" s="259">
        <f t="shared" si="25"/>
        <v>2.7764704041326497E-11</v>
      </c>
      <c r="AO43" s="259">
        <f t="shared" si="26"/>
        <v>1.605367323693017E-11</v>
      </c>
      <c r="AP43" s="258">
        <f t="shared" si="27"/>
        <v>2.2483848555565875E-10</v>
      </c>
      <c r="AQ43" s="259">
        <f t="shared" si="28"/>
        <v>1.7321406984009177E-10</v>
      </c>
      <c r="AR43" s="259">
        <f t="shared" si="29"/>
        <v>1.330932817811842E-10</v>
      </c>
      <c r="AS43" s="260">
        <f t="shared" si="30"/>
        <v>1.4623291632249944E-10</v>
      </c>
      <c r="AT43" s="259">
        <f t="shared" si="31"/>
        <v>9.5751507561402418E-11</v>
      </c>
      <c r="AU43" s="259">
        <f t="shared" si="32"/>
        <v>7.9365179926299141E-11</v>
      </c>
      <c r="AV43" s="259">
        <f t="shared" si="33"/>
        <v>3.042653117123967E-10</v>
      </c>
      <c r="AW43" s="259">
        <f t="shared" si="34"/>
        <v>1.2245359160078375E-10</v>
      </c>
      <c r="AX43" s="258">
        <f t="shared" si="35"/>
        <v>1.3007168624075966E-6</v>
      </c>
      <c r="AY43" s="259">
        <f t="shared" si="36"/>
        <v>1.0383491933472106E-6</v>
      </c>
      <c r="AZ43" s="259">
        <f t="shared" si="37"/>
        <v>2.3230198931787495E-7</v>
      </c>
      <c r="BA43" s="260">
        <f t="shared" si="38"/>
        <v>2.8754353665221871E-7</v>
      </c>
      <c r="BB43" s="259">
        <f t="shared" si="39"/>
        <v>8.1647380214362365E-9</v>
      </c>
      <c r="BC43" s="259">
        <f t="shared" si="40"/>
        <v>8.5885658566604812E-9</v>
      </c>
      <c r="BD43" s="259">
        <f t="shared" si="41"/>
        <v>9.2469137383324287E-9</v>
      </c>
      <c r="BE43" s="259">
        <f t="shared" si="42"/>
        <v>1.0360705033045645E-8</v>
      </c>
    </row>
    <row r="44" spans="1:57" x14ac:dyDescent="0.25">
      <c r="A44" s="55" t="s">
        <v>11</v>
      </c>
      <c r="B44" s="35" t="s">
        <v>15</v>
      </c>
      <c r="E44" s="129">
        <f t="shared" ref="E44:X44" si="56">E19/SUM($E$5:$X$24)*100</f>
        <v>9.9027927508862072E-5</v>
      </c>
      <c r="F44" s="129">
        <f t="shared" si="56"/>
        <v>5.1527955377522307E-6</v>
      </c>
      <c r="G44" s="129">
        <f t="shared" si="56"/>
        <v>7.6263880301651816E-5</v>
      </c>
      <c r="H44" s="129">
        <f t="shared" si="56"/>
        <v>3.2500194495887946E-5</v>
      </c>
      <c r="I44" s="128">
        <f t="shared" si="56"/>
        <v>7.1486797387576063E-4</v>
      </c>
      <c r="J44" s="129">
        <f t="shared" si="56"/>
        <v>2.8590615074854692E-5</v>
      </c>
      <c r="K44" s="129">
        <f t="shared" si="56"/>
        <v>3.4620093892204738E-4</v>
      </c>
      <c r="L44" s="130">
        <f t="shared" si="56"/>
        <v>1.2693499445602443E-4</v>
      </c>
      <c r="M44" s="129">
        <f t="shared" si="56"/>
        <v>6.7710329836627545E-4</v>
      </c>
      <c r="N44" s="129">
        <f t="shared" si="56"/>
        <v>2.2608414976536052E-5</v>
      </c>
      <c r="O44" s="129">
        <f t="shared" si="56"/>
        <v>6.1449185301208403E-4</v>
      </c>
      <c r="P44" s="129">
        <f t="shared" si="56"/>
        <v>1.9298007101383366E-4</v>
      </c>
      <c r="Q44" s="128">
        <f t="shared" si="56"/>
        <v>0.1299645308625243</v>
      </c>
      <c r="R44" s="129">
        <f t="shared" si="56"/>
        <v>1.1281437041225459E-2</v>
      </c>
      <c r="S44" s="129">
        <f t="shared" si="56"/>
        <v>9.7522043869426103E-2</v>
      </c>
      <c r="T44" s="130">
        <f t="shared" si="56"/>
        <v>4.6743962715922405E-2</v>
      </c>
      <c r="U44" s="129">
        <f t="shared" si="56"/>
        <v>3.2852512051285416E-3</v>
      </c>
      <c r="V44" s="129">
        <f t="shared" si="56"/>
        <v>2.142848945671798E-4</v>
      </c>
      <c r="W44" s="129">
        <f t="shared" si="56"/>
        <v>1.6196867485750502E-3</v>
      </c>
      <c r="X44" s="129">
        <f t="shared" si="56"/>
        <v>5.6100622353867191E-4</v>
      </c>
      <c r="AL44" s="259">
        <f t="shared" si="23"/>
        <v>2.6812530031303036E-10</v>
      </c>
      <c r="AM44" s="259">
        <f t="shared" si="24"/>
        <v>1.395156786339712E-11</v>
      </c>
      <c r="AN44" s="259">
        <f t="shared" si="25"/>
        <v>2.0648999048361852E-10</v>
      </c>
      <c r="AO44" s="259">
        <f t="shared" si="26"/>
        <v>8.7996635178111951E-11</v>
      </c>
      <c r="AP44" s="258">
        <f t="shared" si="27"/>
        <v>1.9355569181476893E-9</v>
      </c>
      <c r="AQ44" s="259">
        <f t="shared" si="28"/>
        <v>7.7411165172507975E-11</v>
      </c>
      <c r="AR44" s="259">
        <f t="shared" si="29"/>
        <v>9.3736416637438003E-10</v>
      </c>
      <c r="AS44" s="260">
        <f t="shared" si="30"/>
        <v>3.4368570932385341E-10</v>
      </c>
      <c r="AT44" s="259">
        <f t="shared" si="31"/>
        <v>1.8333063185751728E-9</v>
      </c>
      <c r="AU44" s="259">
        <f t="shared" si="32"/>
        <v>6.1213924270432295E-11</v>
      </c>
      <c r="AV44" s="259">
        <f t="shared" si="33"/>
        <v>1.6637812864863905E-9</v>
      </c>
      <c r="AW44" s="259">
        <f t="shared" si="34"/>
        <v>5.2250754707941937E-10</v>
      </c>
      <c r="AX44" s="258">
        <f t="shared" si="35"/>
        <v>3.5188839900176614E-7</v>
      </c>
      <c r="AY44" s="259">
        <f t="shared" si="36"/>
        <v>3.0545309497368068E-8</v>
      </c>
      <c r="AZ44" s="259">
        <f t="shared" si="37"/>
        <v>2.6404801107536441E-7</v>
      </c>
      <c r="BA44" s="260">
        <f t="shared" si="38"/>
        <v>1.2656267132225082E-7</v>
      </c>
      <c r="BB44" s="259">
        <f t="shared" si="39"/>
        <v>8.8950560527484185E-9</v>
      </c>
      <c r="BC44" s="259">
        <f t="shared" si="40"/>
        <v>5.8019190296827562E-10</v>
      </c>
      <c r="BD44" s="259">
        <f t="shared" si="41"/>
        <v>4.3854194144965534E-9</v>
      </c>
      <c r="BE44" s="259">
        <f t="shared" si="42"/>
        <v>1.5189650631668958E-9</v>
      </c>
    </row>
    <row r="45" spans="1:57" x14ac:dyDescent="0.25">
      <c r="A45" s="56" t="s">
        <v>11</v>
      </c>
      <c r="B45" s="43" t="s">
        <v>16</v>
      </c>
      <c r="E45" s="129">
        <f t="shared" ref="E45:X45" si="57">E20/SUM($E$5:$X$24)*100</f>
        <v>2.2147022810199119E-4</v>
      </c>
      <c r="F45" s="129">
        <f t="shared" si="57"/>
        <v>2.8171869026972513E-5</v>
      </c>
      <c r="G45" s="129">
        <f t="shared" si="57"/>
        <v>4.3184746591422573E-4</v>
      </c>
      <c r="H45" s="129">
        <f t="shared" si="57"/>
        <v>6.5644166678362182E-4</v>
      </c>
      <c r="I45" s="128">
        <f t="shared" si="57"/>
        <v>1.8947003798352414E-3</v>
      </c>
      <c r="J45" s="129">
        <f t="shared" si="57"/>
        <v>2.2531249165549309E-4</v>
      </c>
      <c r="K45" s="129">
        <f t="shared" si="57"/>
        <v>2.0642906297775061E-3</v>
      </c>
      <c r="L45" s="130">
        <f t="shared" si="57"/>
        <v>4.1246879042211478E-3</v>
      </c>
      <c r="M45" s="129">
        <f t="shared" si="57"/>
        <v>1.0829905885594065E-3</v>
      </c>
      <c r="N45" s="129">
        <f t="shared" si="57"/>
        <v>1.3318671638493248E-4</v>
      </c>
      <c r="O45" s="129">
        <f t="shared" si="57"/>
        <v>2.109585316416232E-3</v>
      </c>
      <c r="P45" s="129">
        <f t="shared" si="57"/>
        <v>1.8151797884146626E-3</v>
      </c>
      <c r="Q45" s="128">
        <f t="shared" si="57"/>
        <v>0.36941363457744059</v>
      </c>
      <c r="R45" s="129">
        <f t="shared" si="57"/>
        <v>7.2662824420877639E-2</v>
      </c>
      <c r="S45" s="129">
        <f t="shared" si="57"/>
        <v>0.33267064792627882</v>
      </c>
      <c r="T45" s="130">
        <f t="shared" si="57"/>
        <v>0.2434017627451231</v>
      </c>
      <c r="U45" s="129">
        <f t="shared" si="57"/>
        <v>7.01747673298889E-3</v>
      </c>
      <c r="V45" s="129">
        <f t="shared" si="57"/>
        <v>1.5332050622083261E-3</v>
      </c>
      <c r="W45" s="129">
        <f t="shared" si="57"/>
        <v>9.3499239311369536E-3</v>
      </c>
      <c r="X45" s="129">
        <f t="shared" si="57"/>
        <v>1.110608504866561E-2</v>
      </c>
      <c r="AL45" s="259">
        <f t="shared" si="23"/>
        <v>4.9094471110171902E-10</v>
      </c>
      <c r="AM45" s="259">
        <f t="shared" si="24"/>
        <v>6.2450064819877874E-11</v>
      </c>
      <c r="AN45" s="259">
        <f t="shared" si="25"/>
        <v>9.5729900677951593E-10</v>
      </c>
      <c r="AO45" s="259">
        <f t="shared" si="26"/>
        <v>1.4551687927363391E-9</v>
      </c>
      <c r="AP45" s="258">
        <f t="shared" si="27"/>
        <v>4.2000820542531734E-9</v>
      </c>
      <c r="AQ45" s="259">
        <f t="shared" si="28"/>
        <v>4.9946205894759736E-10</v>
      </c>
      <c r="AR45" s="259">
        <f t="shared" si="29"/>
        <v>4.5760216872102089E-9</v>
      </c>
      <c r="AS45" s="260">
        <f t="shared" si="30"/>
        <v>9.1434127687359366E-9</v>
      </c>
      <c r="AT45" s="259">
        <f t="shared" si="31"/>
        <v>2.4007222378500736E-9</v>
      </c>
      <c r="AU45" s="259">
        <f t="shared" si="32"/>
        <v>2.9524200412199508E-10</v>
      </c>
      <c r="AV45" s="259">
        <f t="shared" si="33"/>
        <v>4.6764288030418295E-9</v>
      </c>
      <c r="AW45" s="259">
        <f t="shared" si="34"/>
        <v>4.0238045739065362E-9</v>
      </c>
      <c r="AX45" s="258">
        <f t="shared" si="35"/>
        <v>8.1889864682460676E-7</v>
      </c>
      <c r="AY45" s="259">
        <f t="shared" si="36"/>
        <v>1.6107550729895138E-7</v>
      </c>
      <c r="AZ45" s="259">
        <f t="shared" si="37"/>
        <v>7.3744853445030728E-7</v>
      </c>
      <c r="BA45" s="260">
        <f t="shared" si="38"/>
        <v>5.3956149825033421E-7</v>
      </c>
      <c r="BB45" s="259">
        <f t="shared" si="39"/>
        <v>1.5556010019340793E-8</v>
      </c>
      <c r="BC45" s="259">
        <f t="shared" si="40"/>
        <v>3.3987363573713334E-9</v>
      </c>
      <c r="BD45" s="259">
        <f t="shared" si="41"/>
        <v>2.0726468485331419E-8</v>
      </c>
      <c r="BE45" s="259">
        <f t="shared" si="42"/>
        <v>2.4619443265201737E-8</v>
      </c>
    </row>
    <row r="46" spans="1:57" x14ac:dyDescent="0.25">
      <c r="A46" s="57" t="s">
        <v>12</v>
      </c>
      <c r="B46" s="35" t="s">
        <v>13</v>
      </c>
      <c r="E46" s="125">
        <f t="shared" ref="E46:X46" si="58">E21/SUM($E$5:$X$24)*100</f>
        <v>4.2440999495344287E-2</v>
      </c>
      <c r="F46" s="126">
        <f t="shared" si="58"/>
        <v>1.9640245552730714E-3</v>
      </c>
      <c r="G46" s="126">
        <f t="shared" si="58"/>
        <v>1.822080603977546E-2</v>
      </c>
      <c r="H46" s="126">
        <f t="shared" si="58"/>
        <v>6.691734360439283E-3</v>
      </c>
      <c r="I46" s="125">
        <f t="shared" si="58"/>
        <v>0.35933678459137641</v>
      </c>
      <c r="J46" s="126">
        <f t="shared" si="58"/>
        <v>1.1882309377850897E-2</v>
      </c>
      <c r="K46" s="126">
        <f t="shared" si="58"/>
        <v>9.8607139273112848E-2</v>
      </c>
      <c r="L46" s="127">
        <f t="shared" si="58"/>
        <v>3.2388915989853953E-2</v>
      </c>
      <c r="M46" s="126">
        <f t="shared" si="58"/>
        <v>0.43547421886433657</v>
      </c>
      <c r="N46" s="126">
        <f t="shared" si="58"/>
        <v>1.6286199967605441E-2</v>
      </c>
      <c r="O46" s="126">
        <f t="shared" si="58"/>
        <v>0.20269796308691485</v>
      </c>
      <c r="P46" s="126">
        <f t="shared" si="58"/>
        <v>6.0860995596604975E-2</v>
      </c>
      <c r="Q46" s="125">
        <f t="shared" si="58"/>
        <v>0.80877881554676145</v>
      </c>
      <c r="R46" s="126">
        <f t="shared" si="58"/>
        <v>3.2943987423329574E-2</v>
      </c>
      <c r="S46" s="126">
        <f t="shared" si="58"/>
        <v>9.8554875359114752E-2</v>
      </c>
      <c r="T46" s="127">
        <f t="shared" si="58"/>
        <v>5.3840088552585229E-2</v>
      </c>
      <c r="U46" s="126">
        <f t="shared" si="58"/>
        <v>8.9075814227323686</v>
      </c>
      <c r="V46" s="126">
        <f t="shared" si="58"/>
        <v>0.38652323962976937</v>
      </c>
      <c r="W46" s="126">
        <f t="shared" si="58"/>
        <v>3.4435439997635249</v>
      </c>
      <c r="X46" s="127">
        <f t="shared" si="58"/>
        <v>0.74821634639560475</v>
      </c>
      <c r="AL46" s="255">
        <f t="shared" si="23"/>
        <v>5.2543872554048912E-9</v>
      </c>
      <c r="AM46" s="256">
        <f t="shared" si="24"/>
        <v>2.431551027364741E-10</v>
      </c>
      <c r="AN46" s="256">
        <f t="shared" si="25"/>
        <v>2.2558180103440561E-9</v>
      </c>
      <c r="AO46" s="256">
        <f t="shared" si="26"/>
        <v>8.2846691072636665E-10</v>
      </c>
      <c r="AP46" s="255">
        <f t="shared" si="27"/>
        <v>4.4487515463961253E-8</v>
      </c>
      <c r="AQ46" s="256">
        <f t="shared" si="28"/>
        <v>1.4710835207028221E-9</v>
      </c>
      <c r="AR46" s="256">
        <f t="shared" si="29"/>
        <v>1.2208008813397909E-8</v>
      </c>
      <c r="AS46" s="257">
        <f t="shared" si="30"/>
        <v>4.0098939567183668E-9</v>
      </c>
      <c r="AT46" s="256">
        <f t="shared" si="31"/>
        <v>5.3913673402276422E-8</v>
      </c>
      <c r="AU46" s="256">
        <f t="shared" si="32"/>
        <v>2.0163050485686352E-9</v>
      </c>
      <c r="AV46" s="256">
        <f t="shared" si="33"/>
        <v>2.5094922518430584E-8</v>
      </c>
      <c r="AW46" s="256">
        <f t="shared" si="34"/>
        <v>7.5348658942194447E-9</v>
      </c>
      <c r="AX46" s="255">
        <f t="shared" si="35"/>
        <v>1.0013046703380643E-7</v>
      </c>
      <c r="AY46" s="256">
        <f t="shared" si="36"/>
        <v>4.0786143049800417E-9</v>
      </c>
      <c r="AZ46" s="256">
        <f t="shared" si="37"/>
        <v>1.2201538305000496E-8</v>
      </c>
      <c r="BA46" s="257">
        <f t="shared" si="38"/>
        <v>6.6656459198518148E-9</v>
      </c>
      <c r="BB46" s="256">
        <f t="shared" si="39"/>
        <v>1.1027987761980167E-6</v>
      </c>
      <c r="BC46" s="256">
        <f t="shared" si="40"/>
        <v>4.7853321278431772E-8</v>
      </c>
      <c r="BD46" s="256">
        <f t="shared" si="41"/>
        <v>4.2632628639597192E-7</v>
      </c>
      <c r="BE46" s="257">
        <f t="shared" si="42"/>
        <v>9.2632560060654254E-8</v>
      </c>
    </row>
    <row r="47" spans="1:57" x14ac:dyDescent="0.25">
      <c r="A47" s="57" t="s">
        <v>12</v>
      </c>
      <c r="B47" s="35" t="s">
        <v>14</v>
      </c>
      <c r="E47" s="128">
        <f t="shared" ref="E47:X47" si="59">E22/SUM($E$5:$X$24)*100</f>
        <v>2.2718312318289972E-2</v>
      </c>
      <c r="F47" s="129">
        <f t="shared" si="59"/>
        <v>0.20096835750183098</v>
      </c>
      <c r="G47" s="129">
        <f t="shared" si="59"/>
        <v>1.0742396507411239E-2</v>
      </c>
      <c r="H47" s="129">
        <f t="shared" si="59"/>
        <v>1.3469128715274416E-2</v>
      </c>
      <c r="I47" s="128">
        <f t="shared" si="59"/>
        <v>0.32318061163002787</v>
      </c>
      <c r="J47" s="129">
        <f t="shared" si="59"/>
        <v>1.4782228098989247</v>
      </c>
      <c r="K47" s="129">
        <f t="shared" si="59"/>
        <v>0.14882824484088564</v>
      </c>
      <c r="L47" s="130">
        <f t="shared" si="59"/>
        <v>0.10980521415876135</v>
      </c>
      <c r="M47" s="129">
        <f t="shared" si="59"/>
        <v>5.6698062920696714E-2</v>
      </c>
      <c r="N47" s="129">
        <f t="shared" si="59"/>
        <v>1.0360151650196683</v>
      </c>
      <c r="O47" s="129">
        <f t="shared" si="59"/>
        <v>0.17443135416514288</v>
      </c>
      <c r="P47" s="129">
        <f t="shared" si="59"/>
        <v>4.1967541943144948E-2</v>
      </c>
      <c r="Q47" s="128">
        <f t="shared" si="59"/>
        <v>0.82174305176578277</v>
      </c>
      <c r="R47" s="129">
        <f t="shared" si="59"/>
        <v>1.7391754575651064</v>
      </c>
      <c r="S47" s="129">
        <f t="shared" si="59"/>
        <v>5.0303367204349414E-2</v>
      </c>
      <c r="T47" s="130">
        <f t="shared" si="59"/>
        <v>6.377653097792868E-2</v>
      </c>
      <c r="U47" s="129">
        <f t="shared" si="59"/>
        <v>6.9355115059447261</v>
      </c>
      <c r="V47" s="129">
        <f t="shared" si="59"/>
        <v>12.10496472336405</v>
      </c>
      <c r="W47" s="129">
        <f t="shared" si="59"/>
        <v>4.5853410341250793</v>
      </c>
      <c r="X47" s="130">
        <f t="shared" si="59"/>
        <v>3.0847445967958875</v>
      </c>
      <c r="AL47" s="258">
        <f t="shared" si="23"/>
        <v>1.8951934184086611E-9</v>
      </c>
      <c r="AM47" s="259">
        <f t="shared" si="24"/>
        <v>1.6765061731246493E-8</v>
      </c>
      <c r="AN47" s="259">
        <f t="shared" si="25"/>
        <v>8.9614575561545956E-10</v>
      </c>
      <c r="AO47" s="259">
        <f t="shared" si="26"/>
        <v>1.1236135737220375E-9</v>
      </c>
      <c r="AP47" s="258">
        <f t="shared" si="27"/>
        <v>2.6960179063363503E-8</v>
      </c>
      <c r="AQ47" s="259">
        <f t="shared" si="28"/>
        <v>1.2331541626032514E-7</v>
      </c>
      <c r="AR47" s="259">
        <f t="shared" si="29"/>
        <v>1.2415460538795429E-8</v>
      </c>
      <c r="AS47" s="260">
        <f t="shared" si="30"/>
        <v>9.1601046884587452E-9</v>
      </c>
      <c r="AT47" s="259">
        <f t="shared" si="31"/>
        <v>4.7298317840853032E-9</v>
      </c>
      <c r="AU47" s="259">
        <f t="shared" si="32"/>
        <v>8.6425835449762365E-8</v>
      </c>
      <c r="AV47" s="259">
        <f t="shared" si="33"/>
        <v>1.4551307762053522E-8</v>
      </c>
      <c r="AW47" s="259">
        <f t="shared" si="34"/>
        <v>3.5009911019404692E-9</v>
      </c>
      <c r="AX47" s="258">
        <f t="shared" si="35"/>
        <v>6.8550955788901816E-8</v>
      </c>
      <c r="AY47" s="259">
        <f t="shared" si="36"/>
        <v>1.4508445145292202E-7</v>
      </c>
      <c r="AZ47" s="259">
        <f t="shared" si="37"/>
        <v>4.1963773150845139E-9</v>
      </c>
      <c r="BA47" s="260">
        <f t="shared" si="38"/>
        <v>5.3203274990192781E-9</v>
      </c>
      <c r="BB47" s="259">
        <f t="shared" si="39"/>
        <v>5.7857007929158352E-7</v>
      </c>
      <c r="BC47" s="259">
        <f t="shared" si="40"/>
        <v>1.0098131037365445E-6</v>
      </c>
      <c r="BD47" s="259">
        <f t="shared" si="41"/>
        <v>3.8251556837859014E-7</v>
      </c>
      <c r="BE47" s="260">
        <f t="shared" si="42"/>
        <v>2.5733371279576163E-7</v>
      </c>
    </row>
    <row r="48" spans="1:57" x14ac:dyDescent="0.25">
      <c r="A48" s="57" t="s">
        <v>12</v>
      </c>
      <c r="B48" s="35" t="s">
        <v>15</v>
      </c>
      <c r="E48" s="128">
        <f t="shared" ref="E48:X48" si="60">E23/SUM($E$5:$X$24)*100</f>
        <v>5.3417549520617664E-4</v>
      </c>
      <c r="F48" s="129">
        <f t="shared" si="60"/>
        <v>2.4158257524241149E-4</v>
      </c>
      <c r="G48" s="129">
        <f t="shared" si="60"/>
        <v>6.2018634515279317E-4</v>
      </c>
      <c r="H48" s="129">
        <f t="shared" si="60"/>
        <v>3.0520291152226194E-4</v>
      </c>
      <c r="I48" s="128">
        <f t="shared" si="60"/>
        <v>4.5634811622099376E-3</v>
      </c>
      <c r="J48" s="129">
        <f t="shared" si="60"/>
        <v>1.8592628614018947E-3</v>
      </c>
      <c r="K48" s="129">
        <f t="shared" si="60"/>
        <v>2.848162792740274E-3</v>
      </c>
      <c r="L48" s="130">
        <f t="shared" si="60"/>
        <v>1.4851860234287291E-3</v>
      </c>
      <c r="M48" s="129">
        <f t="shared" si="60"/>
        <v>3.4347669423014935E-3</v>
      </c>
      <c r="N48" s="129">
        <f t="shared" si="60"/>
        <v>5.0049987014299244E-4</v>
      </c>
      <c r="O48" s="129">
        <f t="shared" si="60"/>
        <v>2.4262310737941978E-3</v>
      </c>
      <c r="P48" s="129">
        <f t="shared" si="60"/>
        <v>7.4508806567877902E-4</v>
      </c>
      <c r="Q48" s="128">
        <f t="shared" si="60"/>
        <v>6.6425021116892349E-3</v>
      </c>
      <c r="R48" s="129">
        <f t="shared" si="60"/>
        <v>1.512896106902207E-3</v>
      </c>
      <c r="S48" s="129">
        <f t="shared" si="60"/>
        <v>1.2475273451183805E-3</v>
      </c>
      <c r="T48" s="130">
        <f t="shared" si="60"/>
        <v>6.5508893503023267E-4</v>
      </c>
      <c r="U48" s="129">
        <f t="shared" si="60"/>
        <v>0.1643576399310468</v>
      </c>
      <c r="V48" s="129">
        <f t="shared" si="60"/>
        <v>3.5376678761525365E-2</v>
      </c>
      <c r="W48" s="129">
        <f t="shared" si="60"/>
        <v>0.24674560631769302</v>
      </c>
      <c r="X48" s="130">
        <f t="shared" si="60"/>
        <v>9.0363104941479297E-2</v>
      </c>
      <c r="AL48" s="258">
        <f t="shared" si="23"/>
        <v>7.8893463302189119E-10</v>
      </c>
      <c r="AM48" s="259">
        <f t="shared" si="24"/>
        <v>3.5679820967787352E-10</v>
      </c>
      <c r="AN48" s="259">
        <f t="shared" si="25"/>
        <v>9.1596580339099249E-10</v>
      </c>
      <c r="AO48" s="259">
        <f t="shared" si="26"/>
        <v>4.507603758687811E-10</v>
      </c>
      <c r="AP48" s="258">
        <f t="shared" si="27"/>
        <v>6.739897970461564E-9</v>
      </c>
      <c r="AQ48" s="259">
        <f t="shared" si="28"/>
        <v>2.7459830643956767E-9</v>
      </c>
      <c r="AR48" s="259">
        <f t="shared" si="29"/>
        <v>4.2065094483786995E-9</v>
      </c>
      <c r="AS48" s="260">
        <f t="shared" si="30"/>
        <v>2.1935013883606502E-9</v>
      </c>
      <c r="AT48" s="259">
        <f t="shared" si="31"/>
        <v>5.0728770253574498E-9</v>
      </c>
      <c r="AU48" s="259">
        <f t="shared" si="32"/>
        <v>7.3919841872634098E-10</v>
      </c>
      <c r="AV48" s="259">
        <f t="shared" si="33"/>
        <v>3.5833499271458182E-9</v>
      </c>
      <c r="AW48" s="259">
        <f t="shared" si="34"/>
        <v>1.1004356900317828E-9</v>
      </c>
      <c r="AX48" s="258">
        <f t="shared" si="35"/>
        <v>9.8104462163881153E-9</v>
      </c>
      <c r="AY48" s="259">
        <f t="shared" si="36"/>
        <v>2.2344269731775209E-9</v>
      </c>
      <c r="AZ48" s="259">
        <f t="shared" si="37"/>
        <v>1.842498461719708E-9</v>
      </c>
      <c r="BA48" s="260">
        <f t="shared" si="38"/>
        <v>9.6751414692899621E-10</v>
      </c>
      <c r="BB48" s="259">
        <f t="shared" si="39"/>
        <v>2.4274313499404642E-7</v>
      </c>
      <c r="BC48" s="259">
        <f t="shared" si="40"/>
        <v>5.2248535035260123E-8</v>
      </c>
      <c r="BD48" s="259">
        <f t="shared" si="41"/>
        <v>3.6442359508625071E-7</v>
      </c>
      <c r="BE48" s="260">
        <f t="shared" si="42"/>
        <v>1.3345910412496265E-7</v>
      </c>
    </row>
    <row r="49" spans="1:57" x14ac:dyDescent="0.25">
      <c r="A49" s="58" t="s">
        <v>12</v>
      </c>
      <c r="B49" s="43" t="s">
        <v>16</v>
      </c>
      <c r="E49" s="131">
        <f t="shared" ref="E49:X49" si="61">E24/SUM($E$5:$X$24)*100</f>
        <v>1.6168024716891397E-3</v>
      </c>
      <c r="F49" s="132">
        <f t="shared" si="61"/>
        <v>4.8064723843189826E-4</v>
      </c>
      <c r="G49" s="132">
        <f t="shared" si="61"/>
        <v>3.5831093481055536E-3</v>
      </c>
      <c r="H49" s="132">
        <f t="shared" si="61"/>
        <v>6.2106231707925869E-3</v>
      </c>
      <c r="I49" s="131">
        <f t="shared" si="61"/>
        <v>1.7987910707764867E-2</v>
      </c>
      <c r="J49" s="132">
        <f t="shared" si="61"/>
        <v>4.7452184321674327E-3</v>
      </c>
      <c r="K49" s="132">
        <f t="shared" si="61"/>
        <v>2.3778735045179258E-2</v>
      </c>
      <c r="L49" s="133">
        <f t="shared" si="61"/>
        <v>5.5204973186973351E-2</v>
      </c>
      <c r="M49" s="132">
        <f t="shared" si="61"/>
        <v>7.9807058697765297E-3</v>
      </c>
      <c r="N49" s="132">
        <f t="shared" si="61"/>
        <v>5.4275721152677436E-3</v>
      </c>
      <c r="O49" s="132">
        <f t="shared" si="61"/>
        <v>2.1293780368737688E-2</v>
      </c>
      <c r="P49" s="132">
        <f t="shared" si="61"/>
        <v>2.1337313124935156E-2</v>
      </c>
      <c r="Q49" s="131">
        <f t="shared" si="61"/>
        <v>1.9713554484666003E-2</v>
      </c>
      <c r="R49" s="132">
        <f t="shared" si="61"/>
        <v>3.9865102814509445E-3</v>
      </c>
      <c r="S49" s="132">
        <f t="shared" si="61"/>
        <v>1.3021120223216871E-2</v>
      </c>
      <c r="T49" s="133">
        <f t="shared" si="61"/>
        <v>1.0823769053061951E-2</v>
      </c>
      <c r="U49" s="132">
        <f t="shared" si="61"/>
        <v>0.5187797488095347</v>
      </c>
      <c r="V49" s="132">
        <f t="shared" si="61"/>
        <v>0.19160020676603151</v>
      </c>
      <c r="W49" s="132">
        <f t="shared" si="61"/>
        <v>0.93803490496449426</v>
      </c>
      <c r="X49" s="133">
        <f t="shared" si="61"/>
        <v>0.96422281034344826</v>
      </c>
      <c r="AL49" s="261">
        <f t="shared" si="23"/>
        <v>1.2026289221977897E-9</v>
      </c>
      <c r="AM49" s="262">
        <f t="shared" si="24"/>
        <v>3.5752064982235926E-10</v>
      </c>
      <c r="AN49" s="262">
        <f t="shared" si="25"/>
        <v>2.6652302980011284E-9</v>
      </c>
      <c r="AO49" s="262">
        <f t="shared" si="26"/>
        <v>4.619658357067985E-9</v>
      </c>
      <c r="AP49" s="261">
        <f t="shared" si="27"/>
        <v>1.337997810237678E-8</v>
      </c>
      <c r="AQ49" s="262">
        <f t="shared" si="28"/>
        <v>3.5296438671995249E-9</v>
      </c>
      <c r="AR49" s="262">
        <f t="shared" si="29"/>
        <v>1.768737678186148E-8</v>
      </c>
      <c r="AS49" s="263">
        <f t="shared" si="30"/>
        <v>4.1063208750816756E-8</v>
      </c>
      <c r="AT49" s="262">
        <f t="shared" si="31"/>
        <v>5.9363019704687113E-9</v>
      </c>
      <c r="AU49" s="262">
        <f t="shared" si="32"/>
        <v>4.0372001635523412E-9</v>
      </c>
      <c r="AV49" s="262">
        <f t="shared" si="33"/>
        <v>1.5838988734113695E-8</v>
      </c>
      <c r="AW49" s="262">
        <f t="shared" si="34"/>
        <v>1.5871369777922568E-8</v>
      </c>
      <c r="AX49" s="261">
        <f t="shared" si="35"/>
        <v>1.4663566637062639E-8</v>
      </c>
      <c r="AY49" s="262">
        <f t="shared" si="36"/>
        <v>2.9652926978166748E-9</v>
      </c>
      <c r="AZ49" s="262">
        <f t="shared" si="37"/>
        <v>9.6855219199998802E-9</v>
      </c>
      <c r="BA49" s="263">
        <f t="shared" si="38"/>
        <v>8.0510624756791203E-9</v>
      </c>
      <c r="BB49" s="262">
        <f t="shared" si="39"/>
        <v>3.8588481963231875E-7</v>
      </c>
      <c r="BC49" s="262">
        <f t="shared" si="40"/>
        <v>1.4251830646644967E-7</v>
      </c>
      <c r="BD49" s="262">
        <f t="shared" si="41"/>
        <v>6.9774009286537975E-7</v>
      </c>
      <c r="BE49" s="263">
        <f t="shared" si="42"/>
        <v>7.1721948689896618E-7</v>
      </c>
    </row>
  </sheetData>
  <mergeCells count="2">
    <mergeCell ref="E1:X1"/>
    <mergeCell ref="Z1:AD1"/>
  </mergeCells>
  <pageMargins left="0" right="0" top="0.39370078740157505" bottom="0.39370078740157505" header="0" footer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BDB4-45C6-42D6-A7A4-BF1F62A466A9}">
  <dimension ref="A1:A21"/>
  <sheetViews>
    <sheetView workbookViewId="0"/>
  </sheetViews>
  <sheetFormatPr baseColWidth="10" defaultColWidth="11.42578125" defaultRowHeight="15" x14ac:dyDescent="0.25"/>
  <cols>
    <col min="1" max="64" width="9.140625" customWidth="1"/>
    <col min="65" max="65" width="11.42578125" customWidth="1"/>
  </cols>
  <sheetData>
    <row r="1" spans="1:1" x14ac:dyDescent="0.25">
      <c r="A1" t="s">
        <v>101</v>
      </c>
    </row>
    <row r="2" spans="1:1" x14ac:dyDescent="0.25">
      <c r="A2">
        <v>831150.62289754394</v>
      </c>
    </row>
    <row r="3" spans="1:1" x14ac:dyDescent="0.25">
      <c r="A3">
        <v>197916.09207366599</v>
      </c>
    </row>
    <row r="4" spans="1:1" x14ac:dyDescent="0.25">
      <c r="A4">
        <v>1917807.6692811199</v>
      </c>
    </row>
    <row r="5" spans="1:1" x14ac:dyDescent="0.25">
      <c r="A5">
        <v>1217066.58431329</v>
      </c>
    </row>
    <row r="6" spans="1:1" x14ac:dyDescent="0.25">
      <c r="A6">
        <v>6671786.4134741798</v>
      </c>
    </row>
    <row r="7" spans="1:1" x14ac:dyDescent="0.25">
      <c r="A7">
        <v>1422328.8370423401</v>
      </c>
    </row>
    <row r="8" spans="1:1" x14ac:dyDescent="0.25">
      <c r="A8">
        <v>10586421.1407519</v>
      </c>
    </row>
    <row r="9" spans="1:1" x14ac:dyDescent="0.25">
      <c r="A9">
        <v>6381366.3846917897</v>
      </c>
    </row>
    <row r="10" spans="1:1" x14ac:dyDescent="0.25">
      <c r="A10">
        <v>5143797.6289009303</v>
      </c>
    </row>
    <row r="11" spans="1:1" x14ac:dyDescent="0.25">
      <c r="A11">
        <v>1541640.7415639299</v>
      </c>
    </row>
    <row r="12" spans="1:1" x14ac:dyDescent="0.25">
      <c r="A12">
        <v>15015536.6790771</v>
      </c>
    </row>
    <row r="13" spans="1:1" x14ac:dyDescent="0.25">
      <c r="A13">
        <v>8693935.1927942391</v>
      </c>
    </row>
    <row r="14" spans="1:1" x14ac:dyDescent="0.25">
      <c r="A14">
        <v>14985277.1842955</v>
      </c>
    </row>
    <row r="15" spans="1:1" x14ac:dyDescent="0.25">
      <c r="A15">
        <v>2393514.7366198101</v>
      </c>
    </row>
    <row r="16" spans="1:1" x14ac:dyDescent="0.25">
      <c r="A16">
        <v>8159655.6494513098</v>
      </c>
    </row>
    <row r="17" spans="1:1" x14ac:dyDescent="0.25">
      <c r="A17">
        <v>4110821.7194157499</v>
      </c>
    </row>
    <row r="18" spans="1:1" x14ac:dyDescent="0.25">
      <c r="A18">
        <v>15845990.500220099</v>
      </c>
    </row>
    <row r="19" spans="1:1" x14ac:dyDescent="0.25">
      <c r="A19">
        <v>5643179.5333454702</v>
      </c>
    </row>
    <row r="20" spans="1:1" x14ac:dyDescent="0.25">
      <c r="A20">
        <v>19711795.243801899</v>
      </c>
    </row>
    <row r="21" spans="1:1" x14ac:dyDescent="0.25">
      <c r="A21">
        <v>9474850.4400728196</v>
      </c>
    </row>
  </sheetData>
  <pageMargins left="0.70000000000000007" right="0.70000000000000007" top="0.75" bottom="0.75" header="0.30000000000000004" footer="0.3000000000000000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F052-147C-401C-B15D-5C9998786E19}">
  <dimension ref="A1:T21"/>
  <sheetViews>
    <sheetView workbookViewId="0"/>
  </sheetViews>
  <sheetFormatPr baseColWidth="10" defaultColWidth="11.42578125" defaultRowHeight="15" x14ac:dyDescent="0.25"/>
  <cols>
    <col min="1" max="64" width="9.140625" customWidth="1"/>
    <col min="65" max="65" width="11.42578125" customWidth="1"/>
  </cols>
  <sheetData>
    <row r="1" spans="1:20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119</v>
      </c>
      <c r="S1" t="s">
        <v>120</v>
      </c>
      <c r="T1" t="s">
        <v>121</v>
      </c>
    </row>
    <row r="2" spans="1:20" x14ac:dyDescent="0.25">
      <c r="A2">
        <v>152598.47845046601</v>
      </c>
      <c r="B2">
        <v>5068.4387917019503</v>
      </c>
      <c r="C2">
        <v>77116.035068585901</v>
      </c>
      <c r="D2">
        <v>20490.395576629999</v>
      </c>
      <c r="E2">
        <v>78973.158941574904</v>
      </c>
      <c r="F2">
        <v>2539.9382895850999</v>
      </c>
      <c r="G2">
        <v>20650.271679085501</v>
      </c>
      <c r="H2">
        <v>7262.5393903471604</v>
      </c>
      <c r="I2">
        <v>8396.4444860287895</v>
      </c>
      <c r="J2">
        <v>397.85871803556302</v>
      </c>
      <c r="K2">
        <v>4974.6630643522403</v>
      </c>
      <c r="L2">
        <v>1080.6210457239599</v>
      </c>
      <c r="M2">
        <v>11586.8257349704</v>
      </c>
      <c r="N2">
        <v>643.79718035563099</v>
      </c>
      <c r="O2">
        <v>3141.32185774767</v>
      </c>
      <c r="P2">
        <v>1550.5251058425099</v>
      </c>
      <c r="Q2">
        <v>34194.008431837399</v>
      </c>
      <c r="R2">
        <v>2649.4958636748502</v>
      </c>
      <c r="S2">
        <v>15121.3174750212</v>
      </c>
      <c r="T2">
        <v>5091.6938966977104</v>
      </c>
    </row>
    <row r="3" spans="1:20" x14ac:dyDescent="0.25">
      <c r="A3">
        <v>25377.148659610499</v>
      </c>
      <c r="B3">
        <v>51115.0839695174</v>
      </c>
      <c r="C3">
        <v>24793.792047417399</v>
      </c>
      <c r="D3">
        <v>16875.9016088061</v>
      </c>
      <c r="E3">
        <v>1221.5542260795901</v>
      </c>
      <c r="F3">
        <v>1207.1161549534299</v>
      </c>
      <c r="G3">
        <v>1117.23416088061</v>
      </c>
      <c r="H3">
        <v>1372.09651481795</v>
      </c>
      <c r="I3">
        <v>69.608948348856899</v>
      </c>
      <c r="J3">
        <v>103.64578577476701</v>
      </c>
      <c r="K3">
        <v>353.96355207451302</v>
      </c>
      <c r="L3">
        <v>142.18345469940701</v>
      </c>
      <c r="M3">
        <v>90.909617273497105</v>
      </c>
      <c r="N3">
        <v>84.201097375105803</v>
      </c>
      <c r="O3">
        <v>21.874263336155799</v>
      </c>
      <c r="P3">
        <v>49.993878916172697</v>
      </c>
      <c r="Q3">
        <v>836.74438950042304</v>
      </c>
      <c r="R3">
        <v>995.64361727349694</v>
      </c>
      <c r="S3">
        <v>824.916660457239</v>
      </c>
      <c r="T3">
        <v>805.49170956816204</v>
      </c>
    </row>
    <row r="4" spans="1:20" x14ac:dyDescent="0.25">
      <c r="A4">
        <v>95339.237967823894</v>
      </c>
      <c r="B4">
        <v>14123.525154106699</v>
      </c>
      <c r="C4">
        <v>242495.790708721</v>
      </c>
      <c r="D4">
        <v>102826.224454699</v>
      </c>
      <c r="E4">
        <v>15210.9735808637</v>
      </c>
      <c r="F4">
        <v>658.34680355630803</v>
      </c>
      <c r="G4">
        <v>7414.7650541913599</v>
      </c>
      <c r="H4">
        <v>3111.5905546147301</v>
      </c>
      <c r="I4">
        <v>1262.8916020321799</v>
      </c>
      <c r="J4">
        <v>83.637667231159995</v>
      </c>
      <c r="K4">
        <v>1005.51159441152</v>
      </c>
      <c r="L4">
        <v>244.787204911092</v>
      </c>
      <c r="M4">
        <v>2214.0699339542798</v>
      </c>
      <c r="N4">
        <v>125.359382726503</v>
      </c>
      <c r="O4">
        <v>834.85185520745097</v>
      </c>
      <c r="P4">
        <v>296.71612362404699</v>
      </c>
      <c r="Q4">
        <v>6593.7788950042304</v>
      </c>
      <c r="R4">
        <v>588.23571380186297</v>
      </c>
      <c r="S4">
        <v>4055.4940846740101</v>
      </c>
      <c r="T4">
        <v>1277.1957392040599</v>
      </c>
    </row>
    <row r="5" spans="1:20" x14ac:dyDescent="0.25">
      <c r="A5">
        <v>100293.885909399</v>
      </c>
      <c r="B5">
        <v>15887.8739034716</v>
      </c>
      <c r="C5">
        <v>222975.604110076</v>
      </c>
      <c r="D5">
        <v>372028.55609314097</v>
      </c>
      <c r="E5">
        <v>14959.6231981372</v>
      </c>
      <c r="F5">
        <v>2113.32568670618</v>
      </c>
      <c r="G5">
        <v>17358.068269263302</v>
      </c>
      <c r="H5">
        <v>34054.106962743397</v>
      </c>
      <c r="I5">
        <v>785.86610499576602</v>
      </c>
      <c r="J5">
        <v>178.60053852667201</v>
      </c>
      <c r="K5">
        <v>2231.05075783235</v>
      </c>
      <c r="L5">
        <v>2150.1192650296398</v>
      </c>
      <c r="M5">
        <v>2807.3201930567302</v>
      </c>
      <c r="N5">
        <v>357.91037849280298</v>
      </c>
      <c r="O5">
        <v>2200.7042142252299</v>
      </c>
      <c r="P5">
        <v>1442.9394301439499</v>
      </c>
      <c r="Q5">
        <v>5899.6425486875496</v>
      </c>
      <c r="R5">
        <v>2369.6171888230301</v>
      </c>
      <c r="S5">
        <v>10035.8811049958</v>
      </c>
      <c r="T5">
        <v>9816.6546824724792</v>
      </c>
    </row>
    <row r="6" spans="1:20" x14ac:dyDescent="0.25">
      <c r="A6">
        <v>80861.846889077002</v>
      </c>
      <c r="B6">
        <v>4457.5112506350597</v>
      </c>
      <c r="C6">
        <v>33883.876019474999</v>
      </c>
      <c r="D6">
        <v>11383.469801016099</v>
      </c>
      <c r="E6">
        <v>1964204.9171837401</v>
      </c>
      <c r="F6">
        <v>80061.481110922905</v>
      </c>
      <c r="G6">
        <v>694347.30608975398</v>
      </c>
      <c r="H6">
        <v>254029.91813547799</v>
      </c>
      <c r="I6">
        <v>71382.232260795994</v>
      </c>
      <c r="J6">
        <v>4055.8521913632499</v>
      </c>
      <c r="K6">
        <v>38726.315480948302</v>
      </c>
      <c r="L6">
        <v>10012.444126164301</v>
      </c>
      <c r="M6">
        <v>86286.985707027896</v>
      </c>
      <c r="N6">
        <v>5038.8567705334499</v>
      </c>
      <c r="O6">
        <v>18470.149327688399</v>
      </c>
      <c r="P6">
        <v>9302.8415520745093</v>
      </c>
      <c r="Q6">
        <v>253295.32407620701</v>
      </c>
      <c r="R6">
        <v>21109.910321761199</v>
      </c>
      <c r="S6">
        <v>123614.353874682</v>
      </c>
      <c r="T6">
        <v>33001.1724309907</v>
      </c>
    </row>
    <row r="7" spans="1:20" x14ac:dyDescent="0.25">
      <c r="A7">
        <v>2215.75546401355</v>
      </c>
      <c r="B7">
        <v>1276.1477383573199</v>
      </c>
      <c r="C7">
        <v>1841.15012870449</v>
      </c>
      <c r="D7">
        <v>1915.24112277731</v>
      </c>
      <c r="E7">
        <v>220125.31946994099</v>
      </c>
      <c r="F7">
        <v>306671.64416596101</v>
      </c>
      <c r="G7">
        <v>220089.679700254</v>
      </c>
      <c r="H7">
        <v>126970.44646909399</v>
      </c>
      <c r="I7">
        <v>1363.34848094835</v>
      </c>
      <c r="J7">
        <v>2766.9134606265902</v>
      </c>
      <c r="K7">
        <v>4254.8818154106702</v>
      </c>
      <c r="L7">
        <v>1671.2237451312401</v>
      </c>
      <c r="M7">
        <v>3044.4909635901799</v>
      </c>
      <c r="N7">
        <v>5026.1194750211698</v>
      </c>
      <c r="O7">
        <v>417.313217612193</v>
      </c>
      <c r="P7">
        <v>396.12681964436899</v>
      </c>
      <c r="Q7">
        <v>15392.0515469941</v>
      </c>
      <c r="R7">
        <v>16575.663369178699</v>
      </c>
      <c r="S7">
        <v>12534.0545173582</v>
      </c>
      <c r="T7">
        <v>13471.678948348899</v>
      </c>
    </row>
    <row r="8" spans="1:20" x14ac:dyDescent="0.25">
      <c r="A8">
        <v>11523.228819644401</v>
      </c>
      <c r="B8">
        <v>1076.17449872989</v>
      </c>
      <c r="C8">
        <v>9670.9680347163394</v>
      </c>
      <c r="D8">
        <v>4668.5522853514003</v>
      </c>
      <c r="E8">
        <v>761704.41973412398</v>
      </c>
      <c r="F8">
        <v>121280.235185436</v>
      </c>
      <c r="G8">
        <v>1564364.8187332801</v>
      </c>
      <c r="H8">
        <v>577913.88256985601</v>
      </c>
      <c r="I8">
        <v>8554.1003370025392</v>
      </c>
      <c r="J8">
        <v>1336.4825266723101</v>
      </c>
      <c r="K8">
        <v>7653.3487773073703</v>
      </c>
      <c r="L8">
        <v>2661.86798475868</v>
      </c>
      <c r="M8">
        <v>11361.5414801016</v>
      </c>
      <c r="N8">
        <v>1128.7138171041499</v>
      </c>
      <c r="O8">
        <v>4587.5809779847596</v>
      </c>
      <c r="P8">
        <v>1923.7028298052501</v>
      </c>
      <c r="Q8">
        <v>39895.782646062697</v>
      </c>
      <c r="R8">
        <v>4943.3948831498701</v>
      </c>
      <c r="S8">
        <v>27914.896304826401</v>
      </c>
      <c r="T8">
        <v>12525.108108382699</v>
      </c>
    </row>
    <row r="9" spans="1:20" x14ac:dyDescent="0.25">
      <c r="A9">
        <v>11866.408267569899</v>
      </c>
      <c r="B9">
        <v>1865.9903251481801</v>
      </c>
      <c r="C9">
        <v>24098.6981676545</v>
      </c>
      <c r="D9">
        <v>36027.506674005097</v>
      </c>
      <c r="E9">
        <v>734018.84759949194</v>
      </c>
      <c r="F9">
        <v>142150.07961558001</v>
      </c>
      <c r="G9">
        <v>1212855.75318459</v>
      </c>
      <c r="H9">
        <v>1800755.0406367499</v>
      </c>
      <c r="I9">
        <v>9959.4121634208295</v>
      </c>
      <c r="J9">
        <v>2819.9186951735801</v>
      </c>
      <c r="K9">
        <v>35668.964370872098</v>
      </c>
      <c r="L9">
        <v>34201.695573243</v>
      </c>
      <c r="M9">
        <v>15974.427570702799</v>
      </c>
      <c r="N9">
        <v>2119.2631913632499</v>
      </c>
      <c r="O9">
        <v>13362.203712955101</v>
      </c>
      <c r="P9">
        <v>8679.9589212531791</v>
      </c>
      <c r="Q9">
        <v>53085.456811176999</v>
      </c>
      <c r="R9">
        <v>19731.747945808602</v>
      </c>
      <c r="S9">
        <v>93358.937063505495</v>
      </c>
      <c r="T9">
        <v>105906.367680779</v>
      </c>
    </row>
    <row r="10" spans="1:20" x14ac:dyDescent="0.25">
      <c r="A10">
        <v>9510.4483226079592</v>
      </c>
      <c r="B10">
        <v>313.75030397967799</v>
      </c>
      <c r="C10">
        <v>2519.2894699407302</v>
      </c>
      <c r="D10">
        <v>850.26588484335298</v>
      </c>
      <c r="E10">
        <v>41634.433869601999</v>
      </c>
      <c r="F10">
        <v>1270.7452980524999</v>
      </c>
      <c r="G10">
        <v>13027.227345469901</v>
      </c>
      <c r="H10">
        <v>5413.95993056732</v>
      </c>
      <c r="I10">
        <v>1395389.2160042301</v>
      </c>
      <c r="J10">
        <v>50387.737658763799</v>
      </c>
      <c r="K10">
        <v>752547.15989923803</v>
      </c>
      <c r="L10">
        <v>191292.87269602</v>
      </c>
      <c r="M10">
        <v>47920.918840812898</v>
      </c>
      <c r="N10">
        <v>1788.5358204911099</v>
      </c>
      <c r="O10">
        <v>7768.9095850973699</v>
      </c>
      <c r="P10">
        <v>4258.9199364944998</v>
      </c>
      <c r="Q10">
        <v>197651.41345554599</v>
      </c>
      <c r="R10">
        <v>11218.776674005099</v>
      </c>
      <c r="S10">
        <v>64927.281817104202</v>
      </c>
      <c r="T10">
        <v>21780.928934800999</v>
      </c>
    </row>
    <row r="11" spans="1:20" x14ac:dyDescent="0.25">
      <c r="A11">
        <v>365.34326248941602</v>
      </c>
      <c r="B11">
        <v>1283.03601439458</v>
      </c>
      <c r="C11">
        <v>347.58599576630002</v>
      </c>
      <c r="D11">
        <v>331.51374851820498</v>
      </c>
      <c r="E11">
        <v>3018.9900524978798</v>
      </c>
      <c r="F11">
        <v>10669.742381033</v>
      </c>
      <c r="G11">
        <v>1171.3990948348901</v>
      </c>
      <c r="H11">
        <v>1300.48798814564</v>
      </c>
      <c r="I11">
        <v>107102.846794242</v>
      </c>
      <c r="J11">
        <v>283432.94707366597</v>
      </c>
      <c r="K11">
        <v>375806.04907620698</v>
      </c>
      <c r="L11">
        <v>103829.062939881</v>
      </c>
      <c r="M11">
        <v>3220.3507087214198</v>
      </c>
      <c r="N11">
        <v>8301.8937265029599</v>
      </c>
      <c r="O11">
        <v>330.13653598645197</v>
      </c>
      <c r="P11">
        <v>578.21816511430995</v>
      </c>
      <c r="Q11">
        <v>24224.724814563899</v>
      </c>
      <c r="R11">
        <v>45907.959607959398</v>
      </c>
      <c r="S11">
        <v>12020.129123623999</v>
      </c>
      <c r="T11">
        <v>18005.914071126201</v>
      </c>
    </row>
    <row r="12" spans="1:20" x14ac:dyDescent="0.25">
      <c r="A12">
        <v>1856.2487620660499</v>
      </c>
      <c r="B12">
        <v>139.14381710414901</v>
      </c>
      <c r="C12">
        <v>1161.2163497036399</v>
      </c>
      <c r="D12">
        <v>712.982546994073</v>
      </c>
      <c r="E12">
        <v>13518.613606265901</v>
      </c>
      <c r="F12">
        <v>983.27951227773099</v>
      </c>
      <c r="G12">
        <v>8125.2403640982202</v>
      </c>
      <c r="H12">
        <v>6263.3478975444496</v>
      </c>
      <c r="I12">
        <v>633820.78093818796</v>
      </c>
      <c r="J12">
        <v>90546.350021168502</v>
      </c>
      <c r="K12">
        <v>1893172.5008526701</v>
      </c>
      <c r="L12">
        <v>751205.34289923799</v>
      </c>
      <c r="M12">
        <v>13190.619408975401</v>
      </c>
      <c r="N12">
        <v>753.99751989839103</v>
      </c>
      <c r="O12">
        <v>2833.08533022862</v>
      </c>
      <c r="P12">
        <v>1350.2365071972899</v>
      </c>
      <c r="Q12">
        <v>59246.269116850097</v>
      </c>
      <c r="R12">
        <v>7444.4955139712101</v>
      </c>
      <c r="S12">
        <v>28299.642545300601</v>
      </c>
      <c r="T12">
        <v>14393.1828162574</v>
      </c>
    </row>
    <row r="13" spans="1:20" x14ac:dyDescent="0.25">
      <c r="A13">
        <v>1888.8953353090601</v>
      </c>
      <c r="B13">
        <v>374.07558171041501</v>
      </c>
      <c r="C13">
        <v>3466.2761016088102</v>
      </c>
      <c r="D13">
        <v>7360.8223285351396</v>
      </c>
      <c r="E13">
        <v>30339.581939034699</v>
      </c>
      <c r="F13">
        <v>5000.3549957662999</v>
      </c>
      <c r="G13">
        <v>30340.054457239599</v>
      </c>
      <c r="H13">
        <v>77996.882474174403</v>
      </c>
      <c r="I13">
        <v>490608.66458086402</v>
      </c>
      <c r="J13">
        <v>193165.72590347199</v>
      </c>
      <c r="K13">
        <v>2360808.7313556299</v>
      </c>
      <c r="L13">
        <v>2418995.6659551202</v>
      </c>
      <c r="M13">
        <v>8581.2963861134594</v>
      </c>
      <c r="N13">
        <v>1883.4750609652799</v>
      </c>
      <c r="O13">
        <v>8631.7528704487704</v>
      </c>
      <c r="P13">
        <v>6317.0390076206604</v>
      </c>
      <c r="Q13">
        <v>40470.894535139698</v>
      </c>
      <c r="R13">
        <v>14696.493183742599</v>
      </c>
      <c r="S13">
        <v>63846.801163420801</v>
      </c>
      <c r="T13">
        <v>71514.863287891596</v>
      </c>
    </row>
    <row r="14" spans="1:20" x14ac:dyDescent="0.25">
      <c r="A14">
        <v>10417.117817104199</v>
      </c>
      <c r="B14">
        <v>533.35152836579198</v>
      </c>
      <c r="C14">
        <v>5800.2898077900099</v>
      </c>
      <c r="D14">
        <v>2587.0480186282798</v>
      </c>
      <c r="E14">
        <v>75473.124043183707</v>
      </c>
      <c r="F14">
        <v>3195.9477061811999</v>
      </c>
      <c r="G14">
        <v>28123.271771380201</v>
      </c>
      <c r="H14">
        <v>10844.2981549534</v>
      </c>
      <c r="I14">
        <v>75243.163095681593</v>
      </c>
      <c r="J14">
        <v>3100.8884792548702</v>
      </c>
      <c r="K14">
        <v>60272.971322607998</v>
      </c>
      <c r="L14">
        <v>20847.030916172698</v>
      </c>
      <c r="M14">
        <v>7342696.6196689196</v>
      </c>
      <c r="N14">
        <v>291614.12503895001</v>
      </c>
      <c r="O14">
        <v>1946413.4367307399</v>
      </c>
      <c r="P14">
        <v>553831.80465283699</v>
      </c>
      <c r="Q14">
        <v>358268.34208890802</v>
      </c>
      <c r="R14">
        <v>21781.024580863701</v>
      </c>
      <c r="S14">
        <v>157253.641656224</v>
      </c>
      <c r="T14">
        <v>42319.0933818798</v>
      </c>
    </row>
    <row r="15" spans="1:20" x14ac:dyDescent="0.25">
      <c r="A15">
        <v>25.341993226079602</v>
      </c>
      <c r="B15">
        <v>12.6280431837426</v>
      </c>
      <c r="C15">
        <v>19.6473530906012</v>
      </c>
      <c r="D15">
        <v>11.360185436071101</v>
      </c>
      <c r="E15">
        <v>159.104203217612</v>
      </c>
      <c r="F15">
        <v>122.572817104149</v>
      </c>
      <c r="G15">
        <v>94.181832345469999</v>
      </c>
      <c r="H15">
        <v>103.47993395427601</v>
      </c>
      <c r="I15">
        <v>67.757382726502996</v>
      </c>
      <c r="J15">
        <v>56.161798475867897</v>
      </c>
      <c r="K15">
        <v>215.309624894157</v>
      </c>
      <c r="L15">
        <v>86.652785774767096</v>
      </c>
      <c r="M15">
        <v>920436.37233022798</v>
      </c>
      <c r="N15">
        <v>734775.10160626599</v>
      </c>
      <c r="O15">
        <v>164385.66033276901</v>
      </c>
      <c r="P15">
        <v>203476.66537764599</v>
      </c>
      <c r="Q15">
        <v>5777.67695850974</v>
      </c>
      <c r="R15">
        <v>6077.5935402201503</v>
      </c>
      <c r="S15">
        <v>6543.4653632514801</v>
      </c>
      <c r="T15">
        <v>7331.6261447925499</v>
      </c>
    </row>
    <row r="16" spans="1:20" x14ac:dyDescent="0.25">
      <c r="A16">
        <v>646.82161303979694</v>
      </c>
      <c r="B16">
        <v>33.656561388653699</v>
      </c>
      <c r="C16">
        <v>498.13347925486897</v>
      </c>
      <c r="D16">
        <v>212.281815410669</v>
      </c>
      <c r="E16">
        <v>4669.3096342082999</v>
      </c>
      <c r="F16">
        <v>186.74558001693501</v>
      </c>
      <c r="G16">
        <v>2261.2838154106698</v>
      </c>
      <c r="H16">
        <v>829.10245554614698</v>
      </c>
      <c r="I16">
        <v>4422.6417603725704</v>
      </c>
      <c r="J16">
        <v>147.67158933107501</v>
      </c>
      <c r="K16">
        <v>4013.6820143945802</v>
      </c>
      <c r="L16">
        <v>1260.4896816257401</v>
      </c>
      <c r="M16">
        <v>848890.50599322596</v>
      </c>
      <c r="N16">
        <v>73687.064729889898</v>
      </c>
      <c r="O16">
        <v>636985.61920237099</v>
      </c>
      <c r="P16">
        <v>305317.96559187101</v>
      </c>
      <c r="Q16">
        <v>21458.305118543602</v>
      </c>
      <c r="R16">
        <v>1399.6465910245599</v>
      </c>
      <c r="S16">
        <v>10579.322638442</v>
      </c>
      <c r="T16">
        <v>3664.3294428450499</v>
      </c>
    </row>
    <row r="17" spans="1:20" x14ac:dyDescent="0.25">
      <c r="A17">
        <v>596.67264013547799</v>
      </c>
      <c r="B17">
        <v>75.899066045723998</v>
      </c>
      <c r="C17">
        <v>1163.4591693480099</v>
      </c>
      <c r="D17">
        <v>1768.5482413209099</v>
      </c>
      <c r="E17">
        <v>5104.5952658763799</v>
      </c>
      <c r="F17">
        <v>607.02425063505495</v>
      </c>
      <c r="G17">
        <v>5561.4957849280299</v>
      </c>
      <c r="H17">
        <v>11112.5023107536</v>
      </c>
      <c r="I17">
        <v>2917.7323708721401</v>
      </c>
      <c r="J17">
        <v>358.82416511431001</v>
      </c>
      <c r="K17">
        <v>5683.5261837425896</v>
      </c>
      <c r="L17">
        <v>4890.3553581710403</v>
      </c>
      <c r="M17">
        <v>995253.45024640101</v>
      </c>
      <c r="N17">
        <v>195764.097316681</v>
      </c>
      <c r="O17">
        <v>896262.56086367497</v>
      </c>
      <c r="P17">
        <v>655759.34804148995</v>
      </c>
      <c r="Q17">
        <v>18906.0913751058</v>
      </c>
      <c r="R17">
        <v>4130.6749000846703</v>
      </c>
      <c r="S17">
        <v>25190.039513971202</v>
      </c>
      <c r="T17">
        <v>29921.390086367501</v>
      </c>
    </row>
    <row r="18" spans="1:20" x14ac:dyDescent="0.25">
      <c r="A18">
        <v>24615.936609652799</v>
      </c>
      <c r="B18">
        <v>1139.14150296359</v>
      </c>
      <c r="C18">
        <v>10568.1348645216</v>
      </c>
      <c r="D18">
        <v>3881.2306680779002</v>
      </c>
      <c r="E18">
        <v>208416.663513971</v>
      </c>
      <c r="F18">
        <v>6891.78336748518</v>
      </c>
      <c r="G18">
        <v>57192.505324301397</v>
      </c>
      <c r="H18">
        <v>18785.691014394601</v>
      </c>
      <c r="I18">
        <v>252576.656868755</v>
      </c>
      <c r="J18">
        <v>9446.0561905165105</v>
      </c>
      <c r="K18">
        <v>117565.567955123</v>
      </c>
      <c r="L18">
        <v>35299.602446231998</v>
      </c>
      <c r="M18">
        <v>469094.70303387003</v>
      </c>
      <c r="N18">
        <v>19107.6344978831</v>
      </c>
      <c r="O18">
        <v>57162.192060965303</v>
      </c>
      <c r="P18">
        <v>31227.450404741699</v>
      </c>
      <c r="Q18">
        <v>5166430.1560889101</v>
      </c>
      <c r="R18">
        <v>224184.90794326799</v>
      </c>
      <c r="S18">
        <v>1997268.2504809501</v>
      </c>
      <c r="T18">
        <v>433968.247029636</v>
      </c>
    </row>
    <row r="19" spans="1:20" x14ac:dyDescent="0.25">
      <c r="A19">
        <v>3161.9303751058401</v>
      </c>
      <c r="B19">
        <v>27970.7376638442</v>
      </c>
      <c r="C19">
        <v>1495.12469686706</v>
      </c>
      <c r="D19">
        <v>1874.6307654530101</v>
      </c>
      <c r="E19">
        <v>44980.215882303099</v>
      </c>
      <c r="F19">
        <v>205738.768721423</v>
      </c>
      <c r="G19">
        <v>20713.886729043199</v>
      </c>
      <c r="H19">
        <v>15282.668762066</v>
      </c>
      <c r="I19">
        <v>7891.2255825571501</v>
      </c>
      <c r="J19">
        <v>144192.393055038</v>
      </c>
      <c r="K19">
        <v>24277.322601185399</v>
      </c>
      <c r="L19">
        <v>5841.0344826418304</v>
      </c>
      <c r="M19">
        <v>114370.041203218</v>
      </c>
      <c r="N19">
        <v>242058.10844877199</v>
      </c>
      <c r="O19">
        <v>7001.2130524978902</v>
      </c>
      <c r="P19">
        <v>8876.4054165961097</v>
      </c>
      <c r="Q19">
        <v>965283.16849873005</v>
      </c>
      <c r="R19">
        <v>1684766.6812633399</v>
      </c>
      <c r="S19">
        <v>638186.89050889097</v>
      </c>
      <c r="T19">
        <v>429334.16458933102</v>
      </c>
    </row>
    <row r="20" spans="1:20" x14ac:dyDescent="0.25">
      <c r="A20">
        <v>4597.7155241320897</v>
      </c>
      <c r="B20">
        <v>2079.3315427603702</v>
      </c>
      <c r="C20">
        <v>5338.0217036409804</v>
      </c>
      <c r="D20">
        <v>2626.9197612193102</v>
      </c>
      <c r="E20">
        <v>39278.455061811997</v>
      </c>
      <c r="F20">
        <v>16002.9087781541</v>
      </c>
      <c r="G20">
        <v>24514.494590177801</v>
      </c>
      <c r="H20">
        <v>12783.182488569</v>
      </c>
      <c r="I20">
        <v>29563.470121930601</v>
      </c>
      <c r="J20">
        <v>4307.8651930567303</v>
      </c>
      <c r="K20">
        <v>20882.8753344623</v>
      </c>
      <c r="L20">
        <v>6413.0664868755302</v>
      </c>
      <c r="M20">
        <v>57172.849282811199</v>
      </c>
      <c r="N20">
        <v>13021.6866545301</v>
      </c>
      <c r="O20">
        <v>10737.6244191363</v>
      </c>
      <c r="P20">
        <v>5638.4326748518197</v>
      </c>
      <c r="Q20">
        <v>1414646.8331143099</v>
      </c>
      <c r="R20">
        <v>304491.51373243</v>
      </c>
      <c r="S20">
        <v>2123770.3991651102</v>
      </c>
      <c r="T20">
        <v>777766.58444030501</v>
      </c>
    </row>
    <row r="21" spans="1:20" x14ac:dyDescent="0.25">
      <c r="A21">
        <v>3368.82850635055</v>
      </c>
      <c r="B21">
        <v>1001.49408890771</v>
      </c>
      <c r="C21">
        <v>7465.8971176968698</v>
      </c>
      <c r="D21">
        <v>12940.680600338699</v>
      </c>
      <c r="E21">
        <v>37480.265785774798</v>
      </c>
      <c r="F21">
        <v>9887.3099237933893</v>
      </c>
      <c r="G21">
        <v>49546.238249788301</v>
      </c>
      <c r="H21">
        <v>115027.09243776499</v>
      </c>
      <c r="I21">
        <v>16628.889370025401</v>
      </c>
      <c r="J21">
        <v>11309.0869060119</v>
      </c>
      <c r="K21">
        <v>44368.496195596897</v>
      </c>
      <c r="L21">
        <v>44459.2026316681</v>
      </c>
      <c r="M21">
        <v>41075.879999153301</v>
      </c>
      <c r="N21">
        <v>8306.4379923793404</v>
      </c>
      <c r="O21">
        <v>27131.2802650296</v>
      </c>
      <c r="P21">
        <v>22552.7993497036</v>
      </c>
      <c r="Q21">
        <v>1080948.37613717</v>
      </c>
      <c r="R21">
        <v>399225.16799576598</v>
      </c>
      <c r="S21">
        <v>1954523.6868018601</v>
      </c>
      <c r="T21">
        <v>2009089.7600897499</v>
      </c>
    </row>
  </sheetData>
  <pageMargins left="0.70000000000000007" right="0.70000000000000007" top="0.75" bottom="0.75" header="0.30000000000000004" footer="0.3000000000000000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AAB6-AE13-4542-8A7E-1A0FF9D3642A}">
  <dimension ref="A1:E21"/>
  <sheetViews>
    <sheetView workbookViewId="0"/>
  </sheetViews>
  <sheetFormatPr baseColWidth="10" defaultColWidth="11.42578125" defaultRowHeight="15" x14ac:dyDescent="0.25"/>
  <cols>
    <col min="1" max="64" width="9.140625" customWidth="1"/>
    <col min="65" max="65" width="11.42578125" customWidth="1"/>
  </cols>
  <sheetData>
    <row r="1" spans="1:5" x14ac:dyDescent="0.25">
      <c r="A1" t="s">
        <v>12</v>
      </c>
      <c r="B1" t="s">
        <v>9</v>
      </c>
      <c r="C1" t="s">
        <v>8</v>
      </c>
      <c r="D1" t="s">
        <v>10</v>
      </c>
      <c r="E1" t="s">
        <v>11</v>
      </c>
    </row>
    <row r="2" spans="1:5" x14ac:dyDescent="0.25">
      <c r="A2">
        <v>56712.890292125303</v>
      </c>
      <c r="B2">
        <v>87180.229725656201</v>
      </c>
      <c r="C2">
        <v>207266.54250719701</v>
      </c>
      <c r="D2">
        <v>14788.8158204911</v>
      </c>
      <c r="E2">
        <v>11674.3154750212</v>
      </c>
    </row>
    <row r="3" spans="1:5" x14ac:dyDescent="0.25">
      <c r="A3">
        <v>1562.1773530906</v>
      </c>
      <c r="B3">
        <v>3897.3444919559702</v>
      </c>
      <c r="C3">
        <v>64445.803229466503</v>
      </c>
      <c r="D3">
        <v>495.797480948349</v>
      </c>
      <c r="E3">
        <v>55.865117696867102</v>
      </c>
    </row>
    <row r="4" spans="1:5" x14ac:dyDescent="0.25">
      <c r="A4">
        <v>22346.7768797629</v>
      </c>
      <c r="B4">
        <v>40243.790028789197</v>
      </c>
      <c r="C4">
        <v>1343882.0159458099</v>
      </c>
      <c r="D4">
        <v>7625.2245410668902</v>
      </c>
      <c r="E4">
        <v>3946.8777756138902</v>
      </c>
    </row>
    <row r="5" spans="1:5" x14ac:dyDescent="0.25">
      <c r="A5">
        <v>21566.376669771402</v>
      </c>
      <c r="B5">
        <v>35005.772652836597</v>
      </c>
      <c r="C5">
        <v>332045.00707112602</v>
      </c>
      <c r="D5">
        <v>5516.2298797629101</v>
      </c>
      <c r="E5">
        <v>2985.8474724809498</v>
      </c>
    </row>
    <row r="6" spans="1:5" x14ac:dyDescent="0.25">
      <c r="A6">
        <v>416404.125299746</v>
      </c>
      <c r="B6">
        <v>2128729.2849051598</v>
      </c>
      <c r="C6">
        <v>107586.57149618999</v>
      </c>
      <c r="D6">
        <v>163621.37165537701</v>
      </c>
      <c r="E6">
        <v>57918.292624047397</v>
      </c>
    </row>
    <row r="7" spans="1:5" x14ac:dyDescent="0.25">
      <c r="A7">
        <v>22351.8275605419</v>
      </c>
      <c r="B7">
        <v>430520.869994073</v>
      </c>
      <c r="C7">
        <v>5094.7633039796801</v>
      </c>
      <c r="D7">
        <v>5770.0832480948402</v>
      </c>
      <c r="E7">
        <v>572.04014055884898</v>
      </c>
    </row>
    <row r="8" spans="1:5" x14ac:dyDescent="0.25">
      <c r="A8">
        <v>128946.573721423</v>
      </c>
      <c r="B8">
        <v>7171551.9327248102</v>
      </c>
      <c r="C8">
        <v>34253.082891617298</v>
      </c>
      <c r="D8">
        <v>51027.128874682501</v>
      </c>
      <c r="E8">
        <v>23953.620241320899</v>
      </c>
    </row>
    <row r="9" spans="1:5" x14ac:dyDescent="0.25">
      <c r="A9">
        <v>174957.24598306499</v>
      </c>
      <c r="B9">
        <v>1731346.3844800999</v>
      </c>
      <c r="C9">
        <v>38290.670485182003</v>
      </c>
      <c r="D9">
        <v>57681.757477561398</v>
      </c>
      <c r="E9">
        <v>20583.647720575798</v>
      </c>
    </row>
    <row r="10" spans="1:5" x14ac:dyDescent="0.25">
      <c r="A10">
        <v>253542.90234547001</v>
      </c>
      <c r="B10">
        <v>57310.120468247202</v>
      </c>
      <c r="C10">
        <v>9493.1548975444493</v>
      </c>
      <c r="D10">
        <v>1972639.2818577499</v>
      </c>
      <c r="E10">
        <v>29339.377484335299</v>
      </c>
    </row>
    <row r="11" spans="1:5" x14ac:dyDescent="0.25">
      <c r="A11">
        <v>30590.160165114299</v>
      </c>
      <c r="B11">
        <v>4167.0956740050797</v>
      </c>
      <c r="C11">
        <v>986.67526672311601</v>
      </c>
      <c r="D11">
        <v>503682.78213717201</v>
      </c>
      <c r="E11">
        <v>965.69719136325102</v>
      </c>
    </row>
    <row r="12" spans="1:5" x14ac:dyDescent="0.25">
      <c r="A12">
        <v>151178.04980271001</v>
      </c>
      <c r="B12">
        <v>36676.175332768798</v>
      </c>
      <c r="C12">
        <v>5364.8560364098203</v>
      </c>
      <c r="D12">
        <v>11256636.9054708</v>
      </c>
      <c r="E12">
        <v>36664.116187976302</v>
      </c>
    </row>
    <row r="13" spans="1:5" x14ac:dyDescent="0.25">
      <c r="A13">
        <v>112726.356464014</v>
      </c>
      <c r="B13">
        <v>54841.728785774802</v>
      </c>
      <c r="C13">
        <v>6256.3833310753598</v>
      </c>
      <c r="D13">
        <v>2667215.8737087199</v>
      </c>
      <c r="E13">
        <v>16606.504036409799</v>
      </c>
    </row>
    <row r="14" spans="1:5" x14ac:dyDescent="0.25">
      <c r="A14">
        <v>477810.962484335</v>
      </c>
      <c r="B14">
        <v>119793.42524978799</v>
      </c>
      <c r="C14">
        <v>19214.868130398001</v>
      </c>
      <c r="D14">
        <v>206117.91139966101</v>
      </c>
      <c r="E14">
        <v>3151723.4263683301</v>
      </c>
    </row>
    <row r="15" spans="1:5" x14ac:dyDescent="0.25">
      <c r="A15">
        <v>7069.5456790855196</v>
      </c>
      <c r="B15">
        <v>295.60571126164302</v>
      </c>
      <c r="C15">
        <v>35.858771380186298</v>
      </c>
      <c r="D15">
        <v>374.36050465707001</v>
      </c>
      <c r="E15">
        <v>335961.00628281099</v>
      </c>
    </row>
    <row r="16" spans="1:5" x14ac:dyDescent="0.25">
      <c r="A16">
        <v>50866.347533446198</v>
      </c>
      <c r="B16">
        <v>13043.9113090601</v>
      </c>
      <c r="C16">
        <v>2074.08922946655</v>
      </c>
      <c r="D16">
        <v>21514.101878069399</v>
      </c>
      <c r="E16">
        <v>6150992.6201574896</v>
      </c>
    </row>
    <row r="17" spans="1:5" x14ac:dyDescent="0.25">
      <c r="A17">
        <v>53716.581154953397</v>
      </c>
      <c r="B17">
        <v>14271.6257442845</v>
      </c>
      <c r="C17">
        <v>2625.3634987298901</v>
      </c>
      <c r="D17">
        <v>13139.6041947502</v>
      </c>
      <c r="E17">
        <v>1166040.2576756999</v>
      </c>
    </row>
    <row r="18" spans="1:5" x14ac:dyDescent="0.25">
      <c r="A18">
        <v>5798485.8187696896</v>
      </c>
      <c r="B18">
        <v>245033.14621845901</v>
      </c>
      <c r="C18">
        <v>40186.873929720598</v>
      </c>
      <c r="D18">
        <v>451978.84963420802</v>
      </c>
      <c r="E18">
        <v>165483.292455546</v>
      </c>
    </row>
    <row r="19" spans="1:5" x14ac:dyDescent="0.25">
      <c r="A19">
        <v>971445.60971718899</v>
      </c>
      <c r="B19">
        <v>44801.5473920406</v>
      </c>
      <c r="C19">
        <v>6918.4747722269303</v>
      </c>
      <c r="D19">
        <v>19877.0450330229</v>
      </c>
      <c r="E19">
        <v>6840.2406621507198</v>
      </c>
    </row>
    <row r="20" spans="1:5" x14ac:dyDescent="0.25">
      <c r="A20">
        <v>14485875.3879636</v>
      </c>
      <c r="B20">
        <v>91253.189878916193</v>
      </c>
      <c r="C20">
        <v>14914.620359864501</v>
      </c>
      <c r="D20">
        <v>126923.978211685</v>
      </c>
      <c r="E20">
        <v>117193.834352244</v>
      </c>
    </row>
    <row r="21" spans="1:5" x14ac:dyDescent="0.25">
      <c r="A21">
        <v>3271288.7062176098</v>
      </c>
      <c r="B21">
        <v>110897.43545808599</v>
      </c>
      <c r="C21">
        <v>15624.411045724</v>
      </c>
      <c r="D21">
        <v>97573.413112616399</v>
      </c>
      <c r="E21">
        <v>83129.602644369195</v>
      </c>
    </row>
  </sheetData>
  <pageMargins left="0.70000000000000007" right="0.70000000000000007" top="0.75" bottom="0.75" header="0.30000000000000004" footer="0.3000000000000000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E622-790A-47B6-B5CF-386F8F8849AE}">
  <dimension ref="A1:A21"/>
  <sheetViews>
    <sheetView workbookViewId="0"/>
  </sheetViews>
  <sheetFormatPr baseColWidth="10" defaultColWidth="11.42578125" defaultRowHeight="15" x14ac:dyDescent="0.25"/>
  <cols>
    <col min="1" max="64" width="9.140625" customWidth="1"/>
    <col min="65" max="65" width="11.42578125" customWidth="1"/>
  </cols>
  <sheetData>
    <row r="1" spans="1:1" x14ac:dyDescent="0.25">
      <c r="A1" t="s">
        <v>122</v>
      </c>
    </row>
    <row r="2" spans="1:1" x14ac:dyDescent="0.25">
      <c r="A2">
        <v>140480436.80235699</v>
      </c>
    </row>
    <row r="3" spans="1:1" x14ac:dyDescent="0.25">
      <c r="A3">
        <v>77038728.418095097</v>
      </c>
    </row>
    <row r="4" spans="1:1" x14ac:dyDescent="0.25">
      <c r="A4">
        <v>18406566.439296599</v>
      </c>
    </row>
    <row r="5" spans="1:1" x14ac:dyDescent="0.25">
      <c r="A5">
        <v>107546296.284997</v>
      </c>
    </row>
    <row r="6" spans="1:1" x14ac:dyDescent="0.25">
      <c r="A6">
        <v>988092582.42630303</v>
      </c>
    </row>
    <row r="7" spans="1:1" x14ac:dyDescent="0.25">
      <c r="A7">
        <v>1628011213.8620701</v>
      </c>
    </row>
    <row r="8" spans="1:1" x14ac:dyDescent="0.25">
      <c r="A8">
        <v>166760984.99748701</v>
      </c>
    </row>
    <row r="9" spans="1:1" x14ac:dyDescent="0.25">
      <c r="A9">
        <v>563947559.04896295</v>
      </c>
    </row>
    <row r="10" spans="1:1" x14ac:dyDescent="0.25">
      <c r="A10">
        <v>1023484380.9285001</v>
      </c>
    </row>
    <row r="11" spans="1:1" x14ac:dyDescent="0.25">
      <c r="A11">
        <v>2976979829.8688698</v>
      </c>
    </row>
    <row r="12" spans="1:1" x14ac:dyDescent="0.25">
      <c r="A12">
        <v>195509114.01624799</v>
      </c>
    </row>
    <row r="13" spans="1:1" x14ac:dyDescent="0.25">
      <c r="A13">
        <v>440752663.68537802</v>
      </c>
    </row>
    <row r="14" spans="1:1" x14ac:dyDescent="0.25">
      <c r="A14">
        <v>5614517033.67694</v>
      </c>
    </row>
    <row r="15" spans="1:1" x14ac:dyDescent="0.25">
      <c r="A15">
        <v>5232962292.9561005</v>
      </c>
    </row>
    <row r="16" spans="1:1" x14ac:dyDescent="0.25">
      <c r="A16">
        <v>369334514.09937501</v>
      </c>
    </row>
    <row r="17" spans="1:1" x14ac:dyDescent="0.25">
      <c r="A17">
        <v>451110324.83677101</v>
      </c>
    </row>
    <row r="18" spans="1:1" x14ac:dyDescent="0.25">
      <c r="A18">
        <v>8077250006.9703903</v>
      </c>
    </row>
    <row r="19" spans="1:1" x14ac:dyDescent="0.25">
      <c r="A19">
        <v>11987331792.9554</v>
      </c>
    </row>
    <row r="20" spans="1:1" x14ac:dyDescent="0.25">
      <c r="A20">
        <v>677084606.05931401</v>
      </c>
    </row>
    <row r="21" spans="1:1" x14ac:dyDescent="0.25">
      <c r="A21">
        <v>1344390145.4942999</v>
      </c>
    </row>
  </sheetData>
  <pageMargins left="0.70000000000000007" right="0.70000000000000007" top="0.75" bottom="0.75" header="0.30000000000000004" footer="0.3000000000000000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F00E-D8C4-4757-8137-252BCD8BCE1C}">
  <dimension ref="A2:AE22"/>
  <sheetViews>
    <sheetView workbookViewId="0"/>
  </sheetViews>
  <sheetFormatPr baseColWidth="10" defaultColWidth="11.42578125" defaultRowHeight="15" x14ac:dyDescent="0.25"/>
  <cols>
    <col min="1" max="1" width="22.28515625" customWidth="1"/>
    <col min="2" max="30" width="12.140625" customWidth="1"/>
    <col min="31" max="31" width="15" customWidth="1"/>
    <col min="32" max="32" width="11.42578125" customWidth="1"/>
  </cols>
  <sheetData>
    <row r="2" spans="1:31" x14ac:dyDescent="0.25">
      <c r="B2" t="s">
        <v>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  <c r="U2" t="s">
        <v>119</v>
      </c>
      <c r="V2" t="s">
        <v>120</v>
      </c>
      <c r="W2" t="s">
        <v>121</v>
      </c>
      <c r="Y2" t="s">
        <v>8</v>
      </c>
      <c r="Z2" t="s">
        <v>9</v>
      </c>
      <c r="AA2" t="s">
        <v>10</v>
      </c>
      <c r="AB2" t="s">
        <v>11</v>
      </c>
      <c r="AC2" t="s">
        <v>12</v>
      </c>
      <c r="AE2" s="264" t="s">
        <v>122</v>
      </c>
    </row>
    <row r="3" spans="1:31" x14ac:dyDescent="0.25">
      <c r="A3" t="s">
        <v>102</v>
      </c>
      <c r="B3" s="201">
        <v>831150.62289754394</v>
      </c>
      <c r="D3" s="201">
        <v>152598.47845046601</v>
      </c>
      <c r="E3" s="201">
        <v>5068.4387917019503</v>
      </c>
      <c r="F3" s="201">
        <v>77116.035068585901</v>
      </c>
      <c r="G3" s="201">
        <v>20490.395576629999</v>
      </c>
      <c r="H3" s="201">
        <v>78973.158941574904</v>
      </c>
      <c r="I3" s="201">
        <v>2539.9382895850999</v>
      </c>
      <c r="J3" s="201">
        <v>20650.271679085501</v>
      </c>
      <c r="K3" s="201">
        <v>7262.5393903471604</v>
      </c>
      <c r="L3" s="201">
        <v>8396.4444860287895</v>
      </c>
      <c r="M3" s="201">
        <v>397.85871803556302</v>
      </c>
      <c r="N3" s="201">
        <v>4974.6630643522403</v>
      </c>
      <c r="O3" s="201">
        <v>1080.6210457239599</v>
      </c>
      <c r="P3" s="201">
        <v>11586.8257349704</v>
      </c>
      <c r="Q3" s="201">
        <v>643.79718035563099</v>
      </c>
      <c r="R3" s="201">
        <v>3141.32185774767</v>
      </c>
      <c r="S3" s="201">
        <v>1550.5251058425099</v>
      </c>
      <c r="T3" s="201">
        <v>34194.008431837399</v>
      </c>
      <c r="U3" s="201">
        <v>2649.4958636748502</v>
      </c>
      <c r="V3" s="201">
        <v>15121.3174750212</v>
      </c>
      <c r="W3" s="201">
        <v>5091.6938966977104</v>
      </c>
      <c r="Y3" s="201">
        <v>207266.54250719701</v>
      </c>
      <c r="Z3" s="201">
        <v>87180.229725656201</v>
      </c>
      <c r="AA3" s="201">
        <v>14788.8158204911</v>
      </c>
      <c r="AB3" s="201">
        <v>11674.3154750212</v>
      </c>
      <c r="AC3" s="201">
        <v>56712.890292125303</v>
      </c>
      <c r="AE3" s="265">
        <v>140480436.80235699</v>
      </c>
    </row>
    <row r="4" spans="1:31" x14ac:dyDescent="0.25">
      <c r="A4" t="s">
        <v>103</v>
      </c>
      <c r="B4" s="201">
        <v>197916.09207366599</v>
      </c>
      <c r="D4" s="201">
        <v>25377.148659610499</v>
      </c>
      <c r="E4" s="201">
        <v>51115.0839695174</v>
      </c>
      <c r="F4" s="201">
        <v>24793.792047417399</v>
      </c>
      <c r="G4" s="201">
        <v>16875.9016088061</v>
      </c>
      <c r="H4" s="201">
        <v>1221.5542260795901</v>
      </c>
      <c r="I4" s="201">
        <v>1207.1161549534299</v>
      </c>
      <c r="J4" s="201">
        <v>1117.23416088061</v>
      </c>
      <c r="K4" s="201">
        <v>1372.09651481795</v>
      </c>
      <c r="L4" s="201">
        <v>69.608948348856899</v>
      </c>
      <c r="M4" s="201">
        <v>103.64578577476701</v>
      </c>
      <c r="N4" s="201">
        <v>353.96355207451302</v>
      </c>
      <c r="O4" s="201">
        <v>142.18345469940701</v>
      </c>
      <c r="P4" s="201">
        <v>90.909617273497105</v>
      </c>
      <c r="Q4" s="201">
        <v>84.201097375105803</v>
      </c>
      <c r="R4" s="201">
        <v>21.874263336155799</v>
      </c>
      <c r="S4" s="201">
        <v>49.993878916172697</v>
      </c>
      <c r="T4" s="201">
        <v>836.74438950042304</v>
      </c>
      <c r="U4" s="201">
        <v>995.64361727349694</v>
      </c>
      <c r="V4" s="201">
        <v>824.916660457239</v>
      </c>
      <c r="W4" s="201">
        <v>805.49170956816204</v>
      </c>
      <c r="Y4" s="201">
        <v>64445.803229466503</v>
      </c>
      <c r="Z4" s="201">
        <v>3897.3444919559702</v>
      </c>
      <c r="AA4" s="201">
        <v>495.797480948349</v>
      </c>
      <c r="AB4" s="201">
        <v>55.865117696867102</v>
      </c>
      <c r="AC4" s="201">
        <v>1562.1773530906</v>
      </c>
      <c r="AE4" s="265">
        <v>77038728.418095097</v>
      </c>
    </row>
    <row r="5" spans="1:31" x14ac:dyDescent="0.25">
      <c r="A5" t="s">
        <v>104</v>
      </c>
      <c r="B5" s="201">
        <v>1917807.6692811199</v>
      </c>
      <c r="D5" s="201">
        <v>95339.237967823894</v>
      </c>
      <c r="E5" s="201">
        <v>14123.525154106699</v>
      </c>
      <c r="F5" s="201">
        <v>242495.790708721</v>
      </c>
      <c r="G5" s="201">
        <v>102826.224454699</v>
      </c>
      <c r="H5" s="201">
        <v>15210.9735808637</v>
      </c>
      <c r="I5" s="201">
        <v>658.34680355630803</v>
      </c>
      <c r="J5" s="201">
        <v>7414.7650541913599</v>
      </c>
      <c r="K5" s="201">
        <v>3111.5905546147301</v>
      </c>
      <c r="L5" s="201">
        <v>1262.8916020321799</v>
      </c>
      <c r="M5" s="201">
        <v>83.637667231159995</v>
      </c>
      <c r="N5" s="201">
        <v>1005.51159441152</v>
      </c>
      <c r="O5" s="201">
        <v>244.787204911092</v>
      </c>
      <c r="P5" s="201">
        <v>2214.0699339542798</v>
      </c>
      <c r="Q5" s="201">
        <v>125.359382726503</v>
      </c>
      <c r="R5" s="201">
        <v>834.85185520745097</v>
      </c>
      <c r="S5" s="201">
        <v>296.71612362404699</v>
      </c>
      <c r="T5" s="201">
        <v>6593.7788950042304</v>
      </c>
      <c r="U5" s="201">
        <v>588.23571380186297</v>
      </c>
      <c r="V5" s="201">
        <v>4055.4940846740101</v>
      </c>
      <c r="W5" s="201">
        <v>1277.1957392040599</v>
      </c>
      <c r="Y5" s="201">
        <v>1343882.0159458099</v>
      </c>
      <c r="Z5" s="201">
        <v>40243.790028789197</v>
      </c>
      <c r="AA5" s="201">
        <v>7625.2245410668902</v>
      </c>
      <c r="AB5" s="201">
        <v>3946.8777756138902</v>
      </c>
      <c r="AC5" s="201">
        <v>22346.7768797629</v>
      </c>
      <c r="AE5" s="265">
        <v>18406566.439296599</v>
      </c>
    </row>
    <row r="6" spans="1:31" x14ac:dyDescent="0.25">
      <c r="A6" t="s">
        <v>105</v>
      </c>
      <c r="B6" s="201">
        <v>1217066.58431329</v>
      </c>
      <c r="D6" s="201">
        <v>100293.885909399</v>
      </c>
      <c r="E6" s="201">
        <v>15887.8739034716</v>
      </c>
      <c r="F6" s="201">
        <v>222975.604110076</v>
      </c>
      <c r="G6" s="201">
        <v>372028.55609314097</v>
      </c>
      <c r="H6" s="201">
        <v>14959.6231981372</v>
      </c>
      <c r="I6" s="201">
        <v>2113.32568670618</v>
      </c>
      <c r="J6" s="201">
        <v>17358.068269263302</v>
      </c>
      <c r="K6" s="201">
        <v>34054.106962743397</v>
      </c>
      <c r="L6" s="201">
        <v>785.86610499576602</v>
      </c>
      <c r="M6" s="201">
        <v>178.60053852667201</v>
      </c>
      <c r="N6" s="201">
        <v>2231.05075783235</v>
      </c>
      <c r="O6" s="201">
        <v>2150.1192650296398</v>
      </c>
      <c r="P6" s="201">
        <v>2807.3201930567302</v>
      </c>
      <c r="Q6" s="201">
        <v>357.91037849280298</v>
      </c>
      <c r="R6" s="201">
        <v>2200.7042142252299</v>
      </c>
      <c r="S6" s="201">
        <v>1442.9394301439499</v>
      </c>
      <c r="T6" s="201">
        <v>5899.6425486875496</v>
      </c>
      <c r="U6" s="201">
        <v>2369.6171888230301</v>
      </c>
      <c r="V6" s="201">
        <v>10035.8811049958</v>
      </c>
      <c r="W6" s="201">
        <v>9816.6546824724792</v>
      </c>
      <c r="Y6" s="201">
        <v>332045.00707112602</v>
      </c>
      <c r="Z6" s="201">
        <v>35005.772652836597</v>
      </c>
      <c r="AA6" s="201">
        <v>5516.2298797629101</v>
      </c>
      <c r="AB6" s="201">
        <v>2985.8474724809498</v>
      </c>
      <c r="AC6" s="201">
        <v>21566.376669771402</v>
      </c>
      <c r="AE6" s="265">
        <v>107546296.284997</v>
      </c>
    </row>
    <row r="7" spans="1:31" x14ac:dyDescent="0.25">
      <c r="A7" t="s">
        <v>106</v>
      </c>
      <c r="B7" s="201">
        <v>6671786.4134741798</v>
      </c>
      <c r="D7" s="201">
        <v>80861.846889077002</v>
      </c>
      <c r="E7" s="201">
        <v>4457.5112506350597</v>
      </c>
      <c r="F7" s="201">
        <v>33883.876019474999</v>
      </c>
      <c r="G7" s="201">
        <v>11383.469801016099</v>
      </c>
      <c r="H7" s="201">
        <v>1964204.9171837401</v>
      </c>
      <c r="I7" s="201">
        <v>80061.481110922905</v>
      </c>
      <c r="J7" s="201">
        <v>694347.30608975398</v>
      </c>
      <c r="K7" s="201">
        <v>254029.91813547799</v>
      </c>
      <c r="L7" s="201">
        <v>71382.232260795994</v>
      </c>
      <c r="M7" s="201">
        <v>4055.8521913632499</v>
      </c>
      <c r="N7" s="201">
        <v>38726.315480948302</v>
      </c>
      <c r="O7" s="201">
        <v>10012.444126164301</v>
      </c>
      <c r="P7" s="201">
        <v>86286.985707027896</v>
      </c>
      <c r="Q7" s="201">
        <v>5038.8567705334499</v>
      </c>
      <c r="R7" s="201">
        <v>18470.149327688399</v>
      </c>
      <c r="S7" s="201">
        <v>9302.8415520745093</v>
      </c>
      <c r="T7" s="201">
        <v>253295.32407620701</v>
      </c>
      <c r="U7" s="201">
        <v>21109.910321761199</v>
      </c>
      <c r="V7" s="201">
        <v>123614.353874682</v>
      </c>
      <c r="W7" s="201">
        <v>33001.1724309907</v>
      </c>
      <c r="Y7" s="201">
        <v>107586.57149618999</v>
      </c>
      <c r="Z7" s="201">
        <v>2128729.2849051598</v>
      </c>
      <c r="AA7" s="201">
        <v>163621.37165537701</v>
      </c>
      <c r="AB7" s="201">
        <v>57918.292624047397</v>
      </c>
      <c r="AC7" s="201">
        <v>416404.125299746</v>
      </c>
      <c r="AE7" s="265">
        <v>988092582.42630303</v>
      </c>
    </row>
    <row r="8" spans="1:31" x14ac:dyDescent="0.25">
      <c r="A8" t="s">
        <v>107</v>
      </c>
      <c r="B8" s="201">
        <v>1422328.8370423401</v>
      </c>
      <c r="D8" s="201">
        <v>2215.75546401355</v>
      </c>
      <c r="E8" s="201">
        <v>1276.1477383573199</v>
      </c>
      <c r="F8" s="201">
        <v>1841.15012870449</v>
      </c>
      <c r="G8" s="201">
        <v>1915.24112277731</v>
      </c>
      <c r="H8" s="201">
        <v>220125.31946994099</v>
      </c>
      <c r="I8" s="201">
        <v>306671.64416596101</v>
      </c>
      <c r="J8" s="201">
        <v>220089.679700254</v>
      </c>
      <c r="K8" s="201">
        <v>126970.44646909399</v>
      </c>
      <c r="L8" s="201">
        <v>1363.34848094835</v>
      </c>
      <c r="M8" s="201">
        <v>2766.9134606265902</v>
      </c>
      <c r="N8" s="201">
        <v>4254.8818154106702</v>
      </c>
      <c r="O8" s="201">
        <v>1671.2237451312401</v>
      </c>
      <c r="P8" s="201">
        <v>3044.4909635901799</v>
      </c>
      <c r="Q8" s="201">
        <v>5026.1194750211698</v>
      </c>
      <c r="R8" s="201">
        <v>417.313217612193</v>
      </c>
      <c r="S8" s="201">
        <v>396.12681964436899</v>
      </c>
      <c r="T8" s="201">
        <v>15392.0515469941</v>
      </c>
      <c r="U8" s="201">
        <v>16575.663369178699</v>
      </c>
      <c r="V8" s="201">
        <v>12534.0545173582</v>
      </c>
      <c r="W8" s="201">
        <v>13471.678948348899</v>
      </c>
      <c r="Y8" s="201">
        <v>5094.7633039796801</v>
      </c>
      <c r="Z8" s="201">
        <v>430520.869994073</v>
      </c>
      <c r="AA8" s="201">
        <v>5770.0832480948402</v>
      </c>
      <c r="AB8" s="201">
        <v>572.04014055884898</v>
      </c>
      <c r="AC8" s="201">
        <v>22351.8275605419</v>
      </c>
      <c r="AE8" s="265">
        <v>1628011213.8620701</v>
      </c>
    </row>
    <row r="9" spans="1:31" x14ac:dyDescent="0.25">
      <c r="A9" t="s">
        <v>108</v>
      </c>
      <c r="B9" s="201">
        <v>10586421.1407519</v>
      </c>
      <c r="D9" s="201">
        <v>11523.228819644401</v>
      </c>
      <c r="E9" s="201">
        <v>1076.17449872989</v>
      </c>
      <c r="F9" s="201">
        <v>9670.9680347163394</v>
      </c>
      <c r="G9" s="201">
        <v>4668.5522853514003</v>
      </c>
      <c r="H9" s="201">
        <v>761704.41973412398</v>
      </c>
      <c r="I9" s="201">
        <v>121280.235185436</v>
      </c>
      <c r="J9" s="201">
        <v>1564364.8187332801</v>
      </c>
      <c r="K9" s="201">
        <v>577913.88256985601</v>
      </c>
      <c r="L9" s="201">
        <v>8554.1003370025392</v>
      </c>
      <c r="M9" s="201">
        <v>1336.4825266723101</v>
      </c>
      <c r="N9" s="201">
        <v>7653.3487773073703</v>
      </c>
      <c r="O9" s="201">
        <v>2661.86798475868</v>
      </c>
      <c r="P9" s="201">
        <v>11361.5414801016</v>
      </c>
      <c r="Q9" s="201">
        <v>1128.7138171041499</v>
      </c>
      <c r="R9" s="201">
        <v>4587.5809779847596</v>
      </c>
      <c r="S9" s="201">
        <v>1923.7028298052501</v>
      </c>
      <c r="T9" s="201">
        <v>39895.782646062697</v>
      </c>
      <c r="U9" s="201">
        <v>4943.3948831498701</v>
      </c>
      <c r="V9" s="201">
        <v>27914.896304826401</v>
      </c>
      <c r="W9" s="201">
        <v>12525.108108382699</v>
      </c>
      <c r="Y9" s="201">
        <v>34253.082891617298</v>
      </c>
      <c r="Z9" s="201">
        <v>7171551.9327248102</v>
      </c>
      <c r="AA9" s="201">
        <v>51027.128874682501</v>
      </c>
      <c r="AB9" s="201">
        <v>23953.620241320899</v>
      </c>
      <c r="AC9" s="201">
        <v>128946.573721423</v>
      </c>
      <c r="AE9" s="265">
        <v>166760984.99748701</v>
      </c>
    </row>
    <row r="10" spans="1:31" x14ac:dyDescent="0.25">
      <c r="A10" t="s">
        <v>109</v>
      </c>
      <c r="B10" s="201">
        <v>6381366.3846917897</v>
      </c>
      <c r="D10" s="201">
        <v>11866.408267569899</v>
      </c>
      <c r="E10" s="201">
        <v>1865.9903251481801</v>
      </c>
      <c r="F10" s="201">
        <v>24098.6981676545</v>
      </c>
      <c r="G10" s="201">
        <v>36027.506674005097</v>
      </c>
      <c r="H10" s="201">
        <v>734018.84759949194</v>
      </c>
      <c r="I10" s="201">
        <v>142150.07961558001</v>
      </c>
      <c r="J10" s="201">
        <v>1212855.75318459</v>
      </c>
      <c r="K10" s="201">
        <v>1800755.0406367499</v>
      </c>
      <c r="L10" s="201">
        <v>9959.4121634208295</v>
      </c>
      <c r="M10" s="201">
        <v>2819.9186951735801</v>
      </c>
      <c r="N10" s="201">
        <v>35668.964370872098</v>
      </c>
      <c r="O10" s="201">
        <v>34201.695573243</v>
      </c>
      <c r="P10" s="201">
        <v>15974.427570702799</v>
      </c>
      <c r="Q10" s="201">
        <v>2119.2631913632499</v>
      </c>
      <c r="R10" s="201">
        <v>13362.203712955101</v>
      </c>
      <c r="S10" s="201">
        <v>8679.9589212531791</v>
      </c>
      <c r="T10" s="201">
        <v>53085.456811176999</v>
      </c>
      <c r="U10" s="201">
        <v>19731.747945808602</v>
      </c>
      <c r="V10" s="201">
        <v>93358.937063505495</v>
      </c>
      <c r="W10" s="201">
        <v>105906.367680779</v>
      </c>
      <c r="Y10" s="201">
        <v>38290.670485182003</v>
      </c>
      <c r="Z10" s="201">
        <v>1731346.3844800999</v>
      </c>
      <c r="AA10" s="201">
        <v>57681.757477561398</v>
      </c>
      <c r="AB10" s="201">
        <v>20583.647720575798</v>
      </c>
      <c r="AC10" s="201">
        <v>174957.24598306499</v>
      </c>
      <c r="AE10" s="265">
        <v>563947559.04896295</v>
      </c>
    </row>
    <row r="11" spans="1:31" x14ac:dyDescent="0.25">
      <c r="A11" t="s">
        <v>110</v>
      </c>
      <c r="B11" s="201">
        <v>5143797.6289009303</v>
      </c>
      <c r="D11" s="201">
        <v>9510.4483226079592</v>
      </c>
      <c r="E11" s="201">
        <v>313.75030397967799</v>
      </c>
      <c r="F11" s="201">
        <v>2519.2894699407302</v>
      </c>
      <c r="G11" s="201">
        <v>850.26588484335298</v>
      </c>
      <c r="H11" s="201">
        <v>41634.433869601999</v>
      </c>
      <c r="I11" s="201">
        <v>1270.7452980524999</v>
      </c>
      <c r="J11" s="201">
        <v>13027.227345469901</v>
      </c>
      <c r="K11" s="201">
        <v>5413.95993056732</v>
      </c>
      <c r="L11" s="201">
        <v>1395389.2160042301</v>
      </c>
      <c r="M11" s="201">
        <v>50387.737658763799</v>
      </c>
      <c r="N11" s="201">
        <v>752547.15989923803</v>
      </c>
      <c r="O11" s="201">
        <v>191292.87269602</v>
      </c>
      <c r="P11" s="201">
        <v>47920.918840812898</v>
      </c>
      <c r="Q11" s="201">
        <v>1788.5358204911099</v>
      </c>
      <c r="R11" s="201">
        <v>7768.9095850973699</v>
      </c>
      <c r="S11" s="201">
        <v>4258.9199364944998</v>
      </c>
      <c r="T11" s="201">
        <v>197651.41345554599</v>
      </c>
      <c r="U11" s="201">
        <v>11218.776674005099</v>
      </c>
      <c r="V11" s="201">
        <v>64927.281817104202</v>
      </c>
      <c r="W11" s="201">
        <v>21780.928934800999</v>
      </c>
      <c r="Y11" s="201">
        <v>9493.1548975444493</v>
      </c>
      <c r="Z11" s="201">
        <v>57310.120468247202</v>
      </c>
      <c r="AA11" s="201">
        <v>1972639.2818577499</v>
      </c>
      <c r="AB11" s="201">
        <v>29339.377484335299</v>
      </c>
      <c r="AC11" s="201">
        <v>253542.90234547001</v>
      </c>
      <c r="AE11" s="265">
        <v>1023484380.9285001</v>
      </c>
    </row>
    <row r="12" spans="1:31" x14ac:dyDescent="0.25">
      <c r="A12" t="s">
        <v>111</v>
      </c>
      <c r="B12" s="201">
        <v>1541640.7415639299</v>
      </c>
      <c r="D12" s="201">
        <v>365.34326248941602</v>
      </c>
      <c r="E12" s="201">
        <v>1283.03601439458</v>
      </c>
      <c r="F12" s="201">
        <v>347.58599576630002</v>
      </c>
      <c r="G12" s="201">
        <v>331.51374851820498</v>
      </c>
      <c r="H12" s="201">
        <v>3018.9900524978798</v>
      </c>
      <c r="I12" s="201">
        <v>10669.742381033</v>
      </c>
      <c r="J12" s="201">
        <v>1171.3990948348901</v>
      </c>
      <c r="K12" s="201">
        <v>1300.48798814564</v>
      </c>
      <c r="L12" s="201">
        <v>107102.846794242</v>
      </c>
      <c r="M12" s="201">
        <v>283432.94707366597</v>
      </c>
      <c r="N12" s="201">
        <v>375806.04907620698</v>
      </c>
      <c r="O12" s="201">
        <v>103829.062939881</v>
      </c>
      <c r="P12" s="201">
        <v>3220.3507087214198</v>
      </c>
      <c r="Q12" s="201">
        <v>8301.8937265029599</v>
      </c>
      <c r="R12" s="201">
        <v>330.13653598645197</v>
      </c>
      <c r="S12" s="201">
        <v>578.21816511430995</v>
      </c>
      <c r="T12" s="201">
        <v>24224.724814563899</v>
      </c>
      <c r="U12" s="201">
        <v>45907.959607959398</v>
      </c>
      <c r="V12" s="201">
        <v>12020.129123623999</v>
      </c>
      <c r="W12" s="201">
        <v>18005.914071126201</v>
      </c>
      <c r="Y12" s="201">
        <v>986.67526672311601</v>
      </c>
      <c r="Z12" s="201">
        <v>4167.0956740050797</v>
      </c>
      <c r="AA12" s="201">
        <v>503682.78213717201</v>
      </c>
      <c r="AB12" s="201">
        <v>965.69719136325102</v>
      </c>
      <c r="AC12" s="201">
        <v>30590.160165114299</v>
      </c>
      <c r="AE12" s="265">
        <v>2976979829.8688698</v>
      </c>
    </row>
    <row r="13" spans="1:31" x14ac:dyDescent="0.25">
      <c r="A13" t="s">
        <v>112</v>
      </c>
      <c r="B13" s="201">
        <v>15015536.6790771</v>
      </c>
      <c r="D13" s="201">
        <v>1856.2487620660499</v>
      </c>
      <c r="E13" s="201">
        <v>139.14381710414901</v>
      </c>
      <c r="F13" s="201">
        <v>1161.2163497036399</v>
      </c>
      <c r="G13" s="201">
        <v>712.982546994073</v>
      </c>
      <c r="H13" s="201">
        <v>13518.613606265901</v>
      </c>
      <c r="I13" s="201">
        <v>983.27951227773099</v>
      </c>
      <c r="J13" s="201">
        <v>8125.2403640982202</v>
      </c>
      <c r="K13" s="201">
        <v>6263.3478975444496</v>
      </c>
      <c r="L13" s="201">
        <v>633820.78093818796</v>
      </c>
      <c r="M13" s="201">
        <v>90546.350021168502</v>
      </c>
      <c r="N13" s="201">
        <v>1893172.5008526701</v>
      </c>
      <c r="O13" s="201">
        <v>751205.34289923799</v>
      </c>
      <c r="P13" s="201">
        <v>13190.619408975401</v>
      </c>
      <c r="Q13" s="201">
        <v>753.99751989839103</v>
      </c>
      <c r="R13" s="201">
        <v>2833.08533022862</v>
      </c>
      <c r="S13" s="201">
        <v>1350.2365071972899</v>
      </c>
      <c r="T13" s="201">
        <v>59246.269116850097</v>
      </c>
      <c r="U13" s="201">
        <v>7444.4955139712101</v>
      </c>
      <c r="V13" s="201">
        <v>28299.642545300601</v>
      </c>
      <c r="W13" s="201">
        <v>14393.1828162574</v>
      </c>
      <c r="Y13" s="201">
        <v>5364.8560364098203</v>
      </c>
      <c r="Z13" s="201">
        <v>36676.175332768798</v>
      </c>
      <c r="AA13" s="201">
        <v>11256636.9054708</v>
      </c>
      <c r="AB13" s="201">
        <v>36664.116187976302</v>
      </c>
      <c r="AC13" s="201">
        <v>151178.04980271001</v>
      </c>
      <c r="AE13" s="265">
        <v>195509114.01624799</v>
      </c>
    </row>
    <row r="14" spans="1:31" x14ac:dyDescent="0.25">
      <c r="A14" t="s">
        <v>113</v>
      </c>
      <c r="B14" s="201">
        <v>8693935.1927942391</v>
      </c>
      <c r="D14" s="201">
        <v>1888.8953353090601</v>
      </c>
      <c r="E14" s="201">
        <v>374.07558171041501</v>
      </c>
      <c r="F14" s="201">
        <v>3466.2761016088102</v>
      </c>
      <c r="G14" s="201">
        <v>7360.8223285351396</v>
      </c>
      <c r="H14" s="201">
        <v>30339.581939034699</v>
      </c>
      <c r="I14" s="201">
        <v>5000.3549957662999</v>
      </c>
      <c r="J14" s="201">
        <v>30340.054457239599</v>
      </c>
      <c r="K14" s="201">
        <v>77996.882474174403</v>
      </c>
      <c r="L14" s="201">
        <v>490608.66458086402</v>
      </c>
      <c r="M14" s="201">
        <v>193165.72590347199</v>
      </c>
      <c r="N14" s="201">
        <v>2360808.7313556299</v>
      </c>
      <c r="O14" s="201">
        <v>2418995.6659551202</v>
      </c>
      <c r="P14" s="201">
        <v>8581.2963861134594</v>
      </c>
      <c r="Q14" s="201">
        <v>1883.4750609652799</v>
      </c>
      <c r="R14" s="201">
        <v>8631.7528704487704</v>
      </c>
      <c r="S14" s="201">
        <v>6317.0390076206604</v>
      </c>
      <c r="T14" s="201">
        <v>40470.894535139698</v>
      </c>
      <c r="U14" s="201">
        <v>14696.493183742599</v>
      </c>
      <c r="V14" s="201">
        <v>63846.801163420801</v>
      </c>
      <c r="W14" s="201">
        <v>71514.863287891596</v>
      </c>
      <c r="Y14" s="201">
        <v>6256.3833310753598</v>
      </c>
      <c r="Z14" s="201">
        <v>54841.728785774802</v>
      </c>
      <c r="AA14" s="201">
        <v>2667215.8737087199</v>
      </c>
      <c r="AB14" s="201">
        <v>16606.504036409799</v>
      </c>
      <c r="AC14" s="201">
        <v>112726.356464014</v>
      </c>
      <c r="AE14" s="265">
        <v>440752663.68537802</v>
      </c>
    </row>
    <row r="15" spans="1:31" x14ac:dyDescent="0.25">
      <c r="A15" t="s">
        <v>114</v>
      </c>
      <c r="B15" s="201">
        <v>14985277.1842955</v>
      </c>
      <c r="D15" s="201">
        <v>10417.117817104199</v>
      </c>
      <c r="E15" s="201">
        <v>533.35152836579198</v>
      </c>
      <c r="F15" s="201">
        <v>5800.2898077900099</v>
      </c>
      <c r="G15" s="201">
        <v>2587.0480186282798</v>
      </c>
      <c r="H15" s="201">
        <v>75473.124043183707</v>
      </c>
      <c r="I15" s="201">
        <v>3195.9477061811999</v>
      </c>
      <c r="J15" s="201">
        <v>28123.271771380201</v>
      </c>
      <c r="K15" s="201">
        <v>10844.2981549534</v>
      </c>
      <c r="L15" s="201">
        <v>75243.163095681593</v>
      </c>
      <c r="M15" s="201">
        <v>3100.8884792548702</v>
      </c>
      <c r="N15" s="201">
        <v>60272.971322607998</v>
      </c>
      <c r="O15" s="201">
        <v>20847.030916172698</v>
      </c>
      <c r="P15" s="201">
        <v>7342696.6196689196</v>
      </c>
      <c r="Q15" s="201">
        <v>291614.12503895001</v>
      </c>
      <c r="R15" s="201">
        <v>1946413.4367307399</v>
      </c>
      <c r="S15" s="201">
        <v>553831.80465283699</v>
      </c>
      <c r="T15" s="201">
        <v>358268.34208890802</v>
      </c>
      <c r="U15" s="201">
        <v>21781.024580863701</v>
      </c>
      <c r="V15" s="201">
        <v>157253.641656224</v>
      </c>
      <c r="W15" s="201">
        <v>42319.0933818798</v>
      </c>
      <c r="Y15" s="201">
        <v>19214.868130398001</v>
      </c>
      <c r="Z15" s="201">
        <v>119793.42524978799</v>
      </c>
      <c r="AA15" s="201">
        <v>206117.91139966101</v>
      </c>
      <c r="AB15" s="201">
        <v>3151723.4263683301</v>
      </c>
      <c r="AC15" s="201">
        <v>477810.962484335</v>
      </c>
      <c r="AE15" s="265">
        <v>5614517033.67694</v>
      </c>
    </row>
    <row r="16" spans="1:31" x14ac:dyDescent="0.25">
      <c r="A16" t="s">
        <v>115</v>
      </c>
      <c r="B16" s="201">
        <v>2393514.7366198101</v>
      </c>
      <c r="D16" s="201">
        <v>25.341993226079602</v>
      </c>
      <c r="E16" s="201">
        <v>12.6280431837426</v>
      </c>
      <c r="F16" s="201">
        <v>19.6473530906012</v>
      </c>
      <c r="G16" s="201">
        <v>11.360185436071101</v>
      </c>
      <c r="H16" s="201">
        <v>159.104203217612</v>
      </c>
      <c r="I16" s="201">
        <v>122.572817104149</v>
      </c>
      <c r="J16" s="201">
        <v>94.181832345469999</v>
      </c>
      <c r="K16" s="201">
        <v>103.47993395427601</v>
      </c>
      <c r="L16" s="201">
        <v>67.757382726502996</v>
      </c>
      <c r="M16" s="201">
        <v>56.161798475867897</v>
      </c>
      <c r="N16" s="201">
        <v>215.309624894157</v>
      </c>
      <c r="O16" s="201">
        <v>86.652785774767096</v>
      </c>
      <c r="P16" s="201">
        <v>920436.37233022798</v>
      </c>
      <c r="Q16" s="201">
        <v>734775.10160626599</v>
      </c>
      <c r="R16" s="201">
        <v>164385.66033276901</v>
      </c>
      <c r="S16" s="201">
        <v>203476.66537764599</v>
      </c>
      <c r="T16" s="201">
        <v>5777.67695850974</v>
      </c>
      <c r="U16" s="201">
        <v>6077.5935402201503</v>
      </c>
      <c r="V16" s="201">
        <v>6543.4653632514801</v>
      </c>
      <c r="W16" s="201">
        <v>7331.6261447925499</v>
      </c>
      <c r="Y16" s="201">
        <v>35.858771380186298</v>
      </c>
      <c r="Z16" s="201">
        <v>295.60571126164302</v>
      </c>
      <c r="AA16" s="201">
        <v>374.36050465707001</v>
      </c>
      <c r="AB16" s="201">
        <v>335961.00628281099</v>
      </c>
      <c r="AC16" s="201">
        <v>7069.5456790855196</v>
      </c>
      <c r="AE16" s="265">
        <v>5232962292.9561005</v>
      </c>
    </row>
    <row r="17" spans="1:31" x14ac:dyDescent="0.25">
      <c r="A17" t="s">
        <v>116</v>
      </c>
      <c r="B17" s="201">
        <v>8159655.6494513098</v>
      </c>
      <c r="D17" s="201">
        <v>646.82161303979694</v>
      </c>
      <c r="E17" s="201">
        <v>33.656561388653699</v>
      </c>
      <c r="F17" s="201">
        <v>498.13347925486897</v>
      </c>
      <c r="G17" s="201">
        <v>212.281815410669</v>
      </c>
      <c r="H17" s="201">
        <v>4669.3096342082999</v>
      </c>
      <c r="I17" s="201">
        <v>186.74558001693501</v>
      </c>
      <c r="J17" s="201">
        <v>2261.2838154106698</v>
      </c>
      <c r="K17" s="201">
        <v>829.10245554614698</v>
      </c>
      <c r="L17" s="201">
        <v>4422.6417603725704</v>
      </c>
      <c r="M17" s="201">
        <v>147.67158933107501</v>
      </c>
      <c r="N17" s="201">
        <v>4013.6820143945802</v>
      </c>
      <c r="O17" s="201">
        <v>1260.4896816257401</v>
      </c>
      <c r="P17" s="201">
        <v>848890.50599322596</v>
      </c>
      <c r="Q17" s="201">
        <v>73687.064729889898</v>
      </c>
      <c r="R17" s="201">
        <v>636985.61920237099</v>
      </c>
      <c r="S17" s="201">
        <v>305317.96559187101</v>
      </c>
      <c r="T17" s="201">
        <v>21458.305118543602</v>
      </c>
      <c r="U17" s="201">
        <v>1399.6465910245599</v>
      </c>
      <c r="V17" s="201">
        <v>10579.322638442</v>
      </c>
      <c r="W17" s="201">
        <v>3664.3294428450499</v>
      </c>
      <c r="Y17" s="201">
        <v>2074.08922946655</v>
      </c>
      <c r="Z17" s="201">
        <v>13043.9113090601</v>
      </c>
      <c r="AA17" s="201">
        <v>21514.101878069399</v>
      </c>
      <c r="AB17" s="201">
        <v>6150992.6201574896</v>
      </c>
      <c r="AC17" s="201">
        <v>50866.347533446198</v>
      </c>
      <c r="AE17" s="265">
        <v>369334514.09937501</v>
      </c>
    </row>
    <row r="18" spans="1:31" x14ac:dyDescent="0.25">
      <c r="A18" t="s">
        <v>117</v>
      </c>
      <c r="B18" s="201">
        <v>4110821.7194157499</v>
      </c>
      <c r="D18" s="201">
        <v>596.67264013547799</v>
      </c>
      <c r="E18" s="201">
        <v>75.899066045723998</v>
      </c>
      <c r="F18" s="201">
        <v>1163.4591693480099</v>
      </c>
      <c r="G18" s="201">
        <v>1768.5482413209099</v>
      </c>
      <c r="H18" s="201">
        <v>5104.5952658763799</v>
      </c>
      <c r="I18" s="201">
        <v>607.02425063505495</v>
      </c>
      <c r="J18" s="201">
        <v>5561.4957849280299</v>
      </c>
      <c r="K18" s="201">
        <v>11112.5023107536</v>
      </c>
      <c r="L18" s="201">
        <v>2917.7323708721401</v>
      </c>
      <c r="M18" s="201">
        <v>358.82416511431001</v>
      </c>
      <c r="N18" s="201">
        <v>5683.5261837425896</v>
      </c>
      <c r="O18" s="201">
        <v>4890.3553581710403</v>
      </c>
      <c r="P18" s="201">
        <v>995253.45024640101</v>
      </c>
      <c r="Q18" s="201">
        <v>195764.097316681</v>
      </c>
      <c r="R18" s="201">
        <v>896262.56086367497</v>
      </c>
      <c r="S18" s="201">
        <v>655759.34804148995</v>
      </c>
      <c r="T18" s="201">
        <v>18906.0913751058</v>
      </c>
      <c r="U18" s="201">
        <v>4130.6749000846703</v>
      </c>
      <c r="V18" s="201">
        <v>25190.039513971202</v>
      </c>
      <c r="W18" s="201">
        <v>29921.390086367501</v>
      </c>
      <c r="Y18" s="201">
        <v>2625.3634987298901</v>
      </c>
      <c r="Z18" s="201">
        <v>14271.6257442845</v>
      </c>
      <c r="AA18" s="201">
        <v>13139.6041947502</v>
      </c>
      <c r="AB18" s="201">
        <v>1166040.2576756999</v>
      </c>
      <c r="AC18" s="201">
        <v>53716.581154953397</v>
      </c>
      <c r="AE18" s="265">
        <v>451110324.83677101</v>
      </c>
    </row>
    <row r="19" spans="1:31" x14ac:dyDescent="0.25">
      <c r="A19" t="s">
        <v>118</v>
      </c>
      <c r="B19" s="201">
        <v>15845990.500220099</v>
      </c>
      <c r="D19" s="201">
        <v>24615.936609652799</v>
      </c>
      <c r="E19" s="201">
        <v>1139.14150296359</v>
      </c>
      <c r="F19" s="201">
        <v>10568.1348645216</v>
      </c>
      <c r="G19" s="201">
        <v>3881.2306680779002</v>
      </c>
      <c r="H19" s="201">
        <v>208416.663513971</v>
      </c>
      <c r="I19" s="201">
        <v>6891.78336748518</v>
      </c>
      <c r="J19" s="201">
        <v>57192.505324301397</v>
      </c>
      <c r="K19" s="201">
        <v>18785.691014394601</v>
      </c>
      <c r="L19" s="201">
        <v>252576.656868755</v>
      </c>
      <c r="M19" s="201">
        <v>9446.0561905165105</v>
      </c>
      <c r="N19" s="201">
        <v>117565.567955123</v>
      </c>
      <c r="O19" s="201">
        <v>35299.602446231998</v>
      </c>
      <c r="P19" s="201">
        <v>469094.70303387003</v>
      </c>
      <c r="Q19" s="201">
        <v>19107.6344978831</v>
      </c>
      <c r="R19" s="201">
        <v>57162.192060965303</v>
      </c>
      <c r="S19" s="201">
        <v>31227.450404741699</v>
      </c>
      <c r="T19" s="201">
        <v>5166430.1560889101</v>
      </c>
      <c r="U19" s="201">
        <v>224184.90794326799</v>
      </c>
      <c r="V19" s="201">
        <v>1997268.2504809501</v>
      </c>
      <c r="W19" s="201">
        <v>433968.247029636</v>
      </c>
      <c r="Y19" s="201">
        <v>40186.873929720598</v>
      </c>
      <c r="Z19" s="201">
        <v>245033.14621845901</v>
      </c>
      <c r="AA19" s="201">
        <v>451978.84963420802</v>
      </c>
      <c r="AB19" s="201">
        <v>165483.292455546</v>
      </c>
      <c r="AC19" s="201">
        <v>5798485.8187696896</v>
      </c>
      <c r="AE19" s="265">
        <v>8077250006.9703903</v>
      </c>
    </row>
    <row r="20" spans="1:31" x14ac:dyDescent="0.25">
      <c r="A20" t="s">
        <v>119</v>
      </c>
      <c r="B20" s="201">
        <v>5643179.5333454702</v>
      </c>
      <c r="D20" s="201">
        <v>3161.9303751058401</v>
      </c>
      <c r="E20" s="201">
        <v>27970.7376638442</v>
      </c>
      <c r="F20" s="201">
        <v>1495.12469686706</v>
      </c>
      <c r="G20" s="201">
        <v>1874.6307654530101</v>
      </c>
      <c r="H20" s="201">
        <v>44980.215882303099</v>
      </c>
      <c r="I20" s="201">
        <v>205738.768721423</v>
      </c>
      <c r="J20" s="201">
        <v>20713.886729043199</v>
      </c>
      <c r="K20" s="201">
        <v>15282.668762066</v>
      </c>
      <c r="L20" s="201">
        <v>7891.2255825571501</v>
      </c>
      <c r="M20" s="201">
        <v>144192.393055038</v>
      </c>
      <c r="N20" s="201">
        <v>24277.322601185399</v>
      </c>
      <c r="O20" s="201">
        <v>5841.0344826418304</v>
      </c>
      <c r="P20" s="201">
        <v>114370.041203218</v>
      </c>
      <c r="Q20" s="201">
        <v>242058.10844877199</v>
      </c>
      <c r="R20" s="201">
        <v>7001.2130524978902</v>
      </c>
      <c r="S20" s="201">
        <v>8876.4054165961097</v>
      </c>
      <c r="T20" s="201">
        <v>965283.16849873005</v>
      </c>
      <c r="U20" s="201">
        <v>1684766.6812633399</v>
      </c>
      <c r="V20" s="201">
        <v>638186.89050889097</v>
      </c>
      <c r="W20" s="201">
        <v>429334.16458933102</v>
      </c>
      <c r="Y20" s="201">
        <v>6918.4747722269303</v>
      </c>
      <c r="Z20" s="201">
        <v>44801.5473920406</v>
      </c>
      <c r="AA20" s="201">
        <v>19877.0450330229</v>
      </c>
      <c r="AB20" s="201">
        <v>6840.2406621507198</v>
      </c>
      <c r="AC20" s="201">
        <v>971445.60971718899</v>
      </c>
      <c r="AE20" s="265">
        <v>11987331792.9554</v>
      </c>
    </row>
    <row r="21" spans="1:31" x14ac:dyDescent="0.25">
      <c r="A21" t="s">
        <v>120</v>
      </c>
      <c r="B21" s="201">
        <v>19711795.243801899</v>
      </c>
      <c r="D21" s="201">
        <v>4597.7155241320897</v>
      </c>
      <c r="E21" s="201">
        <v>2079.3315427603702</v>
      </c>
      <c r="F21" s="201">
        <v>5338.0217036409804</v>
      </c>
      <c r="G21" s="201">
        <v>2626.9197612193102</v>
      </c>
      <c r="H21" s="201">
        <v>39278.455061811997</v>
      </c>
      <c r="I21" s="201">
        <v>16002.9087781541</v>
      </c>
      <c r="J21" s="201">
        <v>24514.494590177801</v>
      </c>
      <c r="K21" s="201">
        <v>12783.182488569</v>
      </c>
      <c r="L21" s="201">
        <v>29563.470121930601</v>
      </c>
      <c r="M21" s="201">
        <v>4307.8651930567303</v>
      </c>
      <c r="N21" s="201">
        <v>20882.8753344623</v>
      </c>
      <c r="O21" s="201">
        <v>6413.0664868755302</v>
      </c>
      <c r="P21" s="201">
        <v>57172.849282811199</v>
      </c>
      <c r="Q21" s="201">
        <v>13021.6866545301</v>
      </c>
      <c r="R21" s="201">
        <v>10737.6244191363</v>
      </c>
      <c r="S21" s="201">
        <v>5638.4326748518197</v>
      </c>
      <c r="T21" s="201">
        <v>1414646.8331143099</v>
      </c>
      <c r="U21" s="201">
        <v>304491.51373243</v>
      </c>
      <c r="V21" s="201">
        <v>2123770.3991651102</v>
      </c>
      <c r="W21" s="201">
        <v>777766.58444030501</v>
      </c>
      <c r="Y21" s="201">
        <v>14914.620359864501</v>
      </c>
      <c r="Z21" s="201">
        <v>91253.189878916193</v>
      </c>
      <c r="AA21" s="201">
        <v>126923.978211685</v>
      </c>
      <c r="AB21" s="201">
        <v>117193.834352244</v>
      </c>
      <c r="AC21" s="201">
        <v>14485875.3879636</v>
      </c>
      <c r="AE21" s="265">
        <v>677084606.05931401</v>
      </c>
    </row>
    <row r="22" spans="1:31" x14ac:dyDescent="0.25">
      <c r="A22" t="s">
        <v>121</v>
      </c>
      <c r="B22" s="201">
        <v>9474850.4400728196</v>
      </c>
      <c r="D22" s="201">
        <v>3368.82850635055</v>
      </c>
      <c r="E22" s="201">
        <v>1001.49408890771</v>
      </c>
      <c r="F22" s="201">
        <v>7465.8971176968698</v>
      </c>
      <c r="G22" s="201">
        <v>12940.680600338699</v>
      </c>
      <c r="H22" s="201">
        <v>37480.265785774798</v>
      </c>
      <c r="I22" s="201">
        <v>9887.3099237933893</v>
      </c>
      <c r="J22" s="201">
        <v>49546.238249788301</v>
      </c>
      <c r="K22" s="201">
        <v>115027.09243776499</v>
      </c>
      <c r="L22" s="201">
        <v>16628.889370025401</v>
      </c>
      <c r="M22" s="201">
        <v>11309.0869060119</v>
      </c>
      <c r="N22" s="201">
        <v>44368.496195596897</v>
      </c>
      <c r="O22" s="201">
        <v>44459.2026316681</v>
      </c>
      <c r="P22" s="201">
        <v>41075.879999153301</v>
      </c>
      <c r="Q22" s="201">
        <v>8306.4379923793404</v>
      </c>
      <c r="R22" s="201">
        <v>27131.2802650296</v>
      </c>
      <c r="S22" s="201">
        <v>22552.7993497036</v>
      </c>
      <c r="T22" s="201">
        <v>1080948.37613717</v>
      </c>
      <c r="U22" s="201">
        <v>399225.16799576598</v>
      </c>
      <c r="V22" s="201">
        <v>1954523.6868018601</v>
      </c>
      <c r="W22" s="201">
        <v>2009089.7600897499</v>
      </c>
      <c r="Y22" s="201">
        <v>15624.411045724</v>
      </c>
      <c r="Z22" s="201">
        <v>110897.43545808599</v>
      </c>
      <c r="AA22" s="201">
        <v>97573.413112616399</v>
      </c>
      <c r="AB22" s="201">
        <v>83129.602644369195</v>
      </c>
      <c r="AC22" s="201">
        <v>3271288.7062176098</v>
      </c>
      <c r="AE22" s="265">
        <v>1344390145.4942999</v>
      </c>
    </row>
  </sheetData>
  <pageMargins left="0" right="0" top="0.39370078740157505" bottom="0.3937007874015750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Fig1_MRIO</vt:lpstr>
      <vt:lpstr>Fig2_SIOT-vs-MRIO</vt:lpstr>
      <vt:lpstr>Fig2_SIOT-vs-MRIO (3)</vt:lpstr>
      <vt:lpstr>Fig3_Coefficients_techniques_A</vt:lpstr>
      <vt:lpstr>Fig2_SIOT-vs-MRIO (2)</vt:lpstr>
      <vt:lpstr>Fig4_(I-A)-1</vt:lpstr>
      <vt:lpstr>Fig5_Emissions_sur_Prod</vt:lpstr>
      <vt:lpstr>Fig_6_Res_Calc_Empreinte_3_meth</vt:lpstr>
      <vt:lpstr>Calc_Empreinte_Matrix</vt:lpstr>
      <vt:lpstr>Calc_Empreinte_Appr_Production</vt:lpstr>
      <vt:lpstr>Calc_Empreinte_Appr_Consommatio</vt:lpstr>
      <vt:lpstr>Compar_A_et_B</vt:lpstr>
      <vt:lpstr>__|||__</vt:lpstr>
      <vt:lpstr>Alex_Alter</vt:lpstr>
      <vt:lpstr>MRIO_en_émissions</vt:lpstr>
      <vt:lpstr>desti</vt:lpstr>
      <vt:lpstr>coefsTech_sur_MRIO_en_émissions</vt:lpstr>
      <vt:lpstr>coefsMonde_sur_MRIO_en_émission</vt:lpstr>
      <vt:lpstr>Prod</vt:lpstr>
      <vt:lpstr>TEI</vt:lpstr>
      <vt:lpstr>FD</vt:lpstr>
      <vt:lpstr>Emi</vt:lpstr>
      <vt:lpstr>MRIO_+_Emi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TJL</dc:creator>
  <cp:lastModifiedBy>pc</cp:lastModifiedBy>
  <cp:revision>83</cp:revision>
  <dcterms:created xsi:type="dcterms:W3CDTF">2016-08-18T13:39:56Z</dcterms:created>
  <dcterms:modified xsi:type="dcterms:W3CDTF">2024-05-24T21:29:45Z</dcterms:modified>
</cp:coreProperties>
</file>