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E:\Tableaux excel1\"/>
    </mc:Choice>
  </mc:AlternateContent>
  <xr:revisionPtr revIDLastSave="0" documentId="8_{83277B01-B586-4591-BABF-434175D63C9F}" xr6:coauthVersionLast="36" xr6:coauthVersionMax="36" xr10:uidLastSave="{00000000-0000-0000-0000-000000000000}"/>
  <bookViews>
    <workbookView xWindow="0" yWindow="0" windowWidth="21600" windowHeight="8985" firstSheet="11" activeTab="16" xr2:uid="{00000000-000D-0000-FFFF-FFFF00000000}"/>
  </bookViews>
  <sheets>
    <sheet name="Métadonnées" sheetId="7" r:id="rId1"/>
    <sheet name="production" sheetId="1" r:id="rId2"/>
    <sheet name="import" sheetId="12" r:id="rId3"/>
    <sheet name="impôts net subventions+marges" sheetId="19" r:id="rId4"/>
    <sheet name="ressources" sheetId="17" r:id="rId5"/>
    <sheet name="CI" sheetId="8" r:id="rId6"/>
    <sheet name="FBCF" sheetId="9" r:id="rId7"/>
    <sheet name="stocks" sheetId="20" r:id="rId8"/>
    <sheet name="dépense de CFM" sheetId="10" r:id="rId9"/>
    <sheet name="Dépense ind. APU" sheetId="11" r:id="rId10"/>
    <sheet name="Dépe collective APU" sheetId="13" r:id="rId11"/>
    <sheet name="Dépe ISBLSM" sheetId="16" r:id="rId12"/>
    <sheet name="export" sheetId="14" r:id="rId13"/>
    <sheet name="emplois" sheetId="18" r:id="rId14"/>
    <sheet name="graphique(2000)" sheetId="21" r:id="rId15"/>
    <sheet name="graphique(2023)" sheetId="23" r:id="rId16"/>
    <sheet name="graphique publié (2023)" sheetId="24" r:id="rId17"/>
  </sheets>
  <calcPr calcId="191029"/>
</workbook>
</file>

<file path=xl/calcChain.xml><?xml version="1.0" encoding="utf-8"?>
<calcChain xmlns="http://schemas.openxmlformats.org/spreadsheetml/2006/main">
  <c r="H42" i="24" l="1"/>
  <c r="B3" i="23"/>
  <c r="C3" i="23"/>
  <c r="F3" i="23"/>
  <c r="G3" i="23"/>
  <c r="H3" i="23"/>
  <c r="I3" i="23"/>
  <c r="J3" i="23"/>
  <c r="B4" i="23"/>
  <c r="C4" i="23"/>
  <c r="F4" i="23"/>
  <c r="G4" i="23"/>
  <c r="H4" i="23"/>
  <c r="I4" i="23"/>
  <c r="J4" i="23"/>
  <c r="B5" i="23"/>
  <c r="C5" i="23"/>
  <c r="F5" i="23"/>
  <c r="G5" i="23"/>
  <c r="H5" i="23"/>
  <c r="I5" i="23"/>
  <c r="J5" i="23"/>
  <c r="B6" i="23"/>
  <c r="C6" i="23"/>
  <c r="F6" i="23"/>
  <c r="G6" i="23"/>
  <c r="H6" i="23"/>
  <c r="I6" i="23"/>
  <c r="J6" i="23"/>
  <c r="B7" i="23"/>
  <c r="C7" i="23"/>
  <c r="F7" i="23"/>
  <c r="G7" i="23"/>
  <c r="H7" i="23"/>
  <c r="I7" i="23"/>
  <c r="J7" i="23"/>
  <c r="B8" i="23"/>
  <c r="C8" i="23"/>
  <c r="F8" i="23"/>
  <c r="G8" i="23"/>
  <c r="H8" i="23"/>
  <c r="I8" i="23"/>
  <c r="J8" i="23"/>
  <c r="B9" i="23"/>
  <c r="C9" i="23"/>
  <c r="F9" i="23"/>
  <c r="G9" i="23"/>
  <c r="H9" i="23"/>
  <c r="I9" i="23"/>
  <c r="J9" i="23"/>
  <c r="B10" i="23"/>
  <c r="C10" i="23"/>
  <c r="F10" i="23"/>
  <c r="G10" i="23"/>
  <c r="H10" i="23"/>
  <c r="I10" i="23"/>
  <c r="J10" i="23"/>
  <c r="B11" i="23"/>
  <c r="C11" i="23"/>
  <c r="F11" i="23"/>
  <c r="G11" i="23"/>
  <c r="H11" i="23"/>
  <c r="I11" i="23"/>
  <c r="J11" i="23"/>
  <c r="B12" i="23"/>
  <c r="C12" i="23"/>
  <c r="F12" i="23"/>
  <c r="G12" i="23"/>
  <c r="H12" i="23"/>
  <c r="I12" i="23"/>
  <c r="J12" i="23"/>
  <c r="B13" i="23"/>
  <c r="C13" i="23"/>
  <c r="F13" i="23"/>
  <c r="G13" i="23"/>
  <c r="H13" i="23"/>
  <c r="I13" i="23"/>
  <c r="J13" i="23"/>
  <c r="I2" i="23"/>
  <c r="H2" i="23"/>
  <c r="G2" i="23"/>
  <c r="F2" i="23"/>
  <c r="B2" i="23"/>
  <c r="D23" i="14"/>
  <c r="E23" i="14"/>
  <c r="F23" i="14"/>
  <c r="G23" i="14"/>
  <c r="G7" i="14" s="1"/>
  <c r="H23" i="14"/>
  <c r="I23" i="14"/>
  <c r="J23" i="14"/>
  <c r="K23" i="14"/>
  <c r="K7" i="14" s="1"/>
  <c r="L23" i="14"/>
  <c r="M23" i="14"/>
  <c r="N23" i="14"/>
  <c r="O23" i="14"/>
  <c r="O7" i="14" s="1"/>
  <c r="P23" i="14"/>
  <c r="Q23" i="14"/>
  <c r="R23" i="14"/>
  <c r="S23" i="14"/>
  <c r="S7" i="14" s="1"/>
  <c r="T23" i="14"/>
  <c r="U23" i="14"/>
  <c r="V23" i="14"/>
  <c r="W23" i="14"/>
  <c r="W7" i="14" s="1"/>
  <c r="X23" i="14"/>
  <c r="Y23" i="14"/>
  <c r="Z23" i="14"/>
  <c r="C23" i="14"/>
  <c r="C7" i="14" s="1"/>
  <c r="J2" i="21" s="1"/>
  <c r="D23" i="10"/>
  <c r="E23" i="10"/>
  <c r="F23" i="10"/>
  <c r="G23" i="10"/>
  <c r="G7" i="10" s="1"/>
  <c r="G7" i="18" s="1"/>
  <c r="G7" i="17" s="1"/>
  <c r="H23" i="10"/>
  <c r="I23" i="10"/>
  <c r="J23" i="10"/>
  <c r="K23" i="10"/>
  <c r="L23" i="10"/>
  <c r="M23" i="10"/>
  <c r="N23" i="10"/>
  <c r="O23" i="10"/>
  <c r="P23" i="10"/>
  <c r="Q23" i="10"/>
  <c r="R23" i="10"/>
  <c r="S23" i="10"/>
  <c r="T23" i="10"/>
  <c r="U23" i="10"/>
  <c r="V23" i="10"/>
  <c r="W23" i="10"/>
  <c r="X23" i="10"/>
  <c r="Y23" i="10"/>
  <c r="Z23" i="10"/>
  <c r="C23" i="10"/>
  <c r="C25" i="10" s="1"/>
  <c r="D23" i="12"/>
  <c r="E23" i="12"/>
  <c r="F23" i="12"/>
  <c r="G23" i="12"/>
  <c r="G7" i="12" s="1"/>
  <c r="H23" i="12"/>
  <c r="I23" i="12"/>
  <c r="J23" i="12"/>
  <c r="K23" i="12"/>
  <c r="K7" i="12" s="1"/>
  <c r="L23" i="12"/>
  <c r="M23" i="12"/>
  <c r="N23" i="12"/>
  <c r="O23" i="12"/>
  <c r="O7" i="12" s="1"/>
  <c r="P23" i="12"/>
  <c r="Q23" i="12"/>
  <c r="R23" i="12"/>
  <c r="S23" i="12"/>
  <c r="S7" i="12" s="1"/>
  <c r="T23" i="12"/>
  <c r="U23" i="12"/>
  <c r="V23" i="12"/>
  <c r="W23" i="12"/>
  <c r="W7" i="12" s="1"/>
  <c r="X23" i="12"/>
  <c r="Y23" i="12"/>
  <c r="Z23" i="12"/>
  <c r="C23" i="12"/>
  <c r="C7" i="12" s="1"/>
  <c r="C2" i="21" s="1"/>
  <c r="D7" i="10"/>
  <c r="E7" i="10"/>
  <c r="F7" i="10"/>
  <c r="H7" i="10"/>
  <c r="I7" i="10"/>
  <c r="J7" i="10"/>
  <c r="K7" i="10"/>
  <c r="L7" i="10"/>
  <c r="M7" i="10"/>
  <c r="N7" i="10"/>
  <c r="O7" i="10"/>
  <c r="O7" i="18" s="1"/>
  <c r="O7" i="17" s="1"/>
  <c r="P7" i="10"/>
  <c r="Q7" i="10"/>
  <c r="R7" i="10"/>
  <c r="S7" i="10"/>
  <c r="S7" i="18" s="1"/>
  <c r="S7" i="17" s="1"/>
  <c r="T7" i="10"/>
  <c r="U7" i="10"/>
  <c r="V7" i="10"/>
  <c r="W7" i="10"/>
  <c r="W7" i="18" s="1"/>
  <c r="W7" i="17" s="1"/>
  <c r="W7" i="19" s="1"/>
  <c r="X7" i="10"/>
  <c r="Y7" i="10"/>
  <c r="Z7" i="10"/>
  <c r="C7" i="10"/>
  <c r="G2" i="21" s="1"/>
  <c r="D7" i="14"/>
  <c r="E7" i="14"/>
  <c r="F7" i="14"/>
  <c r="F7" i="18" s="1"/>
  <c r="F7" i="17" s="1"/>
  <c r="F7" i="19" s="1"/>
  <c r="H7" i="14"/>
  <c r="I7" i="14"/>
  <c r="J7" i="14"/>
  <c r="J7" i="18" s="1"/>
  <c r="J7" i="17" s="1"/>
  <c r="J7" i="19" s="1"/>
  <c r="L7" i="14"/>
  <c r="M7" i="14"/>
  <c r="N7" i="14"/>
  <c r="N7" i="18" s="1"/>
  <c r="N7" i="17" s="1"/>
  <c r="N7" i="19" s="1"/>
  <c r="P7" i="14"/>
  <c r="Q7" i="14"/>
  <c r="R7" i="14"/>
  <c r="R7" i="18" s="1"/>
  <c r="R7" i="17" s="1"/>
  <c r="R7" i="19" s="1"/>
  <c r="T7" i="14"/>
  <c r="U7" i="14"/>
  <c r="V7" i="14"/>
  <c r="V7" i="18" s="1"/>
  <c r="V7" i="17" s="1"/>
  <c r="V7" i="19" s="1"/>
  <c r="X7" i="14"/>
  <c r="Y7" i="14"/>
  <c r="Z7" i="14"/>
  <c r="J2" i="23" s="1"/>
  <c r="D7" i="12"/>
  <c r="E7" i="12"/>
  <c r="F7" i="12"/>
  <c r="H7" i="12"/>
  <c r="I7" i="12"/>
  <c r="J7" i="12"/>
  <c r="L7" i="12"/>
  <c r="M7" i="12"/>
  <c r="N7" i="12"/>
  <c r="P7" i="12"/>
  <c r="Q7" i="12"/>
  <c r="R7" i="12"/>
  <c r="T7" i="12"/>
  <c r="U7" i="12"/>
  <c r="V7" i="12"/>
  <c r="X7" i="12"/>
  <c r="Y7" i="12"/>
  <c r="Z7" i="12"/>
  <c r="C2" i="23" s="1"/>
  <c r="B3" i="21"/>
  <c r="C3" i="21"/>
  <c r="F3" i="21"/>
  <c r="K3" i="21" s="1"/>
  <c r="G3" i="21"/>
  <c r="H3" i="21"/>
  <c r="I3" i="21"/>
  <c r="J3" i="21"/>
  <c r="B4" i="21"/>
  <c r="C4" i="21"/>
  <c r="F4" i="21"/>
  <c r="K4" i="21" s="1"/>
  <c r="G4" i="21"/>
  <c r="H4" i="21"/>
  <c r="I4" i="21"/>
  <c r="J4" i="21"/>
  <c r="B5" i="21"/>
  <c r="C5" i="21"/>
  <c r="F5" i="21"/>
  <c r="G5" i="21"/>
  <c r="H5" i="21"/>
  <c r="I5" i="21"/>
  <c r="J5" i="21"/>
  <c r="B6" i="21"/>
  <c r="C6" i="21"/>
  <c r="F6" i="21"/>
  <c r="G6" i="21"/>
  <c r="H6" i="21"/>
  <c r="I6" i="21"/>
  <c r="J6" i="21"/>
  <c r="B7" i="21"/>
  <c r="C7" i="21"/>
  <c r="F7" i="21"/>
  <c r="G7" i="21"/>
  <c r="H7" i="21"/>
  <c r="I7" i="21"/>
  <c r="J7" i="21"/>
  <c r="B8" i="21"/>
  <c r="C8" i="21"/>
  <c r="F8" i="21"/>
  <c r="G8" i="21"/>
  <c r="H8" i="21"/>
  <c r="I8" i="21"/>
  <c r="J8" i="21"/>
  <c r="B9" i="21"/>
  <c r="C9" i="21"/>
  <c r="F9" i="21"/>
  <c r="G9" i="21"/>
  <c r="H9" i="21"/>
  <c r="I9" i="21"/>
  <c r="J9" i="21"/>
  <c r="B10" i="21"/>
  <c r="C10" i="21"/>
  <c r="F10" i="21"/>
  <c r="G10" i="21"/>
  <c r="H10" i="21"/>
  <c r="I10" i="21"/>
  <c r="J10" i="21"/>
  <c r="K10" i="21"/>
  <c r="B11" i="21"/>
  <c r="C11" i="21"/>
  <c r="F11" i="21"/>
  <c r="G11" i="21"/>
  <c r="H11" i="21"/>
  <c r="I11" i="21"/>
  <c r="J11" i="21"/>
  <c r="K11" i="21"/>
  <c r="B12" i="21"/>
  <c r="C12" i="21"/>
  <c r="F12" i="21"/>
  <c r="G12" i="21"/>
  <c r="H12" i="21"/>
  <c r="I12" i="21"/>
  <c r="J12" i="21"/>
  <c r="K12" i="21"/>
  <c r="B13" i="21"/>
  <c r="C13" i="21"/>
  <c r="F13" i="21"/>
  <c r="G13" i="21"/>
  <c r="K13" i="21" s="1"/>
  <c r="H13" i="21"/>
  <c r="I13" i="21"/>
  <c r="J13" i="21"/>
  <c r="I2" i="21"/>
  <c r="H2" i="21"/>
  <c r="F2" i="21"/>
  <c r="B2" i="21"/>
  <c r="D10" i="18"/>
  <c r="D10" i="17" s="1"/>
  <c r="D10" i="19" s="1"/>
  <c r="E10" i="18"/>
  <c r="E10" i="17" s="1"/>
  <c r="E10" i="19" s="1"/>
  <c r="F10" i="18"/>
  <c r="F10" i="17" s="1"/>
  <c r="F10" i="19" s="1"/>
  <c r="G10" i="18"/>
  <c r="G10" i="17" s="1"/>
  <c r="G10" i="19" s="1"/>
  <c r="H10" i="18"/>
  <c r="H10" i="17" s="1"/>
  <c r="H10" i="19" s="1"/>
  <c r="I10" i="18"/>
  <c r="I10" i="17" s="1"/>
  <c r="I10" i="19" s="1"/>
  <c r="J10" i="18"/>
  <c r="J10" i="17" s="1"/>
  <c r="J10" i="19" s="1"/>
  <c r="K10" i="18"/>
  <c r="K10" i="17" s="1"/>
  <c r="K10" i="19" s="1"/>
  <c r="L10" i="18"/>
  <c r="L10" i="17" s="1"/>
  <c r="L10" i="19" s="1"/>
  <c r="M10" i="18"/>
  <c r="M10" i="17" s="1"/>
  <c r="M10" i="19" s="1"/>
  <c r="N10" i="18"/>
  <c r="N10" i="17" s="1"/>
  <c r="N10" i="19" s="1"/>
  <c r="O10" i="18"/>
  <c r="O10" i="17" s="1"/>
  <c r="O10" i="19" s="1"/>
  <c r="P10" i="18"/>
  <c r="P10" i="17" s="1"/>
  <c r="P10" i="19" s="1"/>
  <c r="Q10" i="18"/>
  <c r="Q10" i="17" s="1"/>
  <c r="Q10" i="19" s="1"/>
  <c r="R10" i="18"/>
  <c r="R10" i="17" s="1"/>
  <c r="R10" i="19" s="1"/>
  <c r="S10" i="18"/>
  <c r="S10" i="17" s="1"/>
  <c r="S10" i="19" s="1"/>
  <c r="T10" i="18"/>
  <c r="T10" i="17" s="1"/>
  <c r="T10" i="19" s="1"/>
  <c r="U10" i="18"/>
  <c r="U10" i="17" s="1"/>
  <c r="U10" i="19" s="1"/>
  <c r="V10" i="18"/>
  <c r="V10" i="17" s="1"/>
  <c r="V10" i="19" s="1"/>
  <c r="W10" i="18"/>
  <c r="W10" i="17" s="1"/>
  <c r="W10" i="19" s="1"/>
  <c r="X10" i="18"/>
  <c r="X10" i="17" s="1"/>
  <c r="X10" i="19" s="1"/>
  <c r="Y10" i="18"/>
  <c r="Y10" i="17" s="1"/>
  <c r="Y10" i="19" s="1"/>
  <c r="Z10" i="18"/>
  <c r="Z10" i="17" s="1"/>
  <c r="Z10" i="19" s="1"/>
  <c r="D5" i="23" s="1"/>
  <c r="D11" i="18"/>
  <c r="D11" i="17" s="1"/>
  <c r="D11" i="19" s="1"/>
  <c r="E11" i="18"/>
  <c r="E11" i="17" s="1"/>
  <c r="E11" i="19" s="1"/>
  <c r="F11" i="18"/>
  <c r="F11" i="17" s="1"/>
  <c r="F11" i="19" s="1"/>
  <c r="G11" i="18"/>
  <c r="G11" i="17" s="1"/>
  <c r="G11" i="19" s="1"/>
  <c r="H11" i="18"/>
  <c r="H11" i="17" s="1"/>
  <c r="H11" i="19" s="1"/>
  <c r="I11" i="18"/>
  <c r="I11" i="17" s="1"/>
  <c r="I11" i="19" s="1"/>
  <c r="J11" i="18"/>
  <c r="J11" i="17" s="1"/>
  <c r="J11" i="19" s="1"/>
  <c r="K11" i="18"/>
  <c r="K11" i="17" s="1"/>
  <c r="K11" i="19" s="1"/>
  <c r="L11" i="18"/>
  <c r="L11" i="17" s="1"/>
  <c r="L11" i="19" s="1"/>
  <c r="M11" i="18"/>
  <c r="M11" i="17" s="1"/>
  <c r="M11" i="19" s="1"/>
  <c r="N11" i="18"/>
  <c r="N11" i="17" s="1"/>
  <c r="N11" i="19" s="1"/>
  <c r="O11" i="18"/>
  <c r="O11" i="17" s="1"/>
  <c r="O11" i="19" s="1"/>
  <c r="P11" i="18"/>
  <c r="P11" i="17" s="1"/>
  <c r="P11" i="19" s="1"/>
  <c r="Q11" i="18"/>
  <c r="Q11" i="17" s="1"/>
  <c r="Q11" i="19" s="1"/>
  <c r="R11" i="18"/>
  <c r="R11" i="17" s="1"/>
  <c r="R11" i="19" s="1"/>
  <c r="S11" i="18"/>
  <c r="S11" i="17" s="1"/>
  <c r="S11" i="19" s="1"/>
  <c r="T11" i="18"/>
  <c r="T11" i="17" s="1"/>
  <c r="T11" i="19" s="1"/>
  <c r="U11" i="18"/>
  <c r="U11" i="17" s="1"/>
  <c r="U11" i="19" s="1"/>
  <c r="V11" i="18"/>
  <c r="V11" i="17" s="1"/>
  <c r="V11" i="19" s="1"/>
  <c r="W11" i="18"/>
  <c r="W11" i="17" s="1"/>
  <c r="W11" i="19" s="1"/>
  <c r="X11" i="18"/>
  <c r="X11" i="17" s="1"/>
  <c r="X11" i="19" s="1"/>
  <c r="Y11" i="18"/>
  <c r="Y11" i="17" s="1"/>
  <c r="Y11" i="19" s="1"/>
  <c r="Z11" i="18"/>
  <c r="Z11" i="17" s="1"/>
  <c r="Z11" i="19" s="1"/>
  <c r="D6" i="23" s="1"/>
  <c r="D12" i="18"/>
  <c r="D12" i="17" s="1"/>
  <c r="D12" i="19" s="1"/>
  <c r="E12" i="18"/>
  <c r="E12" i="17" s="1"/>
  <c r="E12" i="19" s="1"/>
  <c r="F12" i="18"/>
  <c r="F12" i="17" s="1"/>
  <c r="F12" i="19" s="1"/>
  <c r="G12" i="18"/>
  <c r="G12" i="17" s="1"/>
  <c r="G12" i="19" s="1"/>
  <c r="H12" i="18"/>
  <c r="H12" i="17" s="1"/>
  <c r="H12" i="19" s="1"/>
  <c r="I12" i="18"/>
  <c r="I12" i="17" s="1"/>
  <c r="I12" i="19" s="1"/>
  <c r="J12" i="18"/>
  <c r="J12" i="17" s="1"/>
  <c r="J12" i="19" s="1"/>
  <c r="K12" i="18"/>
  <c r="K12" i="17" s="1"/>
  <c r="K12" i="19" s="1"/>
  <c r="L12" i="18"/>
  <c r="L12" i="17" s="1"/>
  <c r="L12" i="19" s="1"/>
  <c r="M12" i="18"/>
  <c r="M12" i="17" s="1"/>
  <c r="M12" i="19" s="1"/>
  <c r="N12" i="18"/>
  <c r="N12" i="17" s="1"/>
  <c r="N12" i="19" s="1"/>
  <c r="O12" i="18"/>
  <c r="O12" i="17" s="1"/>
  <c r="O12" i="19" s="1"/>
  <c r="P12" i="18"/>
  <c r="P12" i="17" s="1"/>
  <c r="P12" i="19" s="1"/>
  <c r="Q12" i="18"/>
  <c r="Q12" i="17" s="1"/>
  <c r="Q12" i="19" s="1"/>
  <c r="R12" i="18"/>
  <c r="R12" i="17" s="1"/>
  <c r="R12" i="19" s="1"/>
  <c r="S12" i="18"/>
  <c r="S12" i="17" s="1"/>
  <c r="S12" i="19" s="1"/>
  <c r="T12" i="18"/>
  <c r="T12" i="17" s="1"/>
  <c r="T12" i="19" s="1"/>
  <c r="U12" i="18"/>
  <c r="U12" i="17" s="1"/>
  <c r="U12" i="19" s="1"/>
  <c r="V12" i="18"/>
  <c r="V12" i="17" s="1"/>
  <c r="V12" i="19" s="1"/>
  <c r="W12" i="18"/>
  <c r="W12" i="17" s="1"/>
  <c r="W12" i="19" s="1"/>
  <c r="X12" i="18"/>
  <c r="X12" i="17" s="1"/>
  <c r="X12" i="19" s="1"/>
  <c r="Y12" i="18"/>
  <c r="Y12" i="17" s="1"/>
  <c r="Y12" i="19" s="1"/>
  <c r="Z12" i="18"/>
  <c r="Z12" i="17" s="1"/>
  <c r="Z12" i="19" s="1"/>
  <c r="D7" i="23" s="1"/>
  <c r="D13" i="18"/>
  <c r="D13" i="17" s="1"/>
  <c r="D13" i="19" s="1"/>
  <c r="E13" i="18"/>
  <c r="E13" i="17" s="1"/>
  <c r="E13" i="19" s="1"/>
  <c r="F13" i="18"/>
  <c r="F13" i="17" s="1"/>
  <c r="F13" i="19" s="1"/>
  <c r="G13" i="18"/>
  <c r="G13" i="17" s="1"/>
  <c r="G13" i="19" s="1"/>
  <c r="H13" i="18"/>
  <c r="H13" i="17" s="1"/>
  <c r="H13" i="19" s="1"/>
  <c r="I13" i="18"/>
  <c r="I13" i="17" s="1"/>
  <c r="I13" i="19" s="1"/>
  <c r="J13" i="18"/>
  <c r="J13" i="17" s="1"/>
  <c r="J13" i="19" s="1"/>
  <c r="K13" i="18"/>
  <c r="K13" i="17" s="1"/>
  <c r="K13" i="19" s="1"/>
  <c r="L13" i="18"/>
  <c r="L13" i="17" s="1"/>
  <c r="L13" i="19" s="1"/>
  <c r="M13" i="18"/>
  <c r="M13" i="17" s="1"/>
  <c r="M13" i="19" s="1"/>
  <c r="N13" i="18"/>
  <c r="N13" i="17" s="1"/>
  <c r="N13" i="19" s="1"/>
  <c r="O13" i="18"/>
  <c r="O13" i="17" s="1"/>
  <c r="O13" i="19" s="1"/>
  <c r="P13" i="18"/>
  <c r="P13" i="17" s="1"/>
  <c r="P13" i="19" s="1"/>
  <c r="Q13" i="18"/>
  <c r="Q13" i="17" s="1"/>
  <c r="Q13" i="19" s="1"/>
  <c r="R13" i="18"/>
  <c r="R13" i="17" s="1"/>
  <c r="R13" i="19" s="1"/>
  <c r="S13" i="18"/>
  <c r="S13" i="17" s="1"/>
  <c r="S13" i="19" s="1"/>
  <c r="T13" i="18"/>
  <c r="T13" i="17" s="1"/>
  <c r="T13" i="19" s="1"/>
  <c r="U13" i="18"/>
  <c r="U13" i="17" s="1"/>
  <c r="U13" i="19" s="1"/>
  <c r="V13" i="18"/>
  <c r="V13" i="17" s="1"/>
  <c r="V13" i="19" s="1"/>
  <c r="W13" i="18"/>
  <c r="W13" i="17" s="1"/>
  <c r="W13" i="19" s="1"/>
  <c r="X13" i="18"/>
  <c r="X13" i="17" s="1"/>
  <c r="X13" i="19" s="1"/>
  <c r="Y13" i="18"/>
  <c r="Y13" i="17" s="1"/>
  <c r="Y13" i="19" s="1"/>
  <c r="Z13" i="18"/>
  <c r="Z13" i="17" s="1"/>
  <c r="Z13" i="19" s="1"/>
  <c r="D8" i="23" s="1"/>
  <c r="D14" i="18"/>
  <c r="D14" i="17" s="1"/>
  <c r="D14" i="19" s="1"/>
  <c r="E14" i="18"/>
  <c r="E14" i="17" s="1"/>
  <c r="E14" i="19" s="1"/>
  <c r="F14" i="18"/>
  <c r="F14" i="17" s="1"/>
  <c r="F14" i="19" s="1"/>
  <c r="G14" i="18"/>
  <c r="G14" i="17" s="1"/>
  <c r="G14" i="19" s="1"/>
  <c r="H14" i="18"/>
  <c r="H14" i="17" s="1"/>
  <c r="H14" i="19" s="1"/>
  <c r="I14" i="18"/>
  <c r="I14" i="17" s="1"/>
  <c r="I14" i="19" s="1"/>
  <c r="J14" i="18"/>
  <c r="J14" i="17" s="1"/>
  <c r="J14" i="19" s="1"/>
  <c r="K14" i="18"/>
  <c r="K14" i="17" s="1"/>
  <c r="K14" i="19" s="1"/>
  <c r="L14" i="18"/>
  <c r="L14" i="17" s="1"/>
  <c r="L14" i="19" s="1"/>
  <c r="M14" i="18"/>
  <c r="M14" i="17" s="1"/>
  <c r="M14" i="19" s="1"/>
  <c r="N14" i="18"/>
  <c r="N14" i="17" s="1"/>
  <c r="N14" i="19" s="1"/>
  <c r="O14" i="18"/>
  <c r="O14" i="17" s="1"/>
  <c r="O14" i="19" s="1"/>
  <c r="P14" i="18"/>
  <c r="P14" i="17" s="1"/>
  <c r="P14" i="19" s="1"/>
  <c r="Q14" i="18"/>
  <c r="Q14" i="17" s="1"/>
  <c r="Q14" i="19" s="1"/>
  <c r="R14" i="18"/>
  <c r="R14" i="17" s="1"/>
  <c r="R14" i="19" s="1"/>
  <c r="S14" i="18"/>
  <c r="S14" i="17" s="1"/>
  <c r="S14" i="19" s="1"/>
  <c r="T14" i="18"/>
  <c r="T14" i="17" s="1"/>
  <c r="T14" i="19" s="1"/>
  <c r="U14" i="18"/>
  <c r="U14" i="17" s="1"/>
  <c r="U14" i="19" s="1"/>
  <c r="V14" i="18"/>
  <c r="V14" i="17" s="1"/>
  <c r="V14" i="19" s="1"/>
  <c r="W14" i="18"/>
  <c r="W14" i="17" s="1"/>
  <c r="W14" i="19" s="1"/>
  <c r="X14" i="18"/>
  <c r="X14" i="17" s="1"/>
  <c r="X14" i="19" s="1"/>
  <c r="Y14" i="18"/>
  <c r="Y14" i="17" s="1"/>
  <c r="Y14" i="19" s="1"/>
  <c r="Z14" i="18"/>
  <c r="Z14" i="17" s="1"/>
  <c r="Z14" i="19" s="1"/>
  <c r="D9" i="23" s="1"/>
  <c r="D15" i="18"/>
  <c r="D15" i="17" s="1"/>
  <c r="D15" i="19" s="1"/>
  <c r="E15" i="18"/>
  <c r="E15" i="17" s="1"/>
  <c r="E15" i="19" s="1"/>
  <c r="F15" i="18"/>
  <c r="F15" i="17" s="1"/>
  <c r="F15" i="19" s="1"/>
  <c r="G15" i="18"/>
  <c r="G15" i="17" s="1"/>
  <c r="G15" i="19" s="1"/>
  <c r="H15" i="18"/>
  <c r="H15" i="17" s="1"/>
  <c r="H15" i="19" s="1"/>
  <c r="I15" i="18"/>
  <c r="I15" i="17" s="1"/>
  <c r="I15" i="19" s="1"/>
  <c r="J15" i="18"/>
  <c r="J15" i="17" s="1"/>
  <c r="J15" i="19" s="1"/>
  <c r="K15" i="18"/>
  <c r="K15" i="17" s="1"/>
  <c r="K15" i="19" s="1"/>
  <c r="L15" i="18"/>
  <c r="L15" i="17" s="1"/>
  <c r="L15" i="19" s="1"/>
  <c r="M15" i="18"/>
  <c r="M15" i="17" s="1"/>
  <c r="M15" i="19" s="1"/>
  <c r="N15" i="18"/>
  <c r="N15" i="17" s="1"/>
  <c r="N15" i="19" s="1"/>
  <c r="O15" i="18"/>
  <c r="O15" i="17" s="1"/>
  <c r="O15" i="19" s="1"/>
  <c r="P15" i="18"/>
  <c r="P15" i="17" s="1"/>
  <c r="P15" i="19" s="1"/>
  <c r="Q15" i="18"/>
  <c r="Q15" i="17" s="1"/>
  <c r="Q15" i="19" s="1"/>
  <c r="R15" i="18"/>
  <c r="R15" i="17" s="1"/>
  <c r="R15" i="19" s="1"/>
  <c r="S15" i="18"/>
  <c r="S15" i="17" s="1"/>
  <c r="S15" i="19" s="1"/>
  <c r="T15" i="18"/>
  <c r="T15" i="17" s="1"/>
  <c r="T15" i="19" s="1"/>
  <c r="U15" i="18"/>
  <c r="U15" i="17" s="1"/>
  <c r="U15" i="19" s="1"/>
  <c r="V15" i="18"/>
  <c r="V15" i="17" s="1"/>
  <c r="V15" i="19" s="1"/>
  <c r="W15" i="18"/>
  <c r="W15" i="17" s="1"/>
  <c r="W15" i="19" s="1"/>
  <c r="X15" i="18"/>
  <c r="X15" i="17" s="1"/>
  <c r="X15" i="19" s="1"/>
  <c r="Y15" i="18"/>
  <c r="Y15" i="17" s="1"/>
  <c r="Y15" i="19" s="1"/>
  <c r="Z15" i="18"/>
  <c r="Z15" i="17" s="1"/>
  <c r="Z15" i="19" s="1"/>
  <c r="D10" i="23" s="1"/>
  <c r="D16" i="18"/>
  <c r="D16" i="17" s="1"/>
  <c r="D16" i="19" s="1"/>
  <c r="E16" i="18"/>
  <c r="E16" i="17" s="1"/>
  <c r="E16" i="19" s="1"/>
  <c r="F16" i="18"/>
  <c r="F16" i="17" s="1"/>
  <c r="F16" i="19" s="1"/>
  <c r="G16" i="18"/>
  <c r="G16" i="17" s="1"/>
  <c r="G16" i="19" s="1"/>
  <c r="H16" i="18"/>
  <c r="H16" i="17" s="1"/>
  <c r="H16" i="19" s="1"/>
  <c r="I16" i="18"/>
  <c r="I16" i="17" s="1"/>
  <c r="I16" i="19" s="1"/>
  <c r="J16" i="18"/>
  <c r="J16" i="17" s="1"/>
  <c r="J16" i="19" s="1"/>
  <c r="K16" i="18"/>
  <c r="K16" i="17" s="1"/>
  <c r="K16" i="19" s="1"/>
  <c r="L16" i="18"/>
  <c r="L16" i="17" s="1"/>
  <c r="L16" i="19" s="1"/>
  <c r="M16" i="18"/>
  <c r="M16" i="17" s="1"/>
  <c r="M16" i="19" s="1"/>
  <c r="N16" i="18"/>
  <c r="N16" i="17" s="1"/>
  <c r="N16" i="19" s="1"/>
  <c r="O16" i="18"/>
  <c r="O16" i="17" s="1"/>
  <c r="O16" i="19" s="1"/>
  <c r="P16" i="18"/>
  <c r="P16" i="17" s="1"/>
  <c r="P16" i="19" s="1"/>
  <c r="Q16" i="18"/>
  <c r="Q16" i="17" s="1"/>
  <c r="Q16" i="19" s="1"/>
  <c r="R16" i="18"/>
  <c r="R16" i="17" s="1"/>
  <c r="R16" i="19" s="1"/>
  <c r="S16" i="18"/>
  <c r="S16" i="17" s="1"/>
  <c r="S16" i="19" s="1"/>
  <c r="T16" i="18"/>
  <c r="T16" i="17" s="1"/>
  <c r="T16" i="19" s="1"/>
  <c r="U16" i="18"/>
  <c r="U16" i="17" s="1"/>
  <c r="U16" i="19" s="1"/>
  <c r="V16" i="18"/>
  <c r="V16" i="17" s="1"/>
  <c r="V16" i="19" s="1"/>
  <c r="W16" i="18"/>
  <c r="W16" i="17" s="1"/>
  <c r="W16" i="19" s="1"/>
  <c r="X16" i="18"/>
  <c r="X16" i="17" s="1"/>
  <c r="X16" i="19" s="1"/>
  <c r="Y16" i="18"/>
  <c r="Y16" i="17" s="1"/>
  <c r="Y16" i="19" s="1"/>
  <c r="Z16" i="18"/>
  <c r="Z16" i="17" s="1"/>
  <c r="Z16" i="19" s="1"/>
  <c r="D11" i="23" s="1"/>
  <c r="D17" i="18"/>
  <c r="D17" i="17" s="1"/>
  <c r="D17" i="19" s="1"/>
  <c r="E17" i="18"/>
  <c r="E17" i="17" s="1"/>
  <c r="E17" i="19" s="1"/>
  <c r="F17" i="18"/>
  <c r="F17" i="17" s="1"/>
  <c r="F17" i="19" s="1"/>
  <c r="G17" i="18"/>
  <c r="G17" i="17" s="1"/>
  <c r="G17" i="19" s="1"/>
  <c r="H17" i="18"/>
  <c r="H17" i="17" s="1"/>
  <c r="H17" i="19" s="1"/>
  <c r="I17" i="18"/>
  <c r="I17" i="17" s="1"/>
  <c r="I17" i="19" s="1"/>
  <c r="J17" i="18"/>
  <c r="J17" i="17" s="1"/>
  <c r="J17" i="19" s="1"/>
  <c r="K17" i="18"/>
  <c r="K17" i="17" s="1"/>
  <c r="K17" i="19" s="1"/>
  <c r="L17" i="18"/>
  <c r="L17" i="17" s="1"/>
  <c r="L17" i="19" s="1"/>
  <c r="M17" i="18"/>
  <c r="M17" i="17" s="1"/>
  <c r="M17" i="19" s="1"/>
  <c r="N17" i="18"/>
  <c r="N17" i="17" s="1"/>
  <c r="N17" i="19" s="1"/>
  <c r="O17" i="18"/>
  <c r="O17" i="17" s="1"/>
  <c r="O17" i="19" s="1"/>
  <c r="P17" i="18"/>
  <c r="P17" i="17" s="1"/>
  <c r="P17" i="19" s="1"/>
  <c r="Q17" i="18"/>
  <c r="Q17" i="17" s="1"/>
  <c r="Q17" i="19" s="1"/>
  <c r="R17" i="18"/>
  <c r="R17" i="17" s="1"/>
  <c r="R17" i="19" s="1"/>
  <c r="S17" i="18"/>
  <c r="S17" i="17" s="1"/>
  <c r="S17" i="19" s="1"/>
  <c r="T17" i="18"/>
  <c r="T17" i="17" s="1"/>
  <c r="T17" i="19" s="1"/>
  <c r="U17" i="18"/>
  <c r="U17" i="17" s="1"/>
  <c r="U17" i="19" s="1"/>
  <c r="V17" i="18"/>
  <c r="V17" i="17" s="1"/>
  <c r="V17" i="19" s="1"/>
  <c r="W17" i="18"/>
  <c r="W17" i="17" s="1"/>
  <c r="W17" i="19" s="1"/>
  <c r="X17" i="18"/>
  <c r="X17" i="17" s="1"/>
  <c r="X17" i="19" s="1"/>
  <c r="Y17" i="18"/>
  <c r="Y17" i="17" s="1"/>
  <c r="Y17" i="19" s="1"/>
  <c r="Z17" i="18"/>
  <c r="Z17" i="17" s="1"/>
  <c r="Z17" i="19" s="1"/>
  <c r="D12" i="23" s="1"/>
  <c r="D18" i="18"/>
  <c r="D18" i="17" s="1"/>
  <c r="D18" i="19" s="1"/>
  <c r="E18" i="18"/>
  <c r="E18" i="17" s="1"/>
  <c r="E18" i="19" s="1"/>
  <c r="F18" i="18"/>
  <c r="F18" i="17" s="1"/>
  <c r="F18" i="19" s="1"/>
  <c r="G18" i="18"/>
  <c r="G18" i="17" s="1"/>
  <c r="G18" i="19" s="1"/>
  <c r="H18" i="18"/>
  <c r="H18" i="17" s="1"/>
  <c r="H18" i="19" s="1"/>
  <c r="I18" i="18"/>
  <c r="I18" i="17" s="1"/>
  <c r="I18" i="19" s="1"/>
  <c r="J18" i="18"/>
  <c r="J18" i="17" s="1"/>
  <c r="J18" i="19" s="1"/>
  <c r="K18" i="18"/>
  <c r="K18" i="17" s="1"/>
  <c r="K18" i="19" s="1"/>
  <c r="L18" i="18"/>
  <c r="L18" i="17" s="1"/>
  <c r="L18" i="19" s="1"/>
  <c r="M18" i="18"/>
  <c r="M18" i="17" s="1"/>
  <c r="M18" i="19" s="1"/>
  <c r="N18" i="18"/>
  <c r="N18" i="17" s="1"/>
  <c r="N18" i="19" s="1"/>
  <c r="O18" i="18"/>
  <c r="O18" i="17" s="1"/>
  <c r="O18" i="19" s="1"/>
  <c r="P18" i="18"/>
  <c r="P18" i="17" s="1"/>
  <c r="P18" i="19" s="1"/>
  <c r="Q18" i="18"/>
  <c r="Q18" i="17" s="1"/>
  <c r="Q18" i="19" s="1"/>
  <c r="R18" i="18"/>
  <c r="R18" i="17" s="1"/>
  <c r="R18" i="19" s="1"/>
  <c r="S18" i="18"/>
  <c r="S18" i="17" s="1"/>
  <c r="S18" i="19" s="1"/>
  <c r="T18" i="18"/>
  <c r="T18" i="17" s="1"/>
  <c r="T18" i="19" s="1"/>
  <c r="U18" i="18"/>
  <c r="U18" i="17" s="1"/>
  <c r="U18" i="19" s="1"/>
  <c r="V18" i="18"/>
  <c r="V18" i="17" s="1"/>
  <c r="V18" i="19" s="1"/>
  <c r="W18" i="18"/>
  <c r="W18" i="17" s="1"/>
  <c r="W18" i="19" s="1"/>
  <c r="X18" i="18"/>
  <c r="X18" i="17" s="1"/>
  <c r="X18" i="19" s="1"/>
  <c r="Y18" i="18"/>
  <c r="Y18" i="17" s="1"/>
  <c r="Y18" i="19" s="1"/>
  <c r="Z18" i="18"/>
  <c r="Z18" i="17" s="1"/>
  <c r="Z18" i="19" s="1"/>
  <c r="D13" i="23" s="1"/>
  <c r="D19" i="18"/>
  <c r="D19" i="17" s="1"/>
  <c r="D19" i="19" s="1"/>
  <c r="E19" i="18"/>
  <c r="E19" i="17" s="1"/>
  <c r="E19" i="19" s="1"/>
  <c r="F19" i="18"/>
  <c r="F19" i="17" s="1"/>
  <c r="F19" i="19" s="1"/>
  <c r="G19" i="18"/>
  <c r="G19" i="17" s="1"/>
  <c r="G19" i="19" s="1"/>
  <c r="H19" i="18"/>
  <c r="H19" i="17" s="1"/>
  <c r="H19" i="19" s="1"/>
  <c r="I19" i="18"/>
  <c r="I19" i="17" s="1"/>
  <c r="I19" i="19" s="1"/>
  <c r="J19" i="18"/>
  <c r="J19" i="17" s="1"/>
  <c r="J19" i="19" s="1"/>
  <c r="K19" i="18"/>
  <c r="K19" i="17" s="1"/>
  <c r="K19" i="19" s="1"/>
  <c r="L19" i="18"/>
  <c r="L19" i="17" s="1"/>
  <c r="L19" i="19" s="1"/>
  <c r="M19" i="18"/>
  <c r="M19" i="17" s="1"/>
  <c r="M19" i="19" s="1"/>
  <c r="N19" i="18"/>
  <c r="N19" i="17" s="1"/>
  <c r="N19" i="19" s="1"/>
  <c r="O19" i="18"/>
  <c r="O19" i="17" s="1"/>
  <c r="O19" i="19" s="1"/>
  <c r="P19" i="18"/>
  <c r="P19" i="17" s="1"/>
  <c r="P19" i="19" s="1"/>
  <c r="Q19" i="18"/>
  <c r="Q19" i="17" s="1"/>
  <c r="Q19" i="19" s="1"/>
  <c r="R19" i="18"/>
  <c r="R19" i="17" s="1"/>
  <c r="R19" i="19" s="1"/>
  <c r="S19" i="18"/>
  <c r="S19" i="17" s="1"/>
  <c r="S19" i="19" s="1"/>
  <c r="T19" i="18"/>
  <c r="T19" i="17" s="1"/>
  <c r="T19" i="19" s="1"/>
  <c r="U19" i="18"/>
  <c r="U19" i="17" s="1"/>
  <c r="U19" i="19" s="1"/>
  <c r="V19" i="18"/>
  <c r="V19" i="17" s="1"/>
  <c r="V19" i="19" s="1"/>
  <c r="W19" i="18"/>
  <c r="W19" i="17" s="1"/>
  <c r="W19" i="19" s="1"/>
  <c r="X19" i="18"/>
  <c r="X19" i="17" s="1"/>
  <c r="X19" i="19" s="1"/>
  <c r="Y19" i="18"/>
  <c r="Y19" i="17" s="1"/>
  <c r="Y19" i="19" s="1"/>
  <c r="Z19" i="18"/>
  <c r="Z19" i="17" s="1"/>
  <c r="Z19" i="19" s="1"/>
  <c r="D20" i="18"/>
  <c r="D20" i="17" s="1"/>
  <c r="D20" i="19" s="1"/>
  <c r="E20" i="18"/>
  <c r="E20" i="17" s="1"/>
  <c r="E20" i="19" s="1"/>
  <c r="F20" i="18"/>
  <c r="F20" i="17" s="1"/>
  <c r="F20" i="19" s="1"/>
  <c r="G20" i="18"/>
  <c r="G20" i="17" s="1"/>
  <c r="G20" i="19" s="1"/>
  <c r="H20" i="18"/>
  <c r="H20" i="17" s="1"/>
  <c r="H20" i="19" s="1"/>
  <c r="I20" i="18"/>
  <c r="I20" i="17" s="1"/>
  <c r="I20" i="19" s="1"/>
  <c r="J20" i="18"/>
  <c r="J20" i="17" s="1"/>
  <c r="J20" i="19" s="1"/>
  <c r="K20" i="18"/>
  <c r="K20" i="17" s="1"/>
  <c r="K20" i="19" s="1"/>
  <c r="L20" i="18"/>
  <c r="L20" i="17" s="1"/>
  <c r="L20" i="19" s="1"/>
  <c r="M20" i="18"/>
  <c r="M20" i="17" s="1"/>
  <c r="M20" i="19" s="1"/>
  <c r="N20" i="18"/>
  <c r="N20" i="17" s="1"/>
  <c r="N20" i="19" s="1"/>
  <c r="O20" i="18"/>
  <c r="O20" i="17" s="1"/>
  <c r="O20" i="19" s="1"/>
  <c r="P20" i="18"/>
  <c r="P20" i="17" s="1"/>
  <c r="P20" i="19" s="1"/>
  <c r="Q20" i="18"/>
  <c r="Q20" i="17" s="1"/>
  <c r="Q20" i="19" s="1"/>
  <c r="R20" i="18"/>
  <c r="R20" i="17" s="1"/>
  <c r="R20" i="19" s="1"/>
  <c r="S20" i="18"/>
  <c r="S20" i="17" s="1"/>
  <c r="S20" i="19" s="1"/>
  <c r="T20" i="18"/>
  <c r="T20" i="17" s="1"/>
  <c r="T20" i="19" s="1"/>
  <c r="U20" i="18"/>
  <c r="U20" i="17" s="1"/>
  <c r="U20" i="19" s="1"/>
  <c r="V20" i="18"/>
  <c r="V20" i="17" s="1"/>
  <c r="V20" i="19" s="1"/>
  <c r="W20" i="18"/>
  <c r="W20" i="17" s="1"/>
  <c r="W20" i="19" s="1"/>
  <c r="X20" i="18"/>
  <c r="X20" i="17" s="1"/>
  <c r="X20" i="19" s="1"/>
  <c r="Y20" i="18"/>
  <c r="Y20" i="17" s="1"/>
  <c r="Y20" i="19" s="1"/>
  <c r="Z20" i="18"/>
  <c r="Z20" i="17" s="1"/>
  <c r="Z20" i="19" s="1"/>
  <c r="C20" i="18"/>
  <c r="C20" i="17" s="1"/>
  <c r="C20" i="19" s="1"/>
  <c r="C19" i="18"/>
  <c r="C19" i="17" s="1"/>
  <c r="C19" i="19" s="1"/>
  <c r="C18" i="18"/>
  <c r="C18" i="17" s="1"/>
  <c r="C18" i="19" s="1"/>
  <c r="D13" i="21" s="1"/>
  <c r="C17" i="18"/>
  <c r="C17" i="17" s="1"/>
  <c r="C17" i="19" s="1"/>
  <c r="D12" i="21" s="1"/>
  <c r="C16" i="18"/>
  <c r="C16" i="17" s="1"/>
  <c r="C16" i="19" s="1"/>
  <c r="D11" i="21" s="1"/>
  <c r="C15" i="18"/>
  <c r="C15" i="17" s="1"/>
  <c r="C15" i="19" s="1"/>
  <c r="D10" i="21" s="1"/>
  <c r="C14" i="18"/>
  <c r="C14" i="17" s="1"/>
  <c r="C14" i="19" s="1"/>
  <c r="D9" i="21" s="1"/>
  <c r="C13" i="18"/>
  <c r="C13" i="17" s="1"/>
  <c r="C13" i="19" s="1"/>
  <c r="D8" i="21" s="1"/>
  <c r="C12" i="18"/>
  <c r="C12" i="17" s="1"/>
  <c r="C12" i="19" s="1"/>
  <c r="D7" i="21" s="1"/>
  <c r="C11" i="18"/>
  <c r="C11" i="17" s="1"/>
  <c r="C11" i="19" s="1"/>
  <c r="D6" i="21" s="1"/>
  <c r="C10" i="18"/>
  <c r="C10" i="17" s="1"/>
  <c r="C10" i="19" s="1"/>
  <c r="D5" i="21" s="1"/>
  <c r="D7" i="18"/>
  <c r="D7" i="17" s="1"/>
  <c r="D7" i="19" s="1"/>
  <c r="E7" i="18"/>
  <c r="E7" i="17" s="1"/>
  <c r="E7" i="19" s="1"/>
  <c r="H7" i="18"/>
  <c r="H7" i="17" s="1"/>
  <c r="H7" i="19" s="1"/>
  <c r="I7" i="18"/>
  <c r="I7" i="17" s="1"/>
  <c r="I7" i="19" s="1"/>
  <c r="L7" i="18"/>
  <c r="L7" i="17" s="1"/>
  <c r="L7" i="19" s="1"/>
  <c r="M7" i="18"/>
  <c r="M7" i="17" s="1"/>
  <c r="M7" i="19" s="1"/>
  <c r="P7" i="18"/>
  <c r="P7" i="17" s="1"/>
  <c r="P7" i="19" s="1"/>
  <c r="Q7" i="18"/>
  <c r="Q7" i="17" s="1"/>
  <c r="Q7" i="19" s="1"/>
  <c r="T7" i="18"/>
  <c r="T7" i="17" s="1"/>
  <c r="T7" i="19" s="1"/>
  <c r="U7" i="18"/>
  <c r="U7" i="17" s="1"/>
  <c r="U7" i="19" s="1"/>
  <c r="X7" i="18"/>
  <c r="X7" i="17" s="1"/>
  <c r="X7" i="19" s="1"/>
  <c r="Y7" i="18"/>
  <c r="Y7" i="17" s="1"/>
  <c r="Y7" i="19" s="1"/>
  <c r="D8" i="18"/>
  <c r="D8" i="17" s="1"/>
  <c r="D8" i="19" s="1"/>
  <c r="E8" i="18"/>
  <c r="E8" i="17" s="1"/>
  <c r="E8" i="19" s="1"/>
  <c r="F8" i="18"/>
  <c r="F8" i="17" s="1"/>
  <c r="F8" i="19" s="1"/>
  <c r="G8" i="18"/>
  <c r="G8" i="17" s="1"/>
  <c r="G8" i="19" s="1"/>
  <c r="H8" i="18"/>
  <c r="H8" i="17" s="1"/>
  <c r="H8" i="19" s="1"/>
  <c r="I8" i="18"/>
  <c r="I8" i="17" s="1"/>
  <c r="I8" i="19" s="1"/>
  <c r="J8" i="18"/>
  <c r="J8" i="17" s="1"/>
  <c r="J8" i="19" s="1"/>
  <c r="K8" i="18"/>
  <c r="K8" i="17" s="1"/>
  <c r="K8" i="19" s="1"/>
  <c r="L8" i="18"/>
  <c r="L8" i="17" s="1"/>
  <c r="L8" i="19" s="1"/>
  <c r="M8" i="18"/>
  <c r="M8" i="17" s="1"/>
  <c r="M8" i="19" s="1"/>
  <c r="N8" i="18"/>
  <c r="N8" i="17" s="1"/>
  <c r="N8" i="19" s="1"/>
  <c r="O8" i="18"/>
  <c r="O8" i="17" s="1"/>
  <c r="O8" i="19" s="1"/>
  <c r="P8" i="18"/>
  <c r="P8" i="17" s="1"/>
  <c r="P8" i="19" s="1"/>
  <c r="Q8" i="18"/>
  <c r="Q8" i="17" s="1"/>
  <c r="Q8" i="19" s="1"/>
  <c r="R8" i="18"/>
  <c r="R8" i="17" s="1"/>
  <c r="R8" i="19" s="1"/>
  <c r="S8" i="18"/>
  <c r="S8" i="17" s="1"/>
  <c r="S8" i="19" s="1"/>
  <c r="T8" i="18"/>
  <c r="T8" i="17" s="1"/>
  <c r="T8" i="19" s="1"/>
  <c r="U8" i="18"/>
  <c r="U8" i="17" s="1"/>
  <c r="U8" i="19" s="1"/>
  <c r="V8" i="18"/>
  <c r="V8" i="17" s="1"/>
  <c r="V8" i="19" s="1"/>
  <c r="W8" i="18"/>
  <c r="W8" i="17" s="1"/>
  <c r="W8" i="19" s="1"/>
  <c r="X8" i="18"/>
  <c r="X8" i="17" s="1"/>
  <c r="X8" i="19" s="1"/>
  <c r="Y8" i="18"/>
  <c r="Y8" i="17" s="1"/>
  <c r="Y8" i="19" s="1"/>
  <c r="Z8" i="18"/>
  <c r="Z8" i="17" s="1"/>
  <c r="Z8" i="19" s="1"/>
  <c r="D3" i="23" s="1"/>
  <c r="C8" i="18"/>
  <c r="C8" i="17" s="1"/>
  <c r="C8" i="19" s="1"/>
  <c r="D3" i="21" s="1"/>
  <c r="D9" i="18"/>
  <c r="D9" i="17" s="1"/>
  <c r="D9" i="19" s="1"/>
  <c r="E9" i="18"/>
  <c r="E9" i="17" s="1"/>
  <c r="E9" i="19" s="1"/>
  <c r="F9" i="18"/>
  <c r="F9" i="17" s="1"/>
  <c r="F9" i="19" s="1"/>
  <c r="G9" i="18"/>
  <c r="G9" i="17" s="1"/>
  <c r="G9" i="19" s="1"/>
  <c r="H9" i="18"/>
  <c r="H9" i="17" s="1"/>
  <c r="H9" i="19" s="1"/>
  <c r="I9" i="18"/>
  <c r="I9" i="17" s="1"/>
  <c r="I9" i="19" s="1"/>
  <c r="J9" i="18"/>
  <c r="J9" i="17" s="1"/>
  <c r="J9" i="19" s="1"/>
  <c r="K9" i="18"/>
  <c r="K9" i="17" s="1"/>
  <c r="K9" i="19" s="1"/>
  <c r="L9" i="18"/>
  <c r="L9" i="17" s="1"/>
  <c r="L9" i="19" s="1"/>
  <c r="M9" i="18"/>
  <c r="M9" i="17" s="1"/>
  <c r="M9" i="19" s="1"/>
  <c r="N9" i="18"/>
  <c r="N9" i="17" s="1"/>
  <c r="N9" i="19" s="1"/>
  <c r="O9" i="18"/>
  <c r="O9" i="17" s="1"/>
  <c r="O9" i="19" s="1"/>
  <c r="P9" i="18"/>
  <c r="P9" i="17" s="1"/>
  <c r="P9" i="19" s="1"/>
  <c r="Q9" i="18"/>
  <c r="Q9" i="17" s="1"/>
  <c r="Q9" i="19" s="1"/>
  <c r="R9" i="18"/>
  <c r="R9" i="17" s="1"/>
  <c r="R9" i="19" s="1"/>
  <c r="S9" i="18"/>
  <c r="S9" i="17" s="1"/>
  <c r="S9" i="19" s="1"/>
  <c r="T9" i="18"/>
  <c r="T9" i="17" s="1"/>
  <c r="T9" i="19" s="1"/>
  <c r="U9" i="18"/>
  <c r="U9" i="17" s="1"/>
  <c r="U9" i="19" s="1"/>
  <c r="V9" i="18"/>
  <c r="V9" i="17" s="1"/>
  <c r="V9" i="19" s="1"/>
  <c r="W9" i="18"/>
  <c r="W9" i="17" s="1"/>
  <c r="W9" i="19" s="1"/>
  <c r="X9" i="18"/>
  <c r="X9" i="17" s="1"/>
  <c r="X9" i="19" s="1"/>
  <c r="Y9" i="18"/>
  <c r="Y9" i="17" s="1"/>
  <c r="Y9" i="19" s="1"/>
  <c r="Z9" i="18"/>
  <c r="Z9" i="17" s="1"/>
  <c r="Z9" i="19" s="1"/>
  <c r="D4" i="23" s="1"/>
  <c r="C9" i="18"/>
  <c r="C9" i="17" s="1"/>
  <c r="C9" i="19" s="1"/>
  <c r="D4" i="21" s="1"/>
  <c r="G7" i="19" l="1"/>
  <c r="S7" i="19"/>
  <c r="O7" i="19"/>
  <c r="K7" i="18"/>
  <c r="K7" i="17" s="1"/>
  <c r="K7" i="19" s="1"/>
  <c r="K2" i="23"/>
  <c r="K2" i="24" s="1"/>
  <c r="C7" i="18"/>
  <c r="C7" i="17" s="1"/>
  <c r="C7" i="19" s="1"/>
  <c r="D2" i="21" s="1"/>
  <c r="E2" i="21" s="1"/>
  <c r="I2" i="24"/>
  <c r="H2" i="24"/>
  <c r="Z7" i="18"/>
  <c r="Z7" i="17" s="1"/>
  <c r="Z7" i="19" s="1"/>
  <c r="D2" i="23" s="1"/>
  <c r="J2" i="24"/>
  <c r="K11" i="23"/>
  <c r="H11" i="24" s="1"/>
  <c r="K10" i="23"/>
  <c r="J10" i="24" s="1"/>
  <c r="G2" i="24"/>
  <c r="G10" i="24"/>
  <c r="E3" i="23"/>
  <c r="E3" i="24" s="1"/>
  <c r="E12" i="23"/>
  <c r="C12" i="24" s="1"/>
  <c r="E10" i="23"/>
  <c r="E10" i="24" s="1"/>
  <c r="C10" i="24"/>
  <c r="D3" i="24"/>
  <c r="E2" i="23"/>
  <c r="E2" i="24" s="1"/>
  <c r="E11" i="23"/>
  <c r="C11" i="24" s="1"/>
  <c r="D2" i="24"/>
  <c r="C3" i="24"/>
  <c r="K9" i="21"/>
  <c r="K7" i="21"/>
  <c r="K5" i="21"/>
  <c r="K13" i="23"/>
  <c r="J13" i="24" s="1"/>
  <c r="K12" i="23"/>
  <c r="G12" i="24" s="1"/>
  <c r="K9" i="23"/>
  <c r="J9" i="24" s="1"/>
  <c r="E9" i="23"/>
  <c r="D9" i="24" s="1"/>
  <c r="K8" i="23"/>
  <c r="I8" i="24" s="1"/>
  <c r="E8" i="23"/>
  <c r="C8" i="24" s="1"/>
  <c r="K7" i="23"/>
  <c r="H7" i="24" s="1"/>
  <c r="E7" i="23"/>
  <c r="D7" i="24" s="1"/>
  <c r="K6" i="23"/>
  <c r="K6" i="24" s="1"/>
  <c r="E6" i="23"/>
  <c r="E6" i="24" s="1"/>
  <c r="K5" i="23"/>
  <c r="J5" i="24" s="1"/>
  <c r="E5" i="23"/>
  <c r="D5" i="24" s="1"/>
  <c r="K4" i="23"/>
  <c r="I4" i="24" s="1"/>
  <c r="E4" i="23"/>
  <c r="C4" i="24" s="1"/>
  <c r="K3" i="23"/>
  <c r="H3" i="24" s="1"/>
  <c r="K2" i="21"/>
  <c r="K8" i="21"/>
  <c r="K6" i="21"/>
  <c r="E13" i="23"/>
  <c r="D13" i="24" s="1"/>
  <c r="E5" i="21"/>
  <c r="E7" i="21"/>
  <c r="E9" i="21"/>
  <c r="E11" i="21"/>
  <c r="E13" i="21"/>
  <c r="E4" i="21"/>
  <c r="E3" i="21"/>
  <c r="E6" i="21"/>
  <c r="E8" i="21"/>
  <c r="E10" i="21"/>
  <c r="E12" i="21"/>
  <c r="D8" i="24" l="1"/>
  <c r="D11" i="24"/>
  <c r="E7" i="24"/>
  <c r="E12" i="24"/>
  <c r="K10" i="24"/>
  <c r="H10" i="24"/>
  <c r="I10" i="24"/>
  <c r="J11" i="24"/>
  <c r="I12" i="24"/>
  <c r="D4" i="24"/>
  <c r="D12" i="24"/>
  <c r="G11" i="24"/>
  <c r="I11" i="24"/>
  <c r="C7" i="24"/>
  <c r="H12" i="24"/>
  <c r="K11" i="24"/>
  <c r="I3" i="24"/>
  <c r="J4" i="24"/>
  <c r="K5" i="24"/>
  <c r="H6" i="24"/>
  <c r="I7" i="24"/>
  <c r="J8" i="24"/>
  <c r="G9" i="24"/>
  <c r="K9" i="24"/>
  <c r="I13" i="24"/>
  <c r="E13" i="24"/>
  <c r="J3" i="24"/>
  <c r="G4" i="24"/>
  <c r="K4" i="24"/>
  <c r="H5" i="24"/>
  <c r="C6" i="24"/>
  <c r="I6" i="24"/>
  <c r="J7" i="24"/>
  <c r="G8" i="24"/>
  <c r="K8" i="24"/>
  <c r="H9" i="24"/>
  <c r="K12" i="24"/>
  <c r="H13" i="24"/>
  <c r="C2" i="24"/>
  <c r="E8" i="24"/>
  <c r="G5" i="24"/>
  <c r="C13" i="24"/>
  <c r="G13" i="24"/>
  <c r="G3" i="24"/>
  <c r="K3" i="24"/>
  <c r="H4" i="24"/>
  <c r="C5" i="24"/>
  <c r="I5" i="24"/>
  <c r="D6" i="24"/>
  <c r="J6" i="24"/>
  <c r="G7" i="24"/>
  <c r="K7" i="24"/>
  <c r="H8" i="24"/>
  <c r="C9" i="24"/>
  <c r="I9" i="24"/>
  <c r="D10" i="24"/>
  <c r="J12" i="24"/>
  <c r="K13" i="24"/>
  <c r="E5" i="24"/>
  <c r="E9" i="24"/>
  <c r="E4" i="24"/>
  <c r="E11" i="24"/>
  <c r="G6" i="24"/>
</calcChain>
</file>

<file path=xl/sharedStrings.xml><?xml version="1.0" encoding="utf-8"?>
<sst xmlns="http://schemas.openxmlformats.org/spreadsheetml/2006/main" count="1186" uniqueCount="324">
  <si>
    <t>Unité : Milliard d'euros</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</si>
  <si>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</si>
  <si>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</si>
  <si>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</si>
  <si>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</si>
  <si>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</si>
  <si>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</si>
  <si>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</si>
  <si>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</si>
  <si>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</si>
  <si>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</si>
  <si>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</si>
  <si>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</si>
  <si>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</si>
  <si>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</si>
  <si>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</si>
  <si>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</si>
  <si>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</si>
  <si>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</si>
  <si>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</si>
  <si>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</si>
  <si>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</si>
  <si>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</si>
  <si>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</si>
  <si>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</si>
  <si>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
  </si>
  <si>
    <t>Produits industriels (hors travaux de construction)</t>
  </si>
  <si>
    <t>Constructions et travaux de construction</t>
  </si>
  <si>
    <t>A10_GI</t>
  </si>
  <si>
    <t>A17_IZ</t>
  </si>
  <si>
    <t xml:space="preserve">    Services d'hébergement et de restauration</t>
  </si>
  <si>
    <t>A10_JZ</t>
  </si>
  <si>
    <t xml:space="preserve">  Services d'information et de communication</t>
  </si>
  <si>
    <t>A38_JA</t>
  </si>
  <si>
    <t xml:space="preserve">      Edition, audiovisuel et diffusion</t>
  </si>
  <si>
    <t>A38_JB</t>
  </si>
  <si>
    <t xml:space="preserve">      Services de télécommunications</t>
  </si>
  <si>
    <t>A38_JC</t>
  </si>
  <si>
    <t xml:space="preserve">      Programmation, conseil et autres activités informatiques ; services d'information</t>
  </si>
  <si>
    <t>A10_LZ</t>
  </si>
  <si>
    <t xml:space="preserve">  Services immobiliers</t>
  </si>
  <si>
    <t>A10_MN</t>
  </si>
  <si>
    <t xml:space="preserve">  Services professionnels, scientifiques et techniques ; services administratifs et d'assistance</t>
  </si>
  <si>
    <t>A38_MA</t>
  </si>
  <si>
    <t xml:space="preserve">      Services juridiques, comptables, de gestion, d'architecture, d'ingénierie, de contrôle et d'analyses techniques</t>
  </si>
  <si>
    <t>A38_MB</t>
  </si>
  <si>
    <t xml:space="preserve">      Recherche et développement scientifique</t>
  </si>
  <si>
    <t>A38_MC</t>
  </si>
  <si>
    <t xml:space="preserve">      Autres services spécialisés, scientifiques et techniques</t>
  </si>
  <si>
    <t>A38_NZ</t>
  </si>
  <si>
    <t xml:space="preserve">      Services administratifs et d'assistance</t>
  </si>
  <si>
    <t>A10_RU</t>
  </si>
  <si>
    <t xml:space="preserve">  Services artistiques et du spectacle et services récréatifs ; autres services ; services des ménages et services extra-territoriaux</t>
  </si>
  <si>
    <t>A38_RZ</t>
  </si>
  <si>
    <t xml:space="preserve">      Services artistiques et du spectacle et services récréatifs</t>
  </si>
  <si>
    <t>A38_SZ</t>
  </si>
  <si>
    <t xml:space="preserve">      Autres services</t>
  </si>
  <si>
    <t>Correction territoriale</t>
  </si>
  <si>
    <t>Correction CAF/FAB</t>
  </si>
  <si>
    <t>_T</t>
  </si>
  <si>
    <t>Total</t>
  </si>
  <si>
    <t>5.101 – Production par produit à prix courants</t>
  </si>
  <si>
    <t>Source : Comptes nationaux annuels (base 2020)</t>
  </si>
  <si>
    <t>Note : (*) Le poste "Services principalement non marchands" correspond au regroupement des items "Administration publique", "Enseignement", "Santé humaine et action sociale", soit au poste OQ des niveaux A10 et A17 de la Nomenclature Agrégée (NA) 2008.</t>
  </si>
  <si>
    <t>5.101 – Evolution de la production par produit à prix courants</t>
  </si>
  <si>
    <t>5.102 – Production par produit en volume aux prix de l'année précédente chaînés</t>
  </si>
  <si>
    <t>5.102 – Evolution de la production par produit en volume aux prix de l'année précédente chaînés</t>
  </si>
  <si>
    <t>5.103 – Indice de prix de la production par produit</t>
  </si>
  <si>
    <t>5.103 – Evolution de l'indice de prix de la production par produit</t>
  </si>
  <si>
    <t>2024-05-27T12:23:33</t>
  </si>
  <si>
    <t>Onglet</t>
  </si>
  <si>
    <t>T_5101 en niveau</t>
  </si>
  <si>
    <t>T_5101 en évolution</t>
  </si>
  <si>
    <t>T_5102 en niveau</t>
  </si>
  <si>
    <t>T_5102 en évolution</t>
  </si>
  <si>
    <t>T_5103 en niveau</t>
  </si>
  <si>
    <t>T_5103 en évolution</t>
  </si>
  <si>
    <t>T_5101_5103</t>
  </si>
  <si>
    <t>Nom du fichier xlsx</t>
  </si>
  <si>
    <t>Date de création du fichier</t>
  </si>
  <si>
    <t>Source</t>
  </si>
  <si>
    <t>Comptes nationaux annuels (base 2020)</t>
  </si>
  <si>
    <t>COD_VAR</t>
  </si>
  <si>
    <t>LIB_VAR</t>
  </si>
  <si>
    <t>COD_MOD</t>
  </si>
  <si>
    <t>LIB_MOD</t>
  </si>
  <si>
    <t>FREQ</t>
  </si>
  <si>
    <t>Fréquence</t>
  </si>
  <si>
    <t>A</t>
  </si>
  <si>
    <t>Annuel</t>
  </si>
  <si>
    <t>TIME_PERIOD</t>
  </si>
  <si>
    <t>Période temporelle</t>
  </si>
  <si>
    <t>1949 -&gt; 2023</t>
  </si>
  <si>
    <t>GEO_DATE</t>
  </si>
  <si>
    <t>Millésime géographique</t>
  </si>
  <si>
    <t>GEO_SCOPE</t>
  </si>
  <si>
    <t>Périmètre géographique</t>
  </si>
  <si>
    <t>FE</t>
  </si>
  <si>
    <t>France entière</t>
  </si>
  <si>
    <t>GEO_OBJECT</t>
  </si>
  <si>
    <t>Niveau géographique</t>
  </si>
  <si>
    <t>NAT</t>
  </si>
  <si>
    <t>Niveau national</t>
  </si>
  <si>
    <t>ACCOUNTING_ENTRY</t>
  </si>
  <si>
    <t>Position de compte</t>
  </si>
  <si>
    <t>C</t>
  </si>
  <si>
    <t>Ressource ou crédit</t>
  </si>
  <si>
    <t>COUNTERPART_AREA</t>
  </si>
  <si>
    <t>Zone de contrepartie</t>
  </si>
  <si>
    <t>W0</t>
  </si>
  <si>
    <t>Monde</t>
  </si>
  <si>
    <t>INSTR_ASSET</t>
  </si>
  <si>
    <t>Classe d'actifs passifs</t>
  </si>
  <si>
    <t>_Z</t>
  </si>
  <si>
    <t>PRICES</t>
  </si>
  <si>
    <t>Valorisation des prix</t>
  </si>
  <si>
    <t>D</t>
  </si>
  <si>
    <t>Déflateur</t>
  </si>
  <si>
    <t>L</t>
  </si>
  <si>
    <t>En volume aux prix de l’année précédente chaînés</t>
  </si>
  <si>
    <t>V</t>
  </si>
  <si>
    <t>En valeur aux prix courants</t>
  </si>
  <si>
    <t>PRODUCT</t>
  </si>
  <si>
    <t>Produit</t>
  </si>
  <si>
    <t>CPA_A</t>
  </si>
  <si>
    <t>Produits de l'agriculture, de la sylviculture et de la pêche</t>
  </si>
  <si>
    <t>A5_AZ|A5_AZ|A5_AZ|A5_AZ|A5_AZ|A5_AZ</t>
  </si>
  <si>
    <t>CPA_BTE</t>
  </si>
  <si>
    <t>A5_BE|A5_BE|A5_BE|A5_BE|A5_BE|A5_BE</t>
  </si>
  <si>
    <t>CPA_B_D_E</t>
  </si>
  <si>
    <t>Produits industriels (hors produits manufacturés et travaux de construction)</t>
  </si>
  <si>
    <t>A17_DE|A17_DE|A17_DE|A17_DE|A17_DE|A17_DE</t>
  </si>
  <si>
    <t>CPA_B</t>
  </si>
  <si>
    <t>Produits des industries extractives</t>
  </si>
  <si>
    <t>A38_BZ|A38_BZ|A38_BZ|A38_BZ|A38_BZ|A38_BZ</t>
  </si>
  <si>
    <t>CPA_D35</t>
  </si>
  <si>
    <t>Électricité, gaz, vapeur et air conditionné</t>
  </si>
  <si>
    <t>A38_DZ|A38_DZ|A38_DZ|A38_DZ|A38_DZ|A38_DZ</t>
  </si>
  <si>
    <t>CPA_E</t>
  </si>
  <si>
    <t>Production et distribution d'eau ; assainissement, gestion des déchets et dépollution</t>
  </si>
  <si>
    <t>A38_EZ|A38_EZ|A38_EZ|A38_EZ|A38_EZ|A38_EZ</t>
  </si>
  <si>
    <t>CPA_C10T12</t>
  </si>
  <si>
    <t>Produits des industries alimentaires, boissons et produits à base de tabac</t>
  </si>
  <si>
    <t>A17_C1|A17_C1|A17_C1|A17_C1|A17_C1|A17_C1</t>
  </si>
  <si>
    <t>CPA_C19</t>
  </si>
  <si>
    <t>Produits de la cokéfaction et du raffinage</t>
  </si>
  <si>
    <t>A17_C2|A17_C2|A17_C2|A17_C2|A17_C2|A17_C2</t>
  </si>
  <si>
    <t>CPA_C26T28</t>
  </si>
  <si>
    <t>Équipements électriques ; produits informatiques, électroniques et optiques ; machines et équipements n.c.a.</t>
  </si>
  <si>
    <t>A17_C3|A17_C3|A17_C3|A17_C3|A17_C3|A17_C3</t>
  </si>
  <si>
    <t>CPA_C26</t>
  </si>
  <si>
    <t>Produits informatiques, électroniques et optiques</t>
  </si>
  <si>
    <t>A38_CI|A38_CI|A38_CI|A38_CI|A38_CI|A38_CI</t>
  </si>
  <si>
    <t>CPA_C27</t>
  </si>
  <si>
    <t>Équipements électriques</t>
  </si>
  <si>
    <t>A38_CJ|A38_CJ|A38_CJ|A38_CJ|A38_CJ|A38_CJ</t>
  </si>
  <si>
    <t>CPA_C28</t>
  </si>
  <si>
    <t>Machines et équipements n.c.a.</t>
  </si>
  <si>
    <t>A38_CK|A38_CK|A38_CK|A38_CK|A38_CK|A38_CK</t>
  </si>
  <si>
    <t>CPA_C29_30</t>
  </si>
  <si>
    <t>Véhicules autres matériels de transport</t>
  </si>
  <si>
    <t>A17_C4|A17_C4|A17_C4|A17_C4|A17_C4|A17_C4</t>
  </si>
  <si>
    <t>CPA_C_OTH</t>
  </si>
  <si>
    <t>Autres produits manufacturés</t>
  </si>
  <si>
    <t>A17_C5|A17_C5|A17_C5|A17_C5|A17_C5|A17_C5</t>
  </si>
  <si>
    <t>CPA_C13T15</t>
  </si>
  <si>
    <t>Textiles, articles d’habillement, cuir et articles en cuir</t>
  </si>
  <si>
    <t>A38_CB|A38_CB|A38_CB|A38_CB|A38_CB|A38_CB</t>
  </si>
  <si>
    <t>CPA_C16T18</t>
  </si>
  <si>
    <t>Bois, articles en bois et en liège, à l'exclusion des meubles ; articles de vannerie et de sparterie ; papier et carton ; travaux d'impression et de reproduction</t>
  </si>
  <si>
    <t>A38_CC|A38_CC|A38_CC|A38_CC|A38_CC|A38_CC</t>
  </si>
  <si>
    <t>CPA_C20</t>
  </si>
  <si>
    <t>Produits chimiques</t>
  </si>
  <si>
    <t>A38_CE|A38_CE|A38_CE|A38_CE|A38_CE|A38_CE</t>
  </si>
  <si>
    <t>CPA_C21</t>
  </si>
  <si>
    <t>Produits pharmaceutiques de base et préparations pharmaceutiques</t>
  </si>
  <si>
    <t>A38_CF|A38_CF|A38_CF|A38_CF|A38_CF|A38_CF</t>
  </si>
  <si>
    <t>CPA_C22_23</t>
  </si>
  <si>
    <t>Produits en caoutchouc, en plastique et autres produits minéraux non métalliques</t>
  </si>
  <si>
    <t>A38_CG|A38_CG|A38_CG|A38_CG|A38_CG|A38_CG</t>
  </si>
  <si>
    <t>CPA_C24_25</t>
  </si>
  <si>
    <t>Produits métallurgiques et produits métalliques, à l'exclusion des machines et équipements</t>
  </si>
  <si>
    <t>A38_CH|A38_CH|A38_CH|A38_CH|A38_CH|A38_CH</t>
  </si>
  <si>
    <t>CPA_C31T33</t>
  </si>
  <si>
    <t>Meubles, autres produits manufacturés, réparation et installation de machines et d'équipements</t>
  </si>
  <si>
    <t>A38_CM|A38_CM|A38_CM|A38_CM|A38_CM|A38_CM</t>
  </si>
  <si>
    <t>CPA_F</t>
  </si>
  <si>
    <t>A5_FZ|A5_FZ|A5_FZ|A5_FZ|A5_FZ|A5_FZ</t>
  </si>
  <si>
    <t>CPA_GTN_RTU</t>
  </si>
  <si>
    <t>Services principalements marchands</t>
  </si>
  <si>
    <t>A5_GU|A5_GU|A5_GU|A5_GU|A5_GU|A5_GU</t>
  </si>
  <si>
    <t>CPA_GTI</t>
  </si>
  <si>
    <t>Commerce ; services de transport et d'entreposage ; services d'hébergement et de restauration</t>
  </si>
  <si>
    <t>A10_GI|A10_GI|A10_GI|A10_GI|A10_GI|A10_GI</t>
  </si>
  <si>
    <t>CPA_G</t>
  </si>
  <si>
    <t>Commerce ; réparation d'automobiles et de motocycles</t>
  </si>
  <si>
    <t>A17_GZ|A17_GZ|A17_GZ|A17_GZ|A17_GZ|A17_GZ</t>
  </si>
  <si>
    <t>CPA_H</t>
  </si>
  <si>
    <t>Services de transport et d'entreposage</t>
  </si>
  <si>
    <t>A17_HZ|A17_HZ|A17_HZ|A17_HZ|A17_HZ|A17_HZ</t>
  </si>
  <si>
    <t>CPA_I</t>
  </si>
  <si>
    <t>Services d'hébergement et de restauration</t>
  </si>
  <si>
    <t>A17_IZ|A17_IZ|A17_IZ|A17_IZ|A17_IZ|A17_IZ</t>
  </si>
  <si>
    <t>CPA_J</t>
  </si>
  <si>
    <t>Services d'information et de communication</t>
  </si>
  <si>
    <t>A10_JZ|A10_JZ|A10_JZ|A10_JZ|A10_JZ|A10_JZ</t>
  </si>
  <si>
    <t>CPA_J58T60</t>
  </si>
  <si>
    <t>Édition ; production de films cinématographiques, de vidéos et de programmes de télévision ; enregistrement sonore et édition musicale ; programmation et diffusion</t>
  </si>
  <si>
    <t>A38_JA|A38_JA|A38_JA|A38_JA|A38_JA|A38_JA</t>
  </si>
  <si>
    <t>CPA_J61</t>
  </si>
  <si>
    <t>Services de télécommunications</t>
  </si>
  <si>
    <t>A38_JB|A38_JB|A38_JB|A38_JB|A38_JB|A38_JB</t>
  </si>
  <si>
    <t>CPA_J62_63</t>
  </si>
  <si>
    <t>Programmation, conseil et autres activités informatiques ; services d'information</t>
  </si>
  <si>
    <t>A38_JC|A38_JC|A38_JC|A38_JC|A38_JC|A38_JC</t>
  </si>
  <si>
    <t>CPA_K</t>
  </si>
  <si>
    <t>Services financiers et assurances</t>
  </si>
  <si>
    <t>A10_KZ|A10_KZ|A10_KZ|A10_KZ|A10_KZ|A10_KZ</t>
  </si>
  <si>
    <t>CPA_L</t>
  </si>
  <si>
    <t>Services immobiliers</t>
  </si>
  <si>
    <t>A10_LZ|A10_LZ|A10_LZ|A10_LZ|A10_LZ|A10_LZ</t>
  </si>
  <si>
    <t>CPA_M_N</t>
  </si>
  <si>
    <t>Services professionnels, scientifiques et techniques ; services administratifs et d'assistance</t>
  </si>
  <si>
    <t>A10_MN|A10_MN|A10_MN|A10_MN|A10_MN|A10_MN</t>
  </si>
  <si>
    <t>CPA_M69T71</t>
  </si>
  <si>
    <t>Services juridiques et comptables ; services des sièges sociaux ; services de conseil en gestion ; services d'architecture et d'ingénierie ; services de contrôle et analyses techniques</t>
  </si>
  <si>
    <t>A38_MA|A38_MA|A38_MA|A38_MA|A38_MA|A38_MA</t>
  </si>
  <si>
    <t>CPA_M72</t>
  </si>
  <si>
    <t>Recherche et développement scientifique</t>
  </si>
  <si>
    <t>A38_MB|A38_MB|A38_MB|A38_MB|A38_MB|A38_MB</t>
  </si>
  <si>
    <t>CPA_M73T75</t>
  </si>
  <si>
    <t>Services de publicité et d'études de marché ; autres services spécialisés, scientifiques et techniques ; services vétérinaires</t>
  </si>
  <si>
    <t>A38_MC|A38_MC|A38_MC|A38_MC|A38_MC|A38_MC</t>
  </si>
  <si>
    <t>CPA_N</t>
  </si>
  <si>
    <t>Services administratifs et d'assistance</t>
  </si>
  <si>
    <t>A38_NZ|A38_NZ|A38_NZ|A38_NZ|A38_NZ|A38_NZ</t>
  </si>
  <si>
    <t>CPA_RTU</t>
  </si>
  <si>
    <t>Services artistiques et du spectacle et services récréatifs ; autres services ; services des ménages et services extra-territoriaux</t>
  </si>
  <si>
    <t>A10_RU|A10_RU|A10_RU|A10_RU|A10_RU|A10_RU</t>
  </si>
  <si>
    <t>CPA_R</t>
  </si>
  <si>
    <t>Services artistiques et du spectacle et services récréatifs</t>
  </si>
  <si>
    <t>A38_RZ|A38_RZ|A38_RZ|A38_RZ|A38_RZ|A38_RZ</t>
  </si>
  <si>
    <t>CPA_S</t>
  </si>
  <si>
    <t>Autres services</t>
  </si>
  <si>
    <t>A38_SZ|A38_SZ|A38_SZ|A38_SZ|A38_SZ|A38_SZ</t>
  </si>
  <si>
    <t>CPA_T</t>
  </si>
  <si>
    <t>Services des ménages en tant qu'employeurs ; biens et services divers produits par les ménages pour leur usage propre</t>
  </si>
  <si>
    <t>A38_TZ|A38_TZ|A38_TZ|A38_TZ|A38_TZ|A38_TZ</t>
  </si>
  <si>
    <t>CPA_OTQ</t>
  </si>
  <si>
    <t>Services d'administration publique, de défense, de l’enseignement, de santé humaine et d'action sociale</t>
  </si>
  <si>
    <t>A5_OQ|A5_OQ|A5_OQ|A5_OQ|A5_OQ|A5_OQ</t>
  </si>
  <si>
    <t>CPA_O84</t>
  </si>
  <si>
    <t>Services d'administration publique et de défense ; services de sécurité sociale obligatoire</t>
  </si>
  <si>
    <t>A38_OZ|A38_OZ|A38_OZ|A38_OZ|A38_OZ|A38_OZ</t>
  </si>
  <si>
    <t>CPA_P85</t>
  </si>
  <si>
    <t>Services de l'enseignement</t>
  </si>
  <si>
    <t>A38_PZ|A38_PZ|A38_PZ|A38_PZ|A38_PZ|A38_PZ</t>
  </si>
  <si>
    <t>CPA_Q86</t>
  </si>
  <si>
    <t>Services de santé humaine</t>
  </si>
  <si>
    <t>A38_QA|A38_QA|A38_QA|A38_QA|A38_QA|A38_QA</t>
  </si>
  <si>
    <t>CPA_Q87_88</t>
  </si>
  <si>
    <t>Services d'hébergement médico-social et social ; services d'action sociale sans hébergement</t>
  </si>
  <si>
    <t>A38_QB|A38_QB|A38_QB|A38_QB|A38_QB|A38_QB</t>
  </si>
  <si>
    <t>CPA_CHTR</t>
  </si>
  <si>
    <t>CHTR|CHTR|CHTR|CHTR|CHTR|CHTR</t>
  </si>
  <si>
    <t>CPA_CAFAB</t>
  </si>
  <si>
    <t>CAFAB|CAFAB|CAFAB|CAFAB|CAFAB|CAFAB</t>
  </si>
  <si>
    <t>REF_SECTOR</t>
  </si>
  <si>
    <t>Secteur institutionnel</t>
  </si>
  <si>
    <t>S1</t>
  </si>
  <si>
    <t>Économie totale</t>
  </si>
  <si>
    <t>STO</t>
  </si>
  <si>
    <t>Opération comptable</t>
  </si>
  <si>
    <t>P1</t>
  </si>
  <si>
    <t>Production</t>
  </si>
  <si>
    <t>TRANSFORMATION</t>
  </si>
  <si>
    <t>Transformation chronologique</t>
  </si>
  <si>
    <t>GY</t>
  </si>
  <si>
    <t xml:space="preserve">Croissance annuelle </t>
  </si>
  <si>
    <t>N</t>
  </si>
  <si>
    <t>Aucune</t>
  </si>
  <si>
    <t>UNIT_MEASURE</t>
  </si>
  <si>
    <t>Unité de mesure</t>
  </si>
  <si>
    <t>PT</t>
  </si>
  <si>
    <t>Pourcentage</t>
  </si>
  <si>
    <t>XDC</t>
  </si>
  <si>
    <t>Euros</t>
  </si>
  <si>
    <t>5.104 – Consommation intermédiaire par produit à prix courants</t>
  </si>
  <si>
    <t>5.301 – Formation brute de capital fixe par produit à prix courants</t>
  </si>
  <si>
    <t>Unité : Milliards d'euros</t>
  </si>
  <si>
    <t>5.201 – Dépense de consommation finale des ménages par produit à prix courants</t>
  </si>
  <si>
    <t>5.207 – Dépense de consommation individuelle des administrations publiques par produit à prix courants</t>
  </si>
  <si>
    <t>5.404 - Importations de biens et de services par produit à prix courants</t>
  </si>
  <si>
    <t>5.210 Dépense de consommation collective des administrations publiques par produit à prix courants</t>
  </si>
  <si>
    <t>5.401 – Exportations de biens et de services par produit à prix courants</t>
  </si>
  <si>
    <t>5.304 – Variation des stocks par produit à prix courants</t>
  </si>
  <si>
    <t>production</t>
  </si>
  <si>
    <t>imports</t>
  </si>
  <si>
    <t>impôts+marges</t>
  </si>
  <si>
    <t>dép. CFM</t>
  </si>
  <si>
    <t>Dépe. APU ISBLSM</t>
  </si>
  <si>
    <t>FBCF</t>
  </si>
  <si>
    <t>export</t>
  </si>
  <si>
    <t>CI</t>
  </si>
  <si>
    <t xml:space="preserve"> Services d'hébergement et de restauration</t>
  </si>
  <si>
    <t xml:space="preserve"> Edition, audiovisuel et diffusion</t>
  </si>
  <si>
    <t xml:space="preserve"> Services de télécommunications</t>
  </si>
  <si>
    <t>Services juridiques, comptables, de gestion, d'architecture, d'ingénierie, de contrôle et d'analyses techniques</t>
  </si>
  <si>
    <t>Autres services spécialisés, scientifiques et techniques</t>
  </si>
  <si>
    <t xml:space="preserve"> Services administratifs et d'assistance</t>
  </si>
  <si>
    <t>ressources</t>
  </si>
  <si>
    <t>emplois</t>
  </si>
  <si>
    <t>Services juridiques, comptables, de gestion, d'architecture, d'ingénierie</t>
  </si>
  <si>
    <t>correction territoriale HCR</t>
  </si>
  <si>
    <t xml:space="preserve">    Services d'hébergement et de restauration CN</t>
  </si>
  <si>
    <t>Recherche et développement</t>
  </si>
  <si>
    <t>Programmation, conseil informatiques</t>
  </si>
  <si>
    <t>Services artistiques récréatifs </t>
  </si>
  <si>
    <t>Services juridiques, comptables, d'architecture</t>
  </si>
  <si>
    <t>Autres services scientifiques</t>
  </si>
  <si>
    <t>Servicesscientifiques et techniques</t>
  </si>
  <si>
    <t>consom. Ménages</t>
  </si>
  <si>
    <t>consom. APU, ISBLSM</t>
  </si>
  <si>
    <t>Source : Insee, comptes nationaux, base 2020, calcul de l'auteur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</si>
</sst>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8" x14ac:knownFonts="1">
    <font>
      <sz val="11"/>
      <color indexed="8"/>
      <name val="Calibri"/>
      <family val="2"/>
      <scheme val="minor"/>
    </font>
    <font>
      <b/>
      <sz val="10"/>
      <name val="Arial"/>
      <family val="2"/>
    </font>
    <font>
      <sz val="10"/>
      <name val="Arial"/>
      <family val="2"/>
    </font>
    <font>
      <sz val="10"/>
      <name val="Arial"/>
      <family val="2"/>
    </font>
    <font>
      <sz val="10"/>
      <name val="Arial"/>
      <family val="2"/>
    </font>
    <font>
      <b/>
      <sz val="8"/>
      <name val="Arial"/>
      <family val="2"/>
    </font>
    <font>
      <sz val="8"/>
      <name val="Arial"/>
      <family val="2"/>
    </font>
    <font>
      <sz val="11"/>
      <name val="Arial"/>
      <family val="2"/>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1">
    <border>
      <left/>
      <right/>
      <top/>
      <bottom/>
      <diagonal/>
    </border>
  </borders>
  <cellStyleXfs count="1">
    <xf numFmtId="0" fontId="0" fillId="0" borderId="0"/>
  </cellStyleXfs>
  <cellXfs count="21">
    <xf numFmtId="0" fontId="0" fillId="0" borderId="0" xfId="0"/>
    <xf numFmtId="0" fontId="1" fillId="0" borderId="0" xfId="0" applyFont="1"/>
    <xf numFmtId="0" fontId="2" fillId="0" borderId="0" xfId="0" applyFont="1" applyAlignment="1">
      <alignment horizontal="right"/>
    </xf>
    <xf numFmtId="0" fontId="3" fillId="0" borderId="0" xfId="0" applyFont="1" applyAlignment="1">
      <alignment vertical="center" wrapText="1"/>
    </xf>
    <xf numFmtId="164" fontId="4" fillId="0" borderId="0" xfId="0" applyNumberFormat="1" applyFont="1"/>
    <xf numFmtId="0" fontId="5" fillId="0" borderId="0" xfId="0" applyFont="1"/>
    <xf numFmtId="0" fontId="6" fillId="0" borderId="0" xfId="0" applyFont="1"/>
    <xf numFmtId="0" fontId="2" fillId="0" borderId="0" xfId="0" applyFont="1" applyAlignment="1">
      <alignment vertical="center" wrapText="1"/>
    </xf>
    <xf numFmtId="164" fontId="2" fillId="0" borderId="0" xfId="0" applyNumberFormat="1" applyFont="1"/>
    <xf numFmtId="0" fontId="3" fillId="2" borderId="0" xfId="0" applyFont="1" applyFill="1" applyAlignment="1">
      <alignment vertical="center" wrapText="1"/>
    </xf>
    <xf numFmtId="164" fontId="4" fillId="2" borderId="0" xfId="0" applyNumberFormat="1" applyFont="1" applyFill="1"/>
    <xf numFmtId="0" fontId="0" fillId="2" borderId="0" xfId="0" applyFill="1"/>
    <xf numFmtId="0" fontId="2" fillId="2" borderId="0" xfId="0" applyFont="1" applyFill="1" applyAlignment="1">
      <alignment vertical="center" wrapText="1"/>
    </xf>
    <xf numFmtId="164" fontId="2" fillId="2" borderId="0" xfId="0" applyNumberFormat="1" applyFont="1" applyFill="1"/>
    <xf numFmtId="165" fontId="0" fillId="0" borderId="0" xfId="0" applyNumberFormat="1"/>
    <xf numFmtId="0" fontId="0" fillId="3" borderId="0" xfId="0" applyFill="1"/>
    <xf numFmtId="164" fontId="2" fillId="3" borderId="0" xfId="0" applyNumberFormat="1" applyFont="1" applyFill="1"/>
    <xf numFmtId="0" fontId="2" fillId="4" borderId="0" xfId="0" applyFont="1" applyFill="1" applyAlignment="1">
      <alignment vertical="center" wrapText="1"/>
    </xf>
    <xf numFmtId="0" fontId="7" fillId="4" borderId="0" xfId="0" applyFont="1" applyFill="1" applyBorder="1" applyAlignment="1">
      <alignment vertical="center"/>
    </xf>
    <xf numFmtId="0" fontId="0" fillId="0" borderId="0" xfId="0" applyFont="1" applyBorder="1" applyAlignment="1">
      <alignment vertical="center"/>
    </xf>
    <xf numFmtId="0" fontId="0" fillId="0" borderId="0" xfId="0"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'graphique publié (2023)'!$L$2</c:f>
              <c:strCache>
                <c:ptCount val="1"/>
                <c:pt idx="0">
                  <c:v>production</c:v>
                </c:pt>
              </c:strCache>
            </c:strRef>
          </c:tx>
          <c:invertIfNegative val="0"/>
          <c:cat>
            <c:strRef>
              <c:f>'graphique publié (2023)'!$M$1:$X$1</c:f>
              <c:strCache>
                <c:ptCount val="12"/>
                <c:pt idx="0">
                  <c:v> Services d'hébergement et de restauration</c:v>
                </c:pt>
                <c:pt idx="1">
                  <c:v>Services d'information et de communication</c:v>
                </c:pt>
                <c:pt idx="2">
                  <c:v> Edition, audiovisuel et diffusion</c:v>
                </c:pt>
                <c:pt idx="3">
                  <c:v> Services de télécommunications</c:v>
                </c:pt>
                <c:pt idx="4">
                  <c:v>Programmation, conseil et autres activités informatiques ; services d'information</c:v>
                </c:pt>
                <c:pt idx="5">
                  <c:v>  Services immobiliers</c:v>
                </c:pt>
                <c:pt idx="6">
                  <c:v>Services professionnels, scientifiques et techniques ; services administratifs et d'assistance</c:v>
                </c:pt>
                <c:pt idx="7">
                  <c:v>Services juridiques, comptables, de gestion, d'architecture, d'ingénierie</c:v>
                </c:pt>
                <c:pt idx="8">
                  <c:v>Recherche et développement scientifique</c:v>
                </c:pt>
                <c:pt idx="9">
                  <c:v>Autres services spécialisés, scientifiques et techniques</c:v>
                </c:pt>
                <c:pt idx="10">
                  <c:v> Services administratifs et d'assistance</c:v>
                </c:pt>
                <c:pt idx="11">
                  <c:v>Services artistiques et du spectacle et services récréatifs</c:v>
                </c:pt>
              </c:strCache>
            </c:strRef>
          </c:cat>
          <c:val>
            <c:numRef>
              <c:f>'graphique publié (2023)'!$M$2:$X$2</c:f>
              <c:numCache>
                <c:formatCode>0.0%</c:formatCode>
                <c:ptCount val="12"/>
                <c:pt idx="0">
                  <c:v>-0.92222811836683727</c:v>
                </c:pt>
                <c:pt idx="1">
                  <c:v>-0.87529362995716464</c:v>
                </c:pt>
                <c:pt idx="2">
                  <c:v>-0.79644758014605754</c:v>
                </c:pt>
                <c:pt idx="3">
                  <c:v>-0.88146900269541795</c:v>
                </c:pt>
                <c:pt idx="4">
                  <c:v>-0.94382283030900349</c:v>
                </c:pt>
                <c:pt idx="5">
                  <c:v>-0.98878504672897194</c:v>
                </c:pt>
                <c:pt idx="6">
                  <c:v>-0.88482139547526972</c:v>
                </c:pt>
                <c:pt idx="7">
                  <c:v>-0.83461980763869537</c:v>
                </c:pt>
                <c:pt idx="8">
                  <c:v>-0.88210253998118504</c:v>
                </c:pt>
                <c:pt idx="9">
                  <c:v>-0.89811488463390243</c:v>
                </c:pt>
                <c:pt idx="10">
                  <c:v>-0.92441205792278403</c:v>
                </c:pt>
                <c:pt idx="11">
                  <c:v>-0.90176856998484101</c:v>
                </c:pt>
              </c:numCache>
            </c:numRef>
          </c:val>
          <c:extLst>
            <c:ext xmlns:c16="http://schemas.microsoft.com/office/drawing/2014/chart" uri="{C3380CC4-5D6E-409C-BE32-E72D297353CC}">
              <c16:uniqueId val="{00000000-6D30-4381-9142-2602C4DA0E87}"/>
            </c:ext>
          </c:extLst>
        </c:ser>
        <c:ser>
          <c:idx val="1"/>
          <c:order val="1"/>
          <c:tx>
            <c:strRef>
              <c:f>'graphique publié (2023)'!$L$3</c:f>
              <c:strCache>
                <c:ptCount val="1"/>
                <c:pt idx="0">
                  <c:v>imports</c:v>
                </c:pt>
              </c:strCache>
            </c:strRef>
          </c:tx>
          <c:invertIfNegative val="0"/>
          <c:cat>
            <c:strRef>
              <c:f>'graphique publié (2023)'!$M$1:$X$1</c:f>
              <c:strCache>
                <c:ptCount val="12"/>
                <c:pt idx="0">
                  <c:v> Services d'hébergement et de restauration</c:v>
                </c:pt>
                <c:pt idx="1">
                  <c:v>Services d'information et de communication</c:v>
                </c:pt>
                <c:pt idx="2">
                  <c:v> Edition, audiovisuel et diffusion</c:v>
                </c:pt>
                <c:pt idx="3">
                  <c:v> Services de télécommunications</c:v>
                </c:pt>
                <c:pt idx="4">
                  <c:v>Programmation, conseil et autres activités informatiques ; services d'information</c:v>
                </c:pt>
                <c:pt idx="5">
                  <c:v>  Services immobiliers</c:v>
                </c:pt>
                <c:pt idx="6">
                  <c:v>Services professionnels, scientifiques et techniques ; services administratifs et d'assistance</c:v>
                </c:pt>
                <c:pt idx="7">
                  <c:v>Services juridiques, comptables, de gestion, d'architecture, d'ingénierie</c:v>
                </c:pt>
                <c:pt idx="8">
                  <c:v>Recherche et développement scientifique</c:v>
                </c:pt>
                <c:pt idx="9">
                  <c:v>Autres services spécialisés, scientifiques et techniques</c:v>
                </c:pt>
                <c:pt idx="10">
                  <c:v> Services administratifs et d'assistance</c:v>
                </c:pt>
                <c:pt idx="11">
                  <c:v>Services artistiques et du spectacle et services récréatifs</c:v>
                </c:pt>
              </c:strCache>
            </c:strRef>
          </c:cat>
          <c:val>
            <c:numRef>
              <c:f>'graphique publié (2023)'!$M$3:$X$3</c:f>
              <c:numCache>
                <c:formatCode>0.0%</c:formatCode>
                <c:ptCount val="12"/>
                <c:pt idx="0">
                  <c:v>0</c:v>
                </c:pt>
                <c:pt idx="1">
                  <c:v>-4.6752798120768282E-2</c:v>
                </c:pt>
                <c:pt idx="2">
                  <c:v>-8.233279696332052E-2</c:v>
                </c:pt>
                <c:pt idx="3">
                  <c:v>-3.2165318957771791E-2</c:v>
                </c:pt>
                <c:pt idx="4">
                  <c:v>-2.5953195354320058E-2</c:v>
                </c:pt>
                <c:pt idx="5">
                  <c:v>0</c:v>
                </c:pt>
                <c:pt idx="6">
                  <c:v>-6.5717939530228711E-2</c:v>
                </c:pt>
                <c:pt idx="7">
                  <c:v>-8.3339141343741305E-2</c:v>
                </c:pt>
                <c:pt idx="8">
                  <c:v>-0.10049388523047974</c:v>
                </c:pt>
                <c:pt idx="9">
                  <c:v>-6.9219658531165504E-2</c:v>
                </c:pt>
                <c:pt idx="10">
                  <c:v>-3.9927704103222481E-2</c:v>
                </c:pt>
                <c:pt idx="11">
                  <c:v>-9.4131235111528204E-3</c:v>
                </c:pt>
              </c:numCache>
            </c:numRef>
          </c:val>
          <c:extLst>
            <c:ext xmlns:c16="http://schemas.microsoft.com/office/drawing/2014/chart" uri="{C3380CC4-5D6E-409C-BE32-E72D297353CC}">
              <c16:uniqueId val="{00000001-6D30-4381-9142-2602C4DA0E87}"/>
            </c:ext>
          </c:extLst>
        </c:ser>
        <c:ser>
          <c:idx val="2"/>
          <c:order val="2"/>
          <c:tx>
            <c:strRef>
              <c:f>'graphique publié (2023)'!$L$4</c:f>
              <c:strCache>
                <c:ptCount val="1"/>
                <c:pt idx="0">
                  <c:v>impôts+marges</c:v>
                </c:pt>
              </c:strCache>
            </c:strRef>
          </c:tx>
          <c:invertIfNegative val="0"/>
          <c:cat>
            <c:strRef>
              <c:f>'graphique publié (2023)'!$M$1:$X$1</c:f>
              <c:strCache>
                <c:ptCount val="12"/>
                <c:pt idx="0">
                  <c:v> Services d'hébergement et de restauration</c:v>
                </c:pt>
                <c:pt idx="1">
                  <c:v>Services d'information et de communication</c:v>
                </c:pt>
                <c:pt idx="2">
                  <c:v> Edition, audiovisuel et diffusion</c:v>
                </c:pt>
                <c:pt idx="3">
                  <c:v> Services de télécommunications</c:v>
                </c:pt>
                <c:pt idx="4">
                  <c:v>Programmation, conseil et autres activités informatiques ; services d'information</c:v>
                </c:pt>
                <c:pt idx="5">
                  <c:v>  Services immobiliers</c:v>
                </c:pt>
                <c:pt idx="6">
                  <c:v>Services professionnels, scientifiques et techniques ; services administratifs et d'assistance</c:v>
                </c:pt>
                <c:pt idx="7">
                  <c:v>Services juridiques, comptables, de gestion, d'architecture, d'ingénierie</c:v>
                </c:pt>
                <c:pt idx="8">
                  <c:v>Recherche et développement scientifique</c:v>
                </c:pt>
                <c:pt idx="9">
                  <c:v>Autres services spécialisés, scientifiques et techniques</c:v>
                </c:pt>
                <c:pt idx="10">
                  <c:v> Services administratifs et d'assistance</c:v>
                </c:pt>
                <c:pt idx="11">
                  <c:v>Services artistiques et du spectacle et services récréatifs</c:v>
                </c:pt>
              </c:strCache>
            </c:strRef>
          </c:cat>
          <c:val>
            <c:numRef>
              <c:f>'graphique publié (2023)'!$M$4:$X$4</c:f>
              <c:numCache>
                <c:formatCode>0.0%</c:formatCode>
                <c:ptCount val="12"/>
                <c:pt idx="0">
                  <c:v>-7.7771881633162759E-2</c:v>
                </c:pt>
                <c:pt idx="1">
                  <c:v>-7.7953571922067047E-2</c:v>
                </c:pt>
                <c:pt idx="2">
                  <c:v>-0.12121962289062199</c:v>
                </c:pt>
                <c:pt idx="3">
                  <c:v>-8.636567834681029E-2</c:v>
                </c:pt>
                <c:pt idx="4">
                  <c:v>-3.0223974336676455E-2</c:v>
                </c:pt>
                <c:pt idx="5">
                  <c:v>-1.1214953271028035E-2</c:v>
                </c:pt>
                <c:pt idx="6">
                  <c:v>-4.9460664994501566E-2</c:v>
                </c:pt>
                <c:pt idx="7">
                  <c:v>-8.204105101756333E-2</c:v>
                </c:pt>
                <c:pt idx="8">
                  <c:v>-1.7403574788335027E-2</c:v>
                </c:pt>
                <c:pt idx="9">
                  <c:v>-3.2665456834932084E-2</c:v>
                </c:pt>
                <c:pt idx="10">
                  <c:v>-3.5660237973993467E-2</c:v>
                </c:pt>
                <c:pt idx="11">
                  <c:v>-8.8818306504006198E-2</c:v>
                </c:pt>
              </c:numCache>
            </c:numRef>
          </c:val>
          <c:extLst>
            <c:ext xmlns:c16="http://schemas.microsoft.com/office/drawing/2014/chart" uri="{C3380CC4-5D6E-409C-BE32-E72D297353CC}">
              <c16:uniqueId val="{00000002-6D30-4381-9142-2602C4DA0E87}"/>
            </c:ext>
          </c:extLst>
        </c:ser>
        <c:ser>
          <c:idx val="3"/>
          <c:order val="3"/>
          <c:tx>
            <c:strRef>
              <c:f>'graphique publié (2023)'!$L$5</c:f>
              <c:strCache>
                <c:ptCount val="1"/>
                <c:pt idx="0">
                  <c:v>CI</c:v>
                </c:pt>
              </c:strCache>
            </c:strRef>
          </c:tx>
          <c:invertIfNegative val="0"/>
          <c:cat>
            <c:strRef>
              <c:f>'graphique publié (2023)'!$M$1:$X$1</c:f>
              <c:strCache>
                <c:ptCount val="12"/>
                <c:pt idx="0">
                  <c:v> Services d'hébergement et de restauration</c:v>
                </c:pt>
                <c:pt idx="1">
                  <c:v>Services d'information et de communication</c:v>
                </c:pt>
                <c:pt idx="2">
                  <c:v> Edition, audiovisuel et diffusion</c:v>
                </c:pt>
                <c:pt idx="3">
                  <c:v> Services de télécommunications</c:v>
                </c:pt>
                <c:pt idx="4">
                  <c:v>Programmation, conseil et autres activités informatiques ; services d'information</c:v>
                </c:pt>
                <c:pt idx="5">
                  <c:v>  Services immobiliers</c:v>
                </c:pt>
                <c:pt idx="6">
                  <c:v>Services professionnels, scientifiques et techniques ; services administratifs et d'assistance</c:v>
                </c:pt>
                <c:pt idx="7">
                  <c:v>Services juridiques, comptables, de gestion, d'architecture, d'ingénierie</c:v>
                </c:pt>
                <c:pt idx="8">
                  <c:v>Recherche et développement scientifique</c:v>
                </c:pt>
                <c:pt idx="9">
                  <c:v>Autres services spécialisés, scientifiques et techniques</c:v>
                </c:pt>
                <c:pt idx="10">
                  <c:v> Services administratifs et d'assistance</c:v>
                </c:pt>
                <c:pt idx="11">
                  <c:v>Services artistiques et du spectacle et services récréatifs</c:v>
                </c:pt>
              </c:strCache>
            </c:strRef>
          </c:cat>
          <c:val>
            <c:numRef>
              <c:f>'graphique publié (2023)'!$M$5:$X$5</c:f>
              <c:numCache>
                <c:formatCode>0.0%</c:formatCode>
                <c:ptCount val="12"/>
                <c:pt idx="0">
                  <c:v>0.2200961418404295</c:v>
                </c:pt>
                <c:pt idx="1">
                  <c:v>0.49591681636037038</c:v>
                </c:pt>
                <c:pt idx="2">
                  <c:v>0.47204687048727145</c:v>
                </c:pt>
                <c:pt idx="3">
                  <c:v>0.52524707996406117</c:v>
                </c:pt>
                <c:pt idx="4">
                  <c:v>0.49303341256497962</c:v>
                </c:pt>
                <c:pt idx="5">
                  <c:v>0.23574954273258003</c:v>
                </c:pt>
                <c:pt idx="6">
                  <c:v>0.69900720348930601</c:v>
                </c:pt>
                <c:pt idx="7">
                  <c:v>0.7172602453303597</c:v>
                </c:pt>
                <c:pt idx="8">
                  <c:v>4.6519285042333026E-2</c:v>
                </c:pt>
                <c:pt idx="9">
                  <c:v>0.81382171030702566</c:v>
                </c:pt>
                <c:pt idx="10">
                  <c:v>0.86072281552353558</c:v>
                </c:pt>
                <c:pt idx="11">
                  <c:v>0.21143434635097091</c:v>
                </c:pt>
              </c:numCache>
            </c:numRef>
          </c:val>
          <c:extLst>
            <c:ext xmlns:c16="http://schemas.microsoft.com/office/drawing/2014/chart" uri="{C3380CC4-5D6E-409C-BE32-E72D297353CC}">
              <c16:uniqueId val="{00000003-6D30-4381-9142-2602C4DA0E87}"/>
            </c:ext>
          </c:extLst>
        </c:ser>
        <c:ser>
          <c:idx val="4"/>
          <c:order val="4"/>
          <c:tx>
            <c:strRef>
              <c:f>'graphique publié (2023)'!$L$6</c:f>
              <c:strCache>
                <c:ptCount val="1"/>
                <c:pt idx="0">
                  <c:v>dép. CFM</c:v>
                </c:pt>
              </c:strCache>
            </c:strRef>
          </c:tx>
          <c:invertIfNegative val="0"/>
          <c:cat>
            <c:strRef>
              <c:f>'graphique publié (2023)'!$M$1:$X$1</c:f>
              <c:strCache>
                <c:ptCount val="12"/>
                <c:pt idx="0">
                  <c:v> Services d'hébergement et de restauration</c:v>
                </c:pt>
                <c:pt idx="1">
                  <c:v>Services d'information et de communication</c:v>
                </c:pt>
                <c:pt idx="2">
                  <c:v> Edition, audiovisuel et diffusion</c:v>
                </c:pt>
                <c:pt idx="3">
                  <c:v> Services de télécommunications</c:v>
                </c:pt>
                <c:pt idx="4">
                  <c:v>Programmation, conseil et autres activités informatiques ; services d'information</c:v>
                </c:pt>
                <c:pt idx="5">
                  <c:v>  Services immobiliers</c:v>
                </c:pt>
                <c:pt idx="6">
                  <c:v>Services professionnels, scientifiques et techniques ; services administratifs et d'assistance</c:v>
                </c:pt>
                <c:pt idx="7">
                  <c:v>Services juridiques, comptables, de gestion, d'architecture, d'ingénierie</c:v>
                </c:pt>
                <c:pt idx="8">
                  <c:v>Recherche et développement scientifique</c:v>
                </c:pt>
                <c:pt idx="9">
                  <c:v>Autres services spécialisés, scientifiques et techniques</c:v>
                </c:pt>
                <c:pt idx="10">
                  <c:v> Services administratifs et d'assistance</c:v>
                </c:pt>
                <c:pt idx="11">
                  <c:v>Services artistiques et du spectacle et services récréatifs</c:v>
                </c:pt>
              </c:strCache>
            </c:strRef>
          </c:cat>
          <c:val>
            <c:numRef>
              <c:f>'graphique publié (2023)'!$M$6:$X$6</c:f>
              <c:numCache>
                <c:formatCode>0.0%</c:formatCode>
                <c:ptCount val="12"/>
                <c:pt idx="0">
                  <c:v>0.77790610563116491</c:v>
                </c:pt>
                <c:pt idx="1">
                  <c:v>0.24707751830869149</c:v>
                </c:pt>
                <c:pt idx="2">
                  <c:v>0.30643231423030892</c:v>
                </c:pt>
                <c:pt idx="3">
                  <c:v>0.43692722371967663</c:v>
                </c:pt>
                <c:pt idx="4">
                  <c:v>2.8156221616712083E-2</c:v>
                </c:pt>
                <c:pt idx="5">
                  <c:v>0.69373856831449976</c:v>
                </c:pt>
                <c:pt idx="6">
                  <c:v>6.0340034349400121E-2</c:v>
                </c:pt>
                <c:pt idx="7">
                  <c:v>4.6452467242821302E-2</c:v>
                </c:pt>
                <c:pt idx="8">
                  <c:v>0</c:v>
                </c:pt>
                <c:pt idx="9">
                  <c:v>0.10903299877782303</c:v>
                </c:pt>
                <c:pt idx="10">
                  <c:v>8.0744762492200223E-2</c:v>
                </c:pt>
                <c:pt idx="11">
                  <c:v>0.41183859091893454</c:v>
                </c:pt>
              </c:numCache>
            </c:numRef>
          </c:val>
          <c:extLst>
            <c:ext xmlns:c16="http://schemas.microsoft.com/office/drawing/2014/chart" uri="{C3380CC4-5D6E-409C-BE32-E72D297353CC}">
              <c16:uniqueId val="{00000004-6D30-4381-9142-2602C4DA0E87}"/>
            </c:ext>
          </c:extLst>
        </c:ser>
        <c:ser>
          <c:idx val="5"/>
          <c:order val="5"/>
          <c:tx>
            <c:strRef>
              <c:f>'graphique publié (2023)'!$L$7</c:f>
              <c:strCache>
                <c:ptCount val="1"/>
                <c:pt idx="0">
                  <c:v>Dépe. APU ISBLSM</c:v>
                </c:pt>
              </c:strCache>
            </c:strRef>
          </c:tx>
          <c:invertIfNegative val="0"/>
          <c:cat>
            <c:strRef>
              <c:f>'graphique publié (2023)'!$M$1:$X$1</c:f>
              <c:strCache>
                <c:ptCount val="12"/>
                <c:pt idx="0">
                  <c:v> Services d'hébergement et de restauration</c:v>
                </c:pt>
                <c:pt idx="1">
                  <c:v>Services d'information et de communication</c:v>
                </c:pt>
                <c:pt idx="2">
                  <c:v> Edition, audiovisuel et diffusion</c:v>
                </c:pt>
                <c:pt idx="3">
                  <c:v> Services de télécommunications</c:v>
                </c:pt>
                <c:pt idx="4">
                  <c:v>Programmation, conseil et autres activités informatiques ; services d'information</c:v>
                </c:pt>
                <c:pt idx="5">
                  <c:v>  Services immobiliers</c:v>
                </c:pt>
                <c:pt idx="6">
                  <c:v>Services professionnels, scientifiques et techniques ; services administratifs et d'assistance</c:v>
                </c:pt>
                <c:pt idx="7">
                  <c:v>Services juridiques, comptables, de gestion, d'architecture, d'ingénierie</c:v>
                </c:pt>
                <c:pt idx="8">
                  <c:v>Recherche et développement scientifique</c:v>
                </c:pt>
                <c:pt idx="9">
                  <c:v>Autres services spécialisés, scientifiques et techniques</c:v>
                </c:pt>
                <c:pt idx="10">
                  <c:v> Services administratifs et d'assistance</c:v>
                </c:pt>
                <c:pt idx="11">
                  <c:v>Services artistiques et du spectacle et services récréatifs</c:v>
                </c:pt>
              </c:strCache>
            </c:strRef>
          </c:cat>
          <c:val>
            <c:numRef>
              <c:f>'graphique publié (2023)'!$M$7:$X$7</c:f>
              <c:numCache>
                <c:formatCode>0.0%</c:formatCode>
                <c:ptCount val="12"/>
                <c:pt idx="0">
                  <c:v>1.9977525284055439E-3</c:v>
                </c:pt>
                <c:pt idx="1">
                  <c:v>1.4377504490811112E-2</c:v>
                </c:pt>
                <c:pt idx="2">
                  <c:v>4.2930230639105491E-2</c:v>
                </c:pt>
                <c:pt idx="3">
                  <c:v>0</c:v>
                </c:pt>
                <c:pt idx="4">
                  <c:v>0</c:v>
                </c:pt>
                <c:pt idx="5">
                  <c:v>5.0978427000075176E-2</c:v>
                </c:pt>
                <c:pt idx="6">
                  <c:v>2.5657024946560737E-2</c:v>
                </c:pt>
                <c:pt idx="7">
                  <c:v>0</c:v>
                </c:pt>
                <c:pt idx="8">
                  <c:v>0.19125117591721544</c:v>
                </c:pt>
                <c:pt idx="9">
                  <c:v>0</c:v>
                </c:pt>
                <c:pt idx="10">
                  <c:v>1.2479648848501366E-3</c:v>
                </c:pt>
                <c:pt idx="11">
                  <c:v>0.32195192377102427</c:v>
                </c:pt>
              </c:numCache>
            </c:numRef>
          </c:val>
          <c:extLst>
            <c:ext xmlns:c16="http://schemas.microsoft.com/office/drawing/2014/chart" uri="{C3380CC4-5D6E-409C-BE32-E72D297353CC}">
              <c16:uniqueId val="{00000005-6D30-4381-9142-2602C4DA0E87}"/>
            </c:ext>
          </c:extLst>
        </c:ser>
        <c:ser>
          <c:idx val="6"/>
          <c:order val="6"/>
          <c:tx>
            <c:strRef>
              <c:f>'graphique publié (2023)'!$L$8</c:f>
              <c:strCache>
                <c:ptCount val="1"/>
                <c:pt idx="0">
                  <c:v>FBCF</c:v>
                </c:pt>
              </c:strCache>
            </c:strRef>
          </c:tx>
          <c:invertIfNegative val="0"/>
          <c:cat>
            <c:strRef>
              <c:f>'graphique publié (2023)'!$M$1:$X$1</c:f>
              <c:strCache>
                <c:ptCount val="12"/>
                <c:pt idx="0">
                  <c:v> Services d'hébergement et de restauration</c:v>
                </c:pt>
                <c:pt idx="1">
                  <c:v>Services d'information et de communication</c:v>
                </c:pt>
                <c:pt idx="2">
                  <c:v> Edition, audiovisuel et diffusion</c:v>
                </c:pt>
                <c:pt idx="3">
                  <c:v> Services de télécommunications</c:v>
                </c:pt>
                <c:pt idx="4">
                  <c:v>Programmation, conseil et autres activités informatiques ; services d'information</c:v>
                </c:pt>
                <c:pt idx="5">
                  <c:v>  Services immobiliers</c:v>
                </c:pt>
                <c:pt idx="6">
                  <c:v>Services professionnels, scientifiques et techniques ; services administratifs et d'assistance</c:v>
                </c:pt>
                <c:pt idx="7">
                  <c:v>Services juridiques, comptables, de gestion, d'architecture, d'ingénierie</c:v>
                </c:pt>
                <c:pt idx="8">
                  <c:v>Recherche et développement scientifique</c:v>
                </c:pt>
                <c:pt idx="9">
                  <c:v>Autres services spécialisés, scientifiques et techniques</c:v>
                </c:pt>
                <c:pt idx="10">
                  <c:v> Services administratifs et d'assistance</c:v>
                </c:pt>
                <c:pt idx="11">
                  <c:v>Services artistiques et du spectacle et services récréatifs</c:v>
                </c:pt>
              </c:strCache>
            </c:strRef>
          </c:cat>
          <c:val>
            <c:numRef>
              <c:f>'graphique publié (2023)'!$M$8:$X$8</c:f>
              <c:numCache>
                <c:formatCode>0.0%</c:formatCode>
                <c:ptCount val="12"/>
                <c:pt idx="0">
                  <c:v>0</c:v>
                </c:pt>
                <c:pt idx="1">
                  <c:v>0.18877297222606051</c:v>
                </c:pt>
                <c:pt idx="2">
                  <c:v>0.10877996451706068</c:v>
                </c:pt>
                <c:pt idx="3">
                  <c:v>0</c:v>
                </c:pt>
                <c:pt idx="4">
                  <c:v>0.42611165864687811</c:v>
                </c:pt>
                <c:pt idx="5">
                  <c:v>1.9533461952845083E-2</c:v>
                </c:pt>
                <c:pt idx="6">
                  <c:v>0.13504997961276613</c:v>
                </c:pt>
                <c:pt idx="7">
                  <c:v>0.13801575132422639</c:v>
                </c:pt>
                <c:pt idx="8">
                  <c:v>0.65331608654750717</c:v>
                </c:pt>
                <c:pt idx="9">
                  <c:v>3.7035665345727937E-3</c:v>
                </c:pt>
                <c:pt idx="10">
                  <c:v>0</c:v>
                </c:pt>
                <c:pt idx="11">
                  <c:v>3.197863278712193E-2</c:v>
                </c:pt>
              </c:numCache>
            </c:numRef>
          </c:val>
          <c:extLst>
            <c:ext xmlns:c16="http://schemas.microsoft.com/office/drawing/2014/chart" uri="{C3380CC4-5D6E-409C-BE32-E72D297353CC}">
              <c16:uniqueId val="{00000006-6D30-4381-9142-2602C4DA0E87}"/>
            </c:ext>
          </c:extLst>
        </c:ser>
        <c:dLbls>
          <c:showLegendKey val="0"/>
          <c:showVal val="0"/>
          <c:showCatName val="0"/>
          <c:showSerName val="0"/>
          <c:showPercent val="0"/>
          <c:showBubbleSize val="0"/>
        </c:dLbls>
        <c:gapWidth val="150"/>
        <c:overlap val="100"/>
        <c:axId val="100453376"/>
        <c:axId val="102773504"/>
      </c:barChart>
      <c:catAx>
        <c:axId val="100453376"/>
        <c:scaling>
          <c:orientation val="minMax"/>
        </c:scaling>
        <c:delete val="0"/>
        <c:axPos val="l"/>
        <c:numFmt formatCode="General" sourceLinked="0"/>
        <c:majorTickMark val="out"/>
        <c:minorTickMark val="none"/>
        <c:tickLblPos val="nextTo"/>
        <c:crossAx val="102773504"/>
        <c:crosses val="autoZero"/>
        <c:auto val="1"/>
        <c:lblAlgn val="ctr"/>
        <c:lblOffset val="100"/>
        <c:noMultiLvlLbl val="0"/>
      </c:catAx>
      <c:valAx>
        <c:axId val="102773504"/>
        <c:scaling>
          <c:orientation val="minMax"/>
        </c:scaling>
        <c:delete val="0"/>
        <c:axPos val="b"/>
        <c:majorGridlines/>
        <c:numFmt formatCode="0%" sourceLinked="1"/>
        <c:majorTickMark val="out"/>
        <c:minorTickMark val="none"/>
        <c:tickLblPos val="nextTo"/>
        <c:crossAx val="100453376"/>
        <c:crosses val="autoZero"/>
        <c:crossBetween val="between"/>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'graphique publié (2023)'!$C$1</c:f>
              <c:strCache>
                <c:ptCount val="1"/>
                <c:pt idx="0">
                  <c:v>production</c:v>
                </c:pt>
              </c:strCache>
            </c:strRef>
          </c:tx>
          <c:spPr>
            <a:solidFill>
              <a:srgbClr val="002060"/>
            </a:solidFill>
          </c:spPr>
          <c:invertIfNegative val="0"/>
          <c:cat>
            <c:strRef>
              <c:f>'graphique publié (2023)'!$B$2:$B$13</c:f>
              <c:strCache>
                <c:ptCount val="12"/>
                <c:pt idx="0">
                  <c:v> Services d'hébergement et de restauration</c:v>
                </c:pt>
                <c:pt idx="1">
                  <c:v>Services d'information et de communication</c:v>
                </c:pt>
                <c:pt idx="2">
                  <c:v> Edition, audiovisuel et diffusion</c:v>
                </c:pt>
                <c:pt idx="3">
                  <c:v> Services de télécommunications</c:v>
                </c:pt>
                <c:pt idx="4">
                  <c:v>Programmation, conseil informatiques</c:v>
                </c:pt>
                <c:pt idx="5">
                  <c:v>  Services immobiliers</c:v>
                </c:pt>
                <c:pt idx="6">
                  <c:v>Servicesscientifiques et techniques</c:v>
                </c:pt>
                <c:pt idx="7">
                  <c:v>Services juridiques, comptables, d'architecture</c:v>
                </c:pt>
                <c:pt idx="8">
                  <c:v>Recherche et développement</c:v>
                </c:pt>
                <c:pt idx="9">
                  <c:v>Autres services scientifiques</c:v>
                </c:pt>
                <c:pt idx="10">
                  <c:v> Services administratifs et d'assistance</c:v>
                </c:pt>
                <c:pt idx="11">
                  <c:v>Services artistiques récréatifs </c:v>
                </c:pt>
              </c:strCache>
            </c:strRef>
          </c:cat>
          <c:val>
            <c:numRef>
              <c:f>'graphique publié (2023)'!$C$2:$C$13</c:f>
              <c:numCache>
                <c:formatCode>0.0%</c:formatCode>
                <c:ptCount val="12"/>
                <c:pt idx="0">
                  <c:v>0.79149376463540821</c:v>
                </c:pt>
                <c:pt idx="1">
                  <c:v>0.84728364266689216</c:v>
                </c:pt>
                <c:pt idx="2">
                  <c:v>0.85678937103851782</c:v>
                </c:pt>
                <c:pt idx="3">
                  <c:v>0.86420906555282284</c:v>
                </c:pt>
                <c:pt idx="4">
                  <c:v>0.83722383909908293</c:v>
                </c:pt>
                <c:pt idx="5">
                  <c:v>0.99122740177221735</c:v>
                </c:pt>
                <c:pt idx="6">
                  <c:v>0.84173967586858123</c:v>
                </c:pt>
                <c:pt idx="7">
                  <c:v>0.83980665251677067</c:v>
                </c:pt>
                <c:pt idx="8">
                  <c:v>0.83346307891916271</c:v>
                </c:pt>
                <c:pt idx="9">
                  <c:v>0.77054497902620445</c:v>
                </c:pt>
                <c:pt idx="10">
                  <c:v>0.85802561261918009</c:v>
                </c:pt>
                <c:pt idx="11">
                  <c:v>0.89668417286584123</c:v>
                </c:pt>
              </c:numCache>
            </c:numRef>
          </c:val>
          <c:extLst>
            <c:ext xmlns:c16="http://schemas.microsoft.com/office/drawing/2014/chart" uri="{C3380CC4-5D6E-409C-BE32-E72D297353CC}">
              <c16:uniqueId val="{00000000-BCC3-4A84-AAD8-80A27489E269}"/>
            </c:ext>
          </c:extLst>
        </c:ser>
        <c:ser>
          <c:idx val="1"/>
          <c:order val="1"/>
          <c:tx>
            <c:strRef>
              <c:f>'graphique publié (2023)'!$D$1</c:f>
              <c:strCache>
                <c:ptCount val="1"/>
                <c:pt idx="0">
                  <c:v>imports</c:v>
                </c:pt>
              </c:strCache>
            </c:strRef>
          </c:tx>
          <c:spPr>
            <a:solidFill>
              <a:srgbClr val="00B0F0"/>
            </a:solidFill>
          </c:spPr>
          <c:invertIfNegative val="0"/>
          <c:cat>
            <c:strRef>
              <c:f>'graphique publié (2023)'!$B$2:$B$13</c:f>
              <c:strCache>
                <c:ptCount val="12"/>
                <c:pt idx="0">
                  <c:v> Services d'hébergement et de restauration</c:v>
                </c:pt>
                <c:pt idx="1">
                  <c:v>Services d'information et de communication</c:v>
                </c:pt>
                <c:pt idx="2">
                  <c:v> Edition, audiovisuel et diffusion</c:v>
                </c:pt>
                <c:pt idx="3">
                  <c:v> Services de télécommunications</c:v>
                </c:pt>
                <c:pt idx="4">
                  <c:v>Programmation, conseil informatiques</c:v>
                </c:pt>
                <c:pt idx="5">
                  <c:v>  Services immobiliers</c:v>
                </c:pt>
                <c:pt idx="6">
                  <c:v>Servicesscientifiques et techniques</c:v>
                </c:pt>
                <c:pt idx="7">
                  <c:v>Services juridiques, comptables, d'architecture</c:v>
                </c:pt>
                <c:pt idx="8">
                  <c:v>Recherche et développement</c:v>
                </c:pt>
                <c:pt idx="9">
                  <c:v>Autres services scientifiques</c:v>
                </c:pt>
                <c:pt idx="10">
                  <c:v> Services administratifs et d'assistance</c:v>
                </c:pt>
                <c:pt idx="11">
                  <c:v>Services artistiques récréatifs </c:v>
                </c:pt>
              </c:strCache>
            </c:strRef>
          </c:cat>
          <c:val>
            <c:numRef>
              <c:f>'graphique publié (2023)'!$D$2:$D$13</c:f>
              <c:numCache>
                <c:formatCode>0.0%</c:formatCode>
                <c:ptCount val="12"/>
                <c:pt idx="0">
                  <c:v>0.14095735990851169</c:v>
                </c:pt>
                <c:pt idx="1">
                  <c:v>0.10110063557829167</c:v>
                </c:pt>
                <c:pt idx="2">
                  <c:v>5.1511457825451003E-2</c:v>
                </c:pt>
                <c:pt idx="3">
                  <c:v>4.5327764114260587E-2</c:v>
                </c:pt>
                <c:pt idx="4">
                  <c:v>0.14174342664546391</c:v>
                </c:pt>
                <c:pt idx="5">
                  <c:v>0</c:v>
                </c:pt>
                <c:pt idx="6">
                  <c:v>0.11102531413393235</c:v>
                </c:pt>
                <c:pt idx="7">
                  <c:v>8.8966179683021659E-2</c:v>
                </c:pt>
                <c:pt idx="8">
                  <c:v>0.15307722682913069</c:v>
                </c:pt>
                <c:pt idx="9">
                  <c:v>0.19199089720292783</c:v>
                </c:pt>
                <c:pt idx="10">
                  <c:v>0.11116404819443088</c:v>
                </c:pt>
                <c:pt idx="11">
                  <c:v>2.1020939934385505E-2</c:v>
                </c:pt>
              </c:numCache>
            </c:numRef>
          </c:val>
          <c:extLst>
            <c:ext xmlns:c16="http://schemas.microsoft.com/office/drawing/2014/chart" uri="{C3380CC4-5D6E-409C-BE32-E72D297353CC}">
              <c16:uniqueId val="{00000001-BCC3-4A84-AAD8-80A27489E269}"/>
            </c:ext>
          </c:extLst>
        </c:ser>
        <c:ser>
          <c:idx val="2"/>
          <c:order val="2"/>
          <c:tx>
            <c:strRef>
              <c:f>'graphique publié (2023)'!$E$1</c:f>
              <c:strCache>
                <c:ptCount val="1"/>
                <c:pt idx="0">
                  <c:v>impôts+marges</c:v>
                </c:pt>
              </c:strCache>
            </c:strRef>
          </c:tx>
          <c:invertIfNegative val="0"/>
          <c:cat>
            <c:strRef>
              <c:f>'graphique publié (2023)'!$B$2:$B$13</c:f>
              <c:strCache>
                <c:ptCount val="12"/>
                <c:pt idx="0">
                  <c:v> Services d'hébergement et de restauration</c:v>
                </c:pt>
                <c:pt idx="1">
                  <c:v>Services d'information et de communication</c:v>
                </c:pt>
                <c:pt idx="2">
                  <c:v> Edition, audiovisuel et diffusion</c:v>
                </c:pt>
                <c:pt idx="3">
                  <c:v> Services de télécommunications</c:v>
                </c:pt>
                <c:pt idx="4">
                  <c:v>Programmation, conseil informatiques</c:v>
                </c:pt>
                <c:pt idx="5">
                  <c:v>  Services immobiliers</c:v>
                </c:pt>
                <c:pt idx="6">
                  <c:v>Servicesscientifiques et techniques</c:v>
                </c:pt>
                <c:pt idx="7">
                  <c:v>Services juridiques, comptables, d'architecture</c:v>
                </c:pt>
                <c:pt idx="8">
                  <c:v>Recherche et développement</c:v>
                </c:pt>
                <c:pt idx="9">
                  <c:v>Autres services scientifiques</c:v>
                </c:pt>
                <c:pt idx="10">
                  <c:v> Services administratifs et d'assistance</c:v>
                </c:pt>
                <c:pt idx="11">
                  <c:v>Services artistiques récréatifs </c:v>
                </c:pt>
              </c:strCache>
            </c:strRef>
          </c:cat>
          <c:val>
            <c:numRef>
              <c:f>'graphique publié (2023)'!$E$2:$E$13</c:f>
              <c:numCache>
                <c:formatCode>0.0%</c:formatCode>
                <c:ptCount val="12"/>
                <c:pt idx="0">
                  <c:v>6.7548875456080071E-2</c:v>
                </c:pt>
                <c:pt idx="1">
                  <c:v>5.1615721754816143E-2</c:v>
                </c:pt>
                <c:pt idx="2">
                  <c:v>9.1699171136031155E-2</c:v>
                </c:pt>
                <c:pt idx="3">
                  <c:v>9.0463170332916593E-2</c:v>
                </c:pt>
                <c:pt idx="4">
                  <c:v>2.1032734255453156E-2</c:v>
                </c:pt>
                <c:pt idx="5">
                  <c:v>8.7725982277826638E-3</c:v>
                </c:pt>
                <c:pt idx="6">
                  <c:v>4.723500999748647E-2</c:v>
                </c:pt>
                <c:pt idx="7">
                  <c:v>7.1227167800207644E-2</c:v>
                </c:pt>
                <c:pt idx="8">
                  <c:v>1.3459694251706551E-2</c:v>
                </c:pt>
                <c:pt idx="9">
                  <c:v>3.7464123770867705E-2</c:v>
                </c:pt>
                <c:pt idx="10">
                  <c:v>3.0810339186388876E-2</c:v>
                </c:pt>
                <c:pt idx="11">
                  <c:v>8.2294887199773223E-2</c:v>
                </c:pt>
              </c:numCache>
            </c:numRef>
          </c:val>
          <c:extLst>
            <c:ext xmlns:c16="http://schemas.microsoft.com/office/drawing/2014/chart" uri="{C3380CC4-5D6E-409C-BE32-E72D297353CC}">
              <c16:uniqueId val="{00000002-BCC3-4A84-AAD8-80A27489E269}"/>
            </c:ext>
          </c:extLst>
        </c:ser>
        <c:dLbls>
          <c:showLegendKey val="0"/>
          <c:showVal val="0"/>
          <c:showCatName val="0"/>
          <c:showSerName val="0"/>
          <c:showPercent val="0"/>
          <c:showBubbleSize val="0"/>
        </c:dLbls>
        <c:gapWidth val="150"/>
        <c:overlap val="100"/>
        <c:axId val="135284224"/>
        <c:axId val="135286144"/>
      </c:barChart>
      <c:catAx>
        <c:axId val="135284224"/>
        <c:scaling>
          <c:orientation val="minMax"/>
        </c:scaling>
        <c:delete val="0"/>
        <c:axPos val="l"/>
        <c:numFmt formatCode="General" sourceLinked="0"/>
        <c:majorTickMark val="out"/>
        <c:minorTickMark val="none"/>
        <c:tickLblPos val="nextTo"/>
        <c:txPr>
          <a:bodyPr/>
          <a:lstStyle/>
          <a:p>
            <a:pPr>
              <a:defRPr sz="1000" b="1">
                <a:latin typeface="Arial" pitchFamily="34" charset="0"/>
                <a:cs typeface="Arial" pitchFamily="34" charset="0"/>
              </a:defRPr>
            </a:pPr>
            <a:endParaRPr lang="fr-FR"/>
          </a:p>
        </c:txPr>
        <c:crossAx val="135286144"/>
        <c:crosses val="autoZero"/>
        <c:auto val="1"/>
        <c:lblAlgn val="ctr"/>
        <c:lblOffset val="100"/>
        <c:noMultiLvlLbl val="0"/>
      </c:catAx>
      <c:valAx>
        <c:axId val="135286144"/>
        <c:scaling>
          <c:orientation val="minMax"/>
        </c:scaling>
        <c:delete val="0"/>
        <c:axPos val="b"/>
        <c:majorGridlines/>
        <c:numFmt formatCode="0%" sourceLinked="1"/>
        <c:majorTickMark val="out"/>
        <c:minorTickMark val="none"/>
        <c:tickLblPos val="nextTo"/>
        <c:crossAx val="135284224"/>
        <c:crosses val="autoZero"/>
        <c:crossBetween val="between"/>
      </c:valAx>
    </c:plotArea>
    <c:legend>
      <c:legendPos val="b"/>
      <c:overlay val="0"/>
      <c:txPr>
        <a:bodyPr/>
        <a:lstStyle/>
        <a:p>
          <a:pPr>
            <a:defRPr sz="1100">
              <a:latin typeface="Arial" pitchFamily="34" charset="0"/>
              <a:cs typeface="Arial" pitchFamily="34" charset="0"/>
            </a:defRPr>
          </a:pPr>
          <a:endParaRPr lang="fr-FR"/>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'graphique publié (2023)'!$G$1</c:f>
              <c:strCache>
                <c:ptCount val="1"/>
                <c:pt idx="0">
                  <c:v>CI</c:v>
                </c:pt>
              </c:strCache>
            </c:strRef>
          </c:tx>
          <c:spPr>
            <a:solidFill>
              <a:schemeClr val="tx1"/>
            </a:solidFill>
          </c:spPr>
          <c:invertIfNegative val="0"/>
          <c:cat>
            <c:strRef>
              <c:f>'graphique publié (2023)'!$F$2:$F$13</c:f>
              <c:strCache>
                <c:ptCount val="12"/>
                <c:pt idx="0">
                  <c:v> Services d'hébergement et de restauration</c:v>
                </c:pt>
                <c:pt idx="1">
                  <c:v>Services d'information et de communication</c:v>
                </c:pt>
                <c:pt idx="2">
                  <c:v> Edition, audiovisuel et diffusion</c:v>
                </c:pt>
                <c:pt idx="3">
                  <c:v> Services de télécommunications</c:v>
                </c:pt>
                <c:pt idx="4">
                  <c:v>Programmation, conseil informatiques</c:v>
                </c:pt>
                <c:pt idx="5">
                  <c:v>  Services immobiliers</c:v>
                </c:pt>
                <c:pt idx="6">
                  <c:v>Servicesscientifiques et techniques</c:v>
                </c:pt>
                <c:pt idx="7">
                  <c:v>Services juridiques, comptables, d'architecture</c:v>
                </c:pt>
                <c:pt idx="8">
                  <c:v>Recherche et développement</c:v>
                </c:pt>
                <c:pt idx="9">
                  <c:v>Autres services scientifiques</c:v>
                </c:pt>
                <c:pt idx="10">
                  <c:v> Services administratifs et d'assistance</c:v>
                </c:pt>
                <c:pt idx="11">
                  <c:v>Services artistiques récréatifs </c:v>
                </c:pt>
              </c:strCache>
            </c:strRef>
          </c:cat>
          <c:val>
            <c:numRef>
              <c:f>'graphique publié (2023)'!$G$2:$G$13</c:f>
              <c:numCache>
                <c:formatCode>0.0%</c:formatCode>
                <c:ptCount val="12"/>
                <c:pt idx="0">
                  <c:v>0.17157871807438874</c:v>
                </c:pt>
                <c:pt idx="1">
                  <c:v>0.48844262179568482</c:v>
                </c:pt>
                <c:pt idx="2">
                  <c:v>0.53944417357386631</c:v>
                </c:pt>
                <c:pt idx="3">
                  <c:v>0.51884420384440988</c:v>
                </c:pt>
                <c:pt idx="4">
                  <c:v>0.45645433906407834</c:v>
                </c:pt>
                <c:pt idx="5">
                  <c:v>0.23337716764781791</c:v>
                </c:pt>
                <c:pt idx="6">
                  <c:v>0.6931960481056858</c:v>
                </c:pt>
                <c:pt idx="7">
                  <c:v>0.73459649557686635</c:v>
                </c:pt>
                <c:pt idx="8">
                  <c:v>6.0371185197720986E-2</c:v>
                </c:pt>
                <c:pt idx="9">
                  <c:v>0.75002971995312739</c:v>
                </c:pt>
                <c:pt idx="10">
                  <c:v>0.79855462628651463</c:v>
                </c:pt>
                <c:pt idx="11">
                  <c:v>0.19188864437213948</c:v>
                </c:pt>
              </c:numCache>
            </c:numRef>
          </c:val>
          <c:extLst>
            <c:ext xmlns:c16="http://schemas.microsoft.com/office/drawing/2014/chart" uri="{C3380CC4-5D6E-409C-BE32-E72D297353CC}">
              <c16:uniqueId val="{00000000-0841-4ADA-AD56-7C33E3675AF1}"/>
            </c:ext>
          </c:extLst>
        </c:ser>
        <c:ser>
          <c:idx val="1"/>
          <c:order val="1"/>
          <c:tx>
            <c:strRef>
              <c:f>'graphique publié (2023)'!$H$1</c:f>
              <c:strCache>
                <c:ptCount val="1"/>
                <c:pt idx="0">
                  <c:v>consom. Ménages</c:v>
                </c:pt>
              </c:strCache>
            </c:strRef>
          </c:tx>
          <c:spPr>
            <a:solidFill>
              <a:srgbClr val="FF0000"/>
            </a:solidFill>
          </c:spPr>
          <c:invertIfNegative val="0"/>
          <c:cat>
            <c:strRef>
              <c:f>'graphique publié (2023)'!$F$2:$F$13</c:f>
              <c:strCache>
                <c:ptCount val="12"/>
                <c:pt idx="0">
                  <c:v> Services d'hébergement et de restauration</c:v>
                </c:pt>
                <c:pt idx="1">
                  <c:v>Services d'information et de communication</c:v>
                </c:pt>
                <c:pt idx="2">
                  <c:v> Edition, audiovisuel et diffusion</c:v>
                </c:pt>
                <c:pt idx="3">
                  <c:v> Services de télécommunications</c:v>
                </c:pt>
                <c:pt idx="4">
                  <c:v>Programmation, conseil informatiques</c:v>
                </c:pt>
                <c:pt idx="5">
                  <c:v>  Services immobiliers</c:v>
                </c:pt>
                <c:pt idx="6">
                  <c:v>Servicesscientifiques et techniques</c:v>
                </c:pt>
                <c:pt idx="7">
                  <c:v>Services juridiques, comptables, d'architecture</c:v>
                </c:pt>
                <c:pt idx="8">
                  <c:v>Recherche et développement</c:v>
                </c:pt>
                <c:pt idx="9">
                  <c:v>Autres services scientifiques</c:v>
                </c:pt>
                <c:pt idx="10">
                  <c:v> Services administratifs et d'assistance</c:v>
                </c:pt>
                <c:pt idx="11">
                  <c:v>Services artistiques récréatifs </c:v>
                </c:pt>
              </c:strCache>
            </c:strRef>
          </c:cat>
          <c:val>
            <c:numRef>
              <c:f>'graphique publié (2023)'!$H$2:$H$13</c:f>
              <c:numCache>
                <c:formatCode>0.0%</c:formatCode>
                <c:ptCount val="12"/>
                <c:pt idx="0">
                  <c:v>0.64778086369329635</c:v>
                </c:pt>
                <c:pt idx="1">
                  <c:v>0.14852238616665961</c:v>
                </c:pt>
                <c:pt idx="2">
                  <c:v>0.19932959531935643</c:v>
                </c:pt>
                <c:pt idx="3">
                  <c:v>0.42717192673912141</c:v>
                </c:pt>
                <c:pt idx="4">
                  <c:v>2.6263414243851702E-2</c:v>
                </c:pt>
                <c:pt idx="5">
                  <c:v>0.71020192461317244</c:v>
                </c:pt>
                <c:pt idx="6">
                  <c:v>4.6902137854355978E-2</c:v>
                </c:pt>
                <c:pt idx="7">
                  <c:v>2.8537344880474689E-2</c:v>
                </c:pt>
                <c:pt idx="8">
                  <c:v>0</c:v>
                </c:pt>
                <c:pt idx="9">
                  <c:v>0.10288198631183873</c:v>
                </c:pt>
                <c:pt idx="10">
                  <c:v>6.9786064025807795E-2</c:v>
                </c:pt>
                <c:pt idx="11">
                  <c:v>0.39843254262917011</c:v>
                </c:pt>
              </c:numCache>
            </c:numRef>
          </c:val>
          <c:extLst>
            <c:ext xmlns:c16="http://schemas.microsoft.com/office/drawing/2014/chart" uri="{C3380CC4-5D6E-409C-BE32-E72D297353CC}">
              <c16:uniqueId val="{00000001-0841-4ADA-AD56-7C33E3675AF1}"/>
            </c:ext>
          </c:extLst>
        </c:ser>
        <c:ser>
          <c:idx val="2"/>
          <c:order val="2"/>
          <c:tx>
            <c:strRef>
              <c:f>'graphique publié (2023)'!$I$1</c:f>
              <c:strCache>
                <c:ptCount val="1"/>
                <c:pt idx="0">
                  <c:v>consom. APU, ISBLSM</c:v>
                </c:pt>
              </c:strCache>
            </c:strRef>
          </c:tx>
          <c:spPr>
            <a:solidFill>
              <a:srgbClr val="00B050"/>
            </a:solidFill>
          </c:spPr>
          <c:invertIfNegative val="0"/>
          <c:cat>
            <c:strRef>
              <c:f>'graphique publié (2023)'!$F$2:$F$13</c:f>
              <c:strCache>
                <c:ptCount val="12"/>
                <c:pt idx="0">
                  <c:v> Services d'hébergement et de restauration</c:v>
                </c:pt>
                <c:pt idx="1">
                  <c:v>Services d'information et de communication</c:v>
                </c:pt>
                <c:pt idx="2">
                  <c:v> Edition, audiovisuel et diffusion</c:v>
                </c:pt>
                <c:pt idx="3">
                  <c:v> Services de télécommunications</c:v>
                </c:pt>
                <c:pt idx="4">
                  <c:v>Programmation, conseil informatiques</c:v>
                </c:pt>
                <c:pt idx="5">
                  <c:v>  Services immobiliers</c:v>
                </c:pt>
                <c:pt idx="6">
                  <c:v>Servicesscientifiques et techniques</c:v>
                </c:pt>
                <c:pt idx="7">
                  <c:v>Services juridiques, comptables, d'architecture</c:v>
                </c:pt>
                <c:pt idx="8">
                  <c:v>Recherche et développement</c:v>
                </c:pt>
                <c:pt idx="9">
                  <c:v>Autres services scientifiques</c:v>
                </c:pt>
                <c:pt idx="10">
                  <c:v> Services administratifs et d'assistance</c:v>
                </c:pt>
                <c:pt idx="11">
                  <c:v>Services artistiques récréatifs </c:v>
                </c:pt>
              </c:strCache>
            </c:strRef>
          </c:cat>
          <c:val>
            <c:numRef>
              <c:f>'graphique publié (2023)'!$I$2:$I$13</c:f>
              <c:numCache>
                <c:formatCode>0.0%</c:formatCode>
                <c:ptCount val="12"/>
                <c:pt idx="0">
                  <c:v>1.3178674508522573E-3</c:v>
                </c:pt>
                <c:pt idx="1">
                  <c:v>1.1172648994489776E-2</c:v>
                </c:pt>
                <c:pt idx="2">
                  <c:v>4.8317893710385175E-2</c:v>
                </c:pt>
                <c:pt idx="3">
                  <c:v>0</c:v>
                </c:pt>
                <c:pt idx="4">
                  <c:v>0</c:v>
                </c:pt>
                <c:pt idx="5">
                  <c:v>3.510514090478941E-2</c:v>
                </c:pt>
                <c:pt idx="6">
                  <c:v>2.0897350835916678E-2</c:v>
                </c:pt>
                <c:pt idx="7">
                  <c:v>0</c:v>
                </c:pt>
                <c:pt idx="8">
                  <c:v>0.20037231342020648</c:v>
                </c:pt>
                <c:pt idx="9">
                  <c:v>0</c:v>
                </c:pt>
                <c:pt idx="10">
                  <c:v>2.0004477329215722E-3</c:v>
                </c:pt>
                <c:pt idx="11">
                  <c:v>0.36499750232890954</c:v>
                </c:pt>
              </c:numCache>
            </c:numRef>
          </c:val>
          <c:extLst>
            <c:ext xmlns:c16="http://schemas.microsoft.com/office/drawing/2014/chart" uri="{C3380CC4-5D6E-409C-BE32-E72D297353CC}">
              <c16:uniqueId val="{00000002-0841-4ADA-AD56-7C33E3675AF1}"/>
            </c:ext>
          </c:extLst>
        </c:ser>
        <c:ser>
          <c:idx val="3"/>
          <c:order val="3"/>
          <c:tx>
            <c:strRef>
              <c:f>'graphique publié (2023)'!$J$1</c:f>
              <c:strCache>
                <c:ptCount val="1"/>
                <c:pt idx="0">
                  <c:v>FBCF</c:v>
                </c:pt>
              </c:strCache>
            </c:strRef>
          </c:tx>
          <c:spPr>
            <a:solidFill>
              <a:srgbClr val="7030A0"/>
            </a:solidFill>
          </c:spPr>
          <c:invertIfNegative val="0"/>
          <c:cat>
            <c:strRef>
              <c:f>'graphique publié (2023)'!$F$2:$F$13</c:f>
              <c:strCache>
                <c:ptCount val="12"/>
                <c:pt idx="0">
                  <c:v> Services d'hébergement et de restauration</c:v>
                </c:pt>
                <c:pt idx="1">
                  <c:v>Services d'information et de communication</c:v>
                </c:pt>
                <c:pt idx="2">
                  <c:v> Edition, audiovisuel et diffusion</c:v>
                </c:pt>
                <c:pt idx="3">
                  <c:v> Services de télécommunications</c:v>
                </c:pt>
                <c:pt idx="4">
                  <c:v>Programmation, conseil informatiques</c:v>
                </c:pt>
                <c:pt idx="5">
                  <c:v>  Services immobiliers</c:v>
                </c:pt>
                <c:pt idx="6">
                  <c:v>Servicesscientifiques et techniques</c:v>
                </c:pt>
                <c:pt idx="7">
                  <c:v>Services juridiques, comptables, d'architecture</c:v>
                </c:pt>
                <c:pt idx="8">
                  <c:v>Recherche et développement</c:v>
                </c:pt>
                <c:pt idx="9">
                  <c:v>Autres services scientifiques</c:v>
                </c:pt>
                <c:pt idx="10">
                  <c:v> Services administratifs et d'assistance</c:v>
                </c:pt>
                <c:pt idx="11">
                  <c:v>Services artistiques récréatifs </c:v>
                </c:pt>
              </c:strCache>
            </c:strRef>
          </c:cat>
          <c:val>
            <c:numRef>
              <c:f>'graphique publié (2023)'!$J$2:$J$13</c:f>
              <c:numCache>
                <c:formatCode>0.0%</c:formatCode>
                <c:ptCount val="12"/>
                <c:pt idx="0">
                  <c:v>0</c:v>
                </c:pt>
                <c:pt idx="1">
                  <c:v>0.26896658633858989</c:v>
                </c:pt>
                <c:pt idx="2">
                  <c:v>0.17101413944417354</c:v>
                </c:pt>
                <c:pt idx="3">
                  <c:v>0</c:v>
                </c:pt>
                <c:pt idx="4">
                  <c:v>0.40704291557902528</c:v>
                </c:pt>
                <c:pt idx="5">
                  <c:v>2.1315766834220262E-2</c:v>
                </c:pt>
                <c:pt idx="6">
                  <c:v>0.11762501386967263</c:v>
                </c:pt>
                <c:pt idx="7">
                  <c:v>0.13530967098909838</c:v>
                </c:pt>
                <c:pt idx="8">
                  <c:v>0.58088791109606808</c:v>
                </c:pt>
                <c:pt idx="9">
                  <c:v>0</c:v>
                </c:pt>
                <c:pt idx="10">
                  <c:v>0</c:v>
                </c:pt>
                <c:pt idx="11">
                  <c:v>1.7760466591961548E-2</c:v>
                </c:pt>
              </c:numCache>
            </c:numRef>
          </c:val>
          <c:extLst>
            <c:ext xmlns:c16="http://schemas.microsoft.com/office/drawing/2014/chart" uri="{C3380CC4-5D6E-409C-BE32-E72D297353CC}">
              <c16:uniqueId val="{00000003-0841-4ADA-AD56-7C33E3675AF1}"/>
            </c:ext>
          </c:extLst>
        </c:ser>
        <c:ser>
          <c:idx val="4"/>
          <c:order val="4"/>
          <c:tx>
            <c:strRef>
              <c:f>'graphique publié (2023)'!$K$1</c:f>
              <c:strCache>
                <c:ptCount val="1"/>
                <c:pt idx="0">
                  <c:v>export</c:v>
                </c:pt>
              </c:strCache>
            </c:strRef>
          </c:tx>
          <c:invertIfNegative val="0"/>
          <c:cat>
            <c:strRef>
              <c:f>'graphique publié (2023)'!$F$2:$F$13</c:f>
              <c:strCache>
                <c:ptCount val="12"/>
                <c:pt idx="0">
                  <c:v> Services d'hébergement et de restauration</c:v>
                </c:pt>
                <c:pt idx="1">
                  <c:v>Services d'information et de communication</c:v>
                </c:pt>
                <c:pt idx="2">
                  <c:v> Edition, audiovisuel et diffusion</c:v>
                </c:pt>
                <c:pt idx="3">
                  <c:v> Services de télécommunications</c:v>
                </c:pt>
                <c:pt idx="4">
                  <c:v>Programmation, conseil informatiques</c:v>
                </c:pt>
                <c:pt idx="5">
                  <c:v>  Services immobiliers</c:v>
                </c:pt>
                <c:pt idx="6">
                  <c:v>Servicesscientifiques et techniques</c:v>
                </c:pt>
                <c:pt idx="7">
                  <c:v>Services juridiques, comptables, d'architecture</c:v>
                </c:pt>
                <c:pt idx="8">
                  <c:v>Recherche et développement</c:v>
                </c:pt>
                <c:pt idx="9">
                  <c:v>Autres services scientifiques</c:v>
                </c:pt>
                <c:pt idx="10">
                  <c:v> Services administratifs et d'assistance</c:v>
                </c:pt>
                <c:pt idx="11">
                  <c:v>Services artistiques récréatifs </c:v>
                </c:pt>
              </c:strCache>
            </c:strRef>
          </c:cat>
          <c:val>
            <c:numRef>
              <c:f>'graphique publié (2023)'!$K$2:$K$13</c:f>
              <c:numCache>
                <c:formatCode>0.0%</c:formatCode>
                <c:ptCount val="12"/>
                <c:pt idx="0">
                  <c:v>0.17932255078146275</c:v>
                </c:pt>
                <c:pt idx="1">
                  <c:v>8.2895756704575885E-2</c:v>
                </c:pt>
                <c:pt idx="2">
                  <c:v>4.1894197952218423E-2</c:v>
                </c:pt>
                <c:pt idx="3">
                  <c:v>5.3983869416468579E-2</c:v>
                </c:pt>
                <c:pt idx="4">
                  <c:v>0.11023933111304471</c:v>
                </c:pt>
                <c:pt idx="5">
                  <c:v>0</c:v>
                </c:pt>
                <c:pt idx="6">
                  <c:v>0.12137944933436894</c:v>
                </c:pt>
                <c:pt idx="7">
                  <c:v>0.10155648855356045</c:v>
                </c:pt>
                <c:pt idx="8">
                  <c:v>0.15836859028600439</c:v>
                </c:pt>
                <c:pt idx="9">
                  <c:v>0.14708829373503388</c:v>
                </c:pt>
                <c:pt idx="10">
                  <c:v>0.12965886195475604</c:v>
                </c:pt>
                <c:pt idx="11">
                  <c:v>2.692084407781933E-2</c:v>
                </c:pt>
              </c:numCache>
            </c:numRef>
          </c:val>
          <c:extLst>
            <c:ext xmlns:c16="http://schemas.microsoft.com/office/drawing/2014/chart" uri="{C3380CC4-5D6E-409C-BE32-E72D297353CC}">
              <c16:uniqueId val="{00000004-0841-4ADA-AD56-7C33E3675AF1}"/>
            </c:ext>
          </c:extLst>
        </c:ser>
        <c:dLbls>
          <c:showLegendKey val="0"/>
          <c:showVal val="0"/>
          <c:showCatName val="0"/>
          <c:showSerName val="0"/>
          <c:showPercent val="0"/>
          <c:showBubbleSize val="0"/>
        </c:dLbls>
        <c:gapWidth val="150"/>
        <c:overlap val="100"/>
        <c:axId val="114644096"/>
        <c:axId val="114646016"/>
      </c:barChart>
      <c:catAx>
        <c:axId val="114644096"/>
        <c:scaling>
          <c:orientation val="minMax"/>
        </c:scaling>
        <c:delete val="0"/>
        <c:axPos val="l"/>
        <c:numFmt formatCode="General" sourceLinked="0"/>
        <c:majorTickMark val="out"/>
        <c:minorTickMark val="none"/>
        <c:tickLblPos val="nextTo"/>
        <c:txPr>
          <a:bodyPr/>
          <a:lstStyle/>
          <a:p>
            <a:pPr>
              <a:defRPr sz="1000" b="1">
                <a:latin typeface="Arial" pitchFamily="34" charset="0"/>
                <a:cs typeface="Arial" pitchFamily="34" charset="0"/>
              </a:defRPr>
            </a:pPr>
            <a:endParaRPr lang="fr-FR"/>
          </a:p>
        </c:txPr>
        <c:crossAx val="114646016"/>
        <c:crosses val="autoZero"/>
        <c:auto val="1"/>
        <c:lblAlgn val="ctr"/>
        <c:lblOffset val="100"/>
        <c:noMultiLvlLbl val="0"/>
      </c:catAx>
      <c:valAx>
        <c:axId val="114646016"/>
        <c:scaling>
          <c:orientation val="minMax"/>
        </c:scaling>
        <c:delete val="0"/>
        <c:axPos val="b"/>
        <c:majorGridlines/>
        <c:numFmt formatCode="0%" sourceLinked="1"/>
        <c:majorTickMark val="out"/>
        <c:minorTickMark val="none"/>
        <c:tickLblPos val="nextTo"/>
        <c:crossAx val="114644096"/>
        <c:crosses val="autoZero"/>
        <c:crossBetween val="between"/>
      </c:valAx>
    </c:plotArea>
    <c:legend>
      <c:legendPos val="b"/>
      <c:overlay val="0"/>
      <c:txPr>
        <a:bodyPr/>
        <a:lstStyle/>
        <a:p>
          <a:pPr>
            <a:defRPr sz="1100">
              <a:latin typeface="Arial" pitchFamily="34" charset="0"/>
              <a:cs typeface="Arial" pitchFamily="34" charset="0"/>
            </a:defRPr>
          </a:pPr>
          <a:endParaRPr lang="fr-FR"/>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43</xdr:col>
      <xdr:colOff>403860</xdr:colOff>
      <xdr:row>6</xdr:row>
      <xdr:rowOff>182880</xdr:rowOff>
    </xdr:from>
    <xdr:to>
      <xdr:col>51</xdr:col>
      <xdr:colOff>441960</xdr:colOff>
      <xdr:row>23</xdr:row>
      <xdr:rowOff>114300</xdr:rowOff>
    </xdr:to>
    <xdr:graphicFrame macro="">
      <xdr:nvGraphicFramePr>
        <xdr:cNvPr id="3" name="Graphique 2">
          <a:extLst>
            <a:ext uri="{FF2B5EF4-FFF2-40B4-BE49-F238E27FC236}">
              <a16:creationId xmlns:a16="http://schemas.microsoft.com/office/drawing/2014/main" id="{00000000-0008-0000-1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13</xdr:row>
      <xdr:rowOff>182880</xdr:rowOff>
    </xdr:from>
    <xdr:to>
      <xdr:col>6</xdr:col>
      <xdr:colOff>640080</xdr:colOff>
      <xdr:row>33</xdr:row>
      <xdr:rowOff>30480</xdr:rowOff>
    </xdr:to>
    <xdr:graphicFrame macro="">
      <xdr:nvGraphicFramePr>
        <xdr:cNvPr id="8" name="Graphique 7">
          <a:extLst>
            <a:ext uri="{FF2B5EF4-FFF2-40B4-BE49-F238E27FC236}">
              <a16:creationId xmlns:a16="http://schemas.microsoft.com/office/drawing/2014/main" id="{00000000-0008-0000-1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752475</xdr:colOff>
      <xdr:row>36</xdr:row>
      <xdr:rowOff>95250</xdr:rowOff>
    </xdr:from>
    <xdr:to>
      <xdr:col>7</xdr:col>
      <xdr:colOff>20955</xdr:colOff>
      <xdr:row>57</xdr:row>
      <xdr:rowOff>156210</xdr:rowOff>
    </xdr:to>
    <xdr:graphicFrame macro="">
      <xdr:nvGraphicFramePr>
        <xdr:cNvPr id="9" name="Graphique 8">
          <a:extLst>
            <a:ext uri="{FF2B5EF4-FFF2-40B4-BE49-F238E27FC236}">
              <a16:creationId xmlns:a16="http://schemas.microsoft.com/office/drawing/2014/main" id="{00000000-0008-0000-1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s://www.insee.fr/fr/metadonnees/source/serie/s2144"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insee.fr/fr/metadonnees/source/serie/s2144"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insee.fr/fr/metadonnees/source/serie/s2144"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insee.fr/fr/metadonnees/source/serie/s2144"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insee.fr/fr/metadonnees/source/serie/s2144"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8"/>
  <sheetViews>
    <sheetView workbookViewId="0"/>
  </sheetViews>
  <sheetFormatPr baseColWidth="10" defaultColWidth="8.85546875" defaultRowHeight="15" x14ac:dyDescent="0.25"/>
  <cols>
    <col min="1" max="1" width="26.28515625" bestFit="1" customWidth="1"/>
    <col min="2" max="2" width="39.42578125" bestFit="1" customWidth="1"/>
    <col min="3" max="3" width="93" bestFit="1" customWidth="1"/>
    <col min="4" max="4" width="171.85546875" bestFit="1" customWidth="1"/>
  </cols>
  <sheetData>
    <row r="1" spans="1:4" x14ac:dyDescent="0.25">
      <c r="A1" t="s">
        <v>78</v>
      </c>
      <c r="B1" t="s">
        <v>77</v>
      </c>
    </row>
    <row r="2" spans="1:4" x14ac:dyDescent="0.25">
      <c r="A2" t="s">
        <v>79</v>
      </c>
      <c r="B2" t="s">
        <v>69</v>
      </c>
    </row>
    <row r="3" spans="1:4" x14ac:dyDescent="0.25">
      <c r="A3" t="s">
        <v>70</v>
      </c>
      <c r="B3" t="s">
        <v>71</v>
      </c>
      <c r="C3" t="s">
        <v>61</v>
      </c>
    </row>
    <row r="4" spans="1:4" x14ac:dyDescent="0.25">
      <c r="A4" t="s">
        <v>70</v>
      </c>
      <c r="B4" t="s">
        <v>72</v>
      </c>
      <c r="C4" t="s">
        <v>64</v>
      </c>
    </row>
    <row r="5" spans="1:4" x14ac:dyDescent="0.25">
      <c r="A5" t="s">
        <v>70</v>
      </c>
      <c r="B5" t="s">
        <v>73</v>
      </c>
      <c r="C5" t="s">
        <v>65</v>
      </c>
    </row>
    <row r="6" spans="1:4" x14ac:dyDescent="0.25">
      <c r="A6" t="s">
        <v>70</v>
      </c>
      <c r="B6" t="s">
        <v>74</v>
      </c>
      <c r="C6" t="s">
        <v>66</v>
      </c>
    </row>
    <row r="7" spans="1:4" x14ac:dyDescent="0.25">
      <c r="A7" t="s">
        <v>70</v>
      </c>
      <c r="B7" t="s">
        <v>75</v>
      </c>
      <c r="C7" t="s">
        <v>67</v>
      </c>
    </row>
    <row r="8" spans="1:4" x14ac:dyDescent="0.25">
      <c r="A8" t="s">
        <v>70</v>
      </c>
      <c r="B8" t="s">
        <v>76</v>
      </c>
      <c r="C8" t="s">
        <v>68</v>
      </c>
    </row>
    <row r="9" spans="1:4" x14ac:dyDescent="0.25">
      <c r="A9" t="s">
        <v>80</v>
      </c>
      <c r="B9" t="s">
        <v>81</v>
      </c>
    </row>
    <row r="11" spans="1:4" x14ac:dyDescent="0.25">
      <c r="A11" t="s">
        <v>82</v>
      </c>
      <c r="B11" t="s">
        <v>83</v>
      </c>
      <c r="C11" t="s">
        <v>84</v>
      </c>
      <c r="D11" t="s">
        <v>85</v>
      </c>
    </row>
    <row r="12" spans="1:4" x14ac:dyDescent="0.25">
      <c r="A12" t="s">
        <v>86</v>
      </c>
      <c r="B12" t="s">
        <v>87</v>
      </c>
      <c r="C12" t="s">
        <v>88</v>
      </c>
      <c r="D12" t="s">
        <v>89</v>
      </c>
    </row>
    <row r="13" spans="1:4" x14ac:dyDescent="0.25">
      <c r="A13" t="s">
        <v>90</v>
      </c>
      <c r="B13" t="s">
        <v>91</v>
      </c>
      <c r="C13" t="s">
        <v>92</v>
      </c>
      <c r="D13" t="s">
        <v>92</v>
      </c>
    </row>
    <row r="14" spans="1:4" x14ac:dyDescent="0.25">
      <c r="A14" t="s">
        <v>93</v>
      </c>
      <c r="B14" t="s">
        <v>94</v>
      </c>
    </row>
    <row r="15" spans="1:4" x14ac:dyDescent="0.25">
      <c r="A15" t="s">
        <v>95</v>
      </c>
      <c r="B15" t="s">
        <v>96</v>
      </c>
      <c r="C15" t="s">
        <v>97</v>
      </c>
      <c r="D15" t="s">
        <v>98</v>
      </c>
    </row>
    <row r="16" spans="1:4" x14ac:dyDescent="0.25">
      <c r="A16" t="s">
        <v>99</v>
      </c>
      <c r="B16" t="s">
        <v>100</v>
      </c>
      <c r="C16" t="s">
        <v>101</v>
      </c>
      <c r="D16" t="s">
        <v>102</v>
      </c>
    </row>
    <row r="17" spans="1:5" x14ac:dyDescent="0.25">
      <c r="A17" t="s">
        <v>103</v>
      </c>
      <c r="B17" t="s">
        <v>104</v>
      </c>
      <c r="C17" t="s">
        <v>105</v>
      </c>
      <c r="D17" t="s">
        <v>106</v>
      </c>
      <c r="E17" t="s">
        <v>25</v>
      </c>
    </row>
    <row r="18" spans="1:5" x14ac:dyDescent="0.25">
      <c r="A18" t="s">
        <v>107</v>
      </c>
      <c r="B18" t="s">
        <v>108</v>
      </c>
      <c r="C18" t="s">
        <v>109</v>
      </c>
      <c r="D18" t="s">
        <v>110</v>
      </c>
      <c r="E18" t="s">
        <v>25</v>
      </c>
    </row>
    <row r="19" spans="1:5" x14ac:dyDescent="0.25">
      <c r="A19" t="s">
        <v>111</v>
      </c>
      <c r="B19" t="s">
        <v>112</v>
      </c>
      <c r="C19" t="s">
        <v>113</v>
      </c>
      <c r="D19" t="s">
        <v>60</v>
      </c>
      <c r="E19" t="s">
        <v>25</v>
      </c>
    </row>
    <row r="20" spans="1:5" x14ac:dyDescent="0.25">
      <c r="A20" t="s">
        <v>114</v>
      </c>
      <c r="B20" t="s">
        <v>115</v>
      </c>
      <c r="C20" t="s">
        <v>116</v>
      </c>
      <c r="D20" t="s">
        <v>117</v>
      </c>
      <c r="E20" t="s">
        <v>25</v>
      </c>
    </row>
    <row r="21" spans="1:5" x14ac:dyDescent="0.25">
      <c r="A21" t="s">
        <v>114</v>
      </c>
      <c r="B21" t="s">
        <v>115</v>
      </c>
      <c r="C21" t="s">
        <v>118</v>
      </c>
      <c r="D21" t="s">
        <v>119</v>
      </c>
      <c r="E21" t="s">
        <v>25</v>
      </c>
    </row>
    <row r="22" spans="1:5" x14ac:dyDescent="0.25">
      <c r="A22" t="s">
        <v>114</v>
      </c>
      <c r="B22" t="s">
        <v>115</v>
      </c>
      <c r="C22" t="s">
        <v>120</v>
      </c>
      <c r="D22" t="s">
        <v>121</v>
      </c>
      <c r="E22" t="s">
        <v>25</v>
      </c>
    </row>
    <row r="23" spans="1:5" x14ac:dyDescent="0.25">
      <c r="A23" t="s">
        <v>122</v>
      </c>
      <c r="B23" t="s">
        <v>123</v>
      </c>
      <c r="C23" t="s">
        <v>124</v>
      </c>
      <c r="D23" t="s">
        <v>125</v>
      </c>
      <c r="E23" t="s">
        <v>126</v>
      </c>
    </row>
    <row r="24" spans="1:5" x14ac:dyDescent="0.25">
      <c r="A24" t="s">
        <v>122</v>
      </c>
      <c r="B24" t="s">
        <v>123</v>
      </c>
      <c r="C24" t="s">
        <v>127</v>
      </c>
      <c r="D24" t="s">
        <v>26</v>
      </c>
      <c r="E24" t="s">
        <v>128</v>
      </c>
    </row>
    <row r="25" spans="1:5" x14ac:dyDescent="0.25">
      <c r="A25" t="s">
        <v>122</v>
      </c>
      <c r="B25" t="s">
        <v>123</v>
      </c>
      <c r="C25" t="s">
        <v>129</v>
      </c>
      <c r="D25" t="s">
        <v>130</v>
      </c>
      <c r="E25" t="s">
        <v>131</v>
      </c>
    </row>
    <row r="26" spans="1:5" x14ac:dyDescent="0.25">
      <c r="A26" t="s">
        <v>122</v>
      </c>
      <c r="B26" t="s">
        <v>123</v>
      </c>
      <c r="C26" t="s">
        <v>132</v>
      </c>
      <c r="D26" t="s">
        <v>133</v>
      </c>
      <c r="E26" t="s">
        <v>134</v>
      </c>
    </row>
    <row r="27" spans="1:5" x14ac:dyDescent="0.25">
      <c r="A27" t="s">
        <v>122</v>
      </c>
      <c r="B27" t="s">
        <v>123</v>
      </c>
      <c r="C27" t="s">
        <v>135</v>
      </c>
      <c r="D27" t="s">
        <v>136</v>
      </c>
      <c r="E27" t="s">
        <v>137</v>
      </c>
    </row>
    <row r="28" spans="1:5" x14ac:dyDescent="0.25">
      <c r="A28" t="s">
        <v>122</v>
      </c>
      <c r="B28" t="s">
        <v>123</v>
      </c>
      <c r="C28" t="s">
        <v>138</v>
      </c>
      <c r="D28" t="s">
        <v>139</v>
      </c>
      <c r="E28" t="s">
        <v>140</v>
      </c>
    </row>
    <row r="29" spans="1:5" x14ac:dyDescent="0.25">
      <c r="A29" t="s">
        <v>122</v>
      </c>
      <c r="B29" t="s">
        <v>123</v>
      </c>
      <c r="C29" t="s">
        <v>141</v>
      </c>
      <c r="D29" t="s">
        <v>142</v>
      </c>
      <c r="E29" t="s">
        <v>143</v>
      </c>
    </row>
    <row r="30" spans="1:5" x14ac:dyDescent="0.25">
      <c r="A30" t="s">
        <v>122</v>
      </c>
      <c r="B30" t="s">
        <v>123</v>
      </c>
      <c r="C30" t="s">
        <v>144</v>
      </c>
      <c r="D30" t="s">
        <v>145</v>
      </c>
      <c r="E30" t="s">
        <v>146</v>
      </c>
    </row>
    <row r="31" spans="1:5" x14ac:dyDescent="0.25">
      <c r="A31" t="s">
        <v>122</v>
      </c>
      <c r="B31" t="s">
        <v>123</v>
      </c>
      <c r="C31" t="s">
        <v>147</v>
      </c>
      <c r="D31" t="s">
        <v>148</v>
      </c>
      <c r="E31" t="s">
        <v>149</v>
      </c>
    </row>
    <row r="32" spans="1:5" x14ac:dyDescent="0.25">
      <c r="A32" t="s">
        <v>122</v>
      </c>
      <c r="B32" t="s">
        <v>123</v>
      </c>
      <c r="C32" t="s">
        <v>150</v>
      </c>
      <c r="D32" t="s">
        <v>151</v>
      </c>
      <c r="E32" t="s">
        <v>152</v>
      </c>
    </row>
    <row r="33" spans="1:5" x14ac:dyDescent="0.25">
      <c r="A33" t="s">
        <v>122</v>
      </c>
      <c r="B33" t="s">
        <v>123</v>
      </c>
      <c r="C33" t="s">
        <v>153</v>
      </c>
      <c r="D33" t="s">
        <v>154</v>
      </c>
      <c r="E33" t="s">
        <v>155</v>
      </c>
    </row>
    <row r="34" spans="1:5" x14ac:dyDescent="0.25">
      <c r="A34" t="s">
        <v>122</v>
      </c>
      <c r="B34" t="s">
        <v>123</v>
      </c>
      <c r="C34" t="s">
        <v>156</v>
      </c>
      <c r="D34" t="s">
        <v>157</v>
      </c>
      <c r="E34" t="s">
        <v>158</v>
      </c>
    </row>
    <row r="35" spans="1:5" x14ac:dyDescent="0.25">
      <c r="A35" t="s">
        <v>122</v>
      </c>
      <c r="B35" t="s">
        <v>123</v>
      </c>
      <c r="C35" t="s">
        <v>159</v>
      </c>
      <c r="D35" t="s">
        <v>160</v>
      </c>
      <c r="E35" t="s">
        <v>161</v>
      </c>
    </row>
    <row r="36" spans="1:5" x14ac:dyDescent="0.25">
      <c r="A36" t="s">
        <v>122</v>
      </c>
      <c r="B36" t="s">
        <v>123</v>
      </c>
      <c r="C36" t="s">
        <v>162</v>
      </c>
      <c r="D36" t="s">
        <v>163</v>
      </c>
      <c r="E36" t="s">
        <v>164</v>
      </c>
    </row>
    <row r="37" spans="1:5" x14ac:dyDescent="0.25">
      <c r="A37" t="s">
        <v>122</v>
      </c>
      <c r="B37" t="s">
        <v>123</v>
      </c>
      <c r="C37" t="s">
        <v>165</v>
      </c>
      <c r="D37" t="s">
        <v>166</v>
      </c>
      <c r="E37" t="s">
        <v>167</v>
      </c>
    </row>
    <row r="38" spans="1:5" x14ac:dyDescent="0.25">
      <c r="A38" t="s">
        <v>122</v>
      </c>
      <c r="B38" t="s">
        <v>123</v>
      </c>
      <c r="C38" t="s">
        <v>168</v>
      </c>
      <c r="D38" t="s">
        <v>169</v>
      </c>
      <c r="E38" t="s">
        <v>170</v>
      </c>
    </row>
    <row r="39" spans="1:5" x14ac:dyDescent="0.25">
      <c r="A39" t="s">
        <v>122</v>
      </c>
      <c r="B39" t="s">
        <v>123</v>
      </c>
      <c r="C39" t="s">
        <v>171</v>
      </c>
      <c r="D39" t="s">
        <v>172</v>
      </c>
      <c r="E39" t="s">
        <v>173</v>
      </c>
    </row>
    <row r="40" spans="1:5" x14ac:dyDescent="0.25">
      <c r="A40" t="s">
        <v>122</v>
      </c>
      <c r="B40" t="s">
        <v>123</v>
      </c>
      <c r="C40" t="s">
        <v>174</v>
      </c>
      <c r="D40" t="s">
        <v>175</v>
      </c>
      <c r="E40" t="s">
        <v>176</v>
      </c>
    </row>
    <row r="41" spans="1:5" x14ac:dyDescent="0.25">
      <c r="A41" t="s">
        <v>122</v>
      </c>
      <c r="B41" t="s">
        <v>123</v>
      </c>
      <c r="C41" t="s">
        <v>177</v>
      </c>
      <c r="D41" t="s">
        <v>178</v>
      </c>
      <c r="E41" t="s">
        <v>179</v>
      </c>
    </row>
    <row r="42" spans="1:5" x14ac:dyDescent="0.25">
      <c r="A42" t="s">
        <v>122</v>
      </c>
      <c r="B42" t="s">
        <v>123</v>
      </c>
      <c r="C42" t="s">
        <v>180</v>
      </c>
      <c r="D42" t="s">
        <v>181</v>
      </c>
      <c r="E42" t="s">
        <v>182</v>
      </c>
    </row>
    <row r="43" spans="1:5" x14ac:dyDescent="0.25">
      <c r="A43" t="s">
        <v>122</v>
      </c>
      <c r="B43" t="s">
        <v>123</v>
      </c>
      <c r="C43" t="s">
        <v>183</v>
      </c>
      <c r="D43" t="s">
        <v>184</v>
      </c>
      <c r="E43" t="s">
        <v>185</v>
      </c>
    </row>
    <row r="44" spans="1:5" x14ac:dyDescent="0.25">
      <c r="A44" t="s">
        <v>122</v>
      </c>
      <c r="B44" t="s">
        <v>123</v>
      </c>
      <c r="C44" t="s">
        <v>186</v>
      </c>
      <c r="D44" t="s">
        <v>27</v>
      </c>
      <c r="E44" t="s">
        <v>187</v>
      </c>
    </row>
    <row r="45" spans="1:5" x14ac:dyDescent="0.25">
      <c r="A45" t="s">
        <v>122</v>
      </c>
      <c r="B45" t="s">
        <v>123</v>
      </c>
      <c r="C45" t="s">
        <v>188</v>
      </c>
      <c r="D45" t="s">
        <v>189</v>
      </c>
      <c r="E45" t="s">
        <v>190</v>
      </c>
    </row>
    <row r="46" spans="1:5" x14ac:dyDescent="0.25">
      <c r="A46" t="s">
        <v>122</v>
      </c>
      <c r="B46" t="s">
        <v>123</v>
      </c>
      <c r="C46" t="s">
        <v>191</v>
      </c>
      <c r="D46" t="s">
        <v>192</v>
      </c>
      <c r="E46" t="s">
        <v>193</v>
      </c>
    </row>
    <row r="47" spans="1:5" x14ac:dyDescent="0.25">
      <c r="A47" t="s">
        <v>122</v>
      </c>
      <c r="B47" t="s">
        <v>123</v>
      </c>
      <c r="C47" t="s">
        <v>194</v>
      </c>
      <c r="D47" t="s">
        <v>195</v>
      </c>
      <c r="E47" t="s">
        <v>196</v>
      </c>
    </row>
    <row r="48" spans="1:5" x14ac:dyDescent="0.25">
      <c r="A48" t="s">
        <v>122</v>
      </c>
      <c r="B48" t="s">
        <v>123</v>
      </c>
      <c r="C48" t="s">
        <v>197</v>
      </c>
      <c r="D48" t="s">
        <v>198</v>
      </c>
      <c r="E48" t="s">
        <v>199</v>
      </c>
    </row>
    <row r="49" spans="1:5" x14ac:dyDescent="0.25">
      <c r="A49" t="s">
        <v>122</v>
      </c>
      <c r="B49" t="s">
        <v>123</v>
      </c>
      <c r="C49" t="s">
        <v>200</v>
      </c>
      <c r="D49" t="s">
        <v>201</v>
      </c>
      <c r="E49" t="s">
        <v>202</v>
      </c>
    </row>
    <row r="50" spans="1:5" x14ac:dyDescent="0.25">
      <c r="A50" t="s">
        <v>122</v>
      </c>
      <c r="B50" t="s">
        <v>123</v>
      </c>
      <c r="C50" t="s">
        <v>203</v>
      </c>
      <c r="D50" t="s">
        <v>204</v>
      </c>
      <c r="E50" t="s">
        <v>205</v>
      </c>
    </row>
    <row r="51" spans="1:5" x14ac:dyDescent="0.25">
      <c r="A51" t="s">
        <v>122</v>
      </c>
      <c r="B51" t="s">
        <v>123</v>
      </c>
      <c r="C51" t="s">
        <v>206</v>
      </c>
      <c r="D51" t="s">
        <v>207</v>
      </c>
      <c r="E51" t="s">
        <v>208</v>
      </c>
    </row>
    <row r="52" spans="1:5" x14ac:dyDescent="0.25">
      <c r="A52" t="s">
        <v>122</v>
      </c>
      <c r="B52" t="s">
        <v>123</v>
      </c>
      <c r="C52" t="s">
        <v>209</v>
      </c>
      <c r="D52" t="s">
        <v>210</v>
      </c>
      <c r="E52" t="s">
        <v>211</v>
      </c>
    </row>
    <row r="53" spans="1:5" x14ac:dyDescent="0.25">
      <c r="A53" t="s">
        <v>122</v>
      </c>
      <c r="B53" t="s">
        <v>123</v>
      </c>
      <c r="C53" t="s">
        <v>212</v>
      </c>
      <c r="D53" t="s">
        <v>213</v>
      </c>
      <c r="E53" t="s">
        <v>214</v>
      </c>
    </row>
    <row r="54" spans="1:5" x14ac:dyDescent="0.25">
      <c r="A54" t="s">
        <v>122</v>
      </c>
      <c r="B54" t="s">
        <v>123</v>
      </c>
      <c r="C54" t="s">
        <v>215</v>
      </c>
      <c r="D54" t="s">
        <v>216</v>
      </c>
      <c r="E54" t="s">
        <v>217</v>
      </c>
    </row>
    <row r="55" spans="1:5" x14ac:dyDescent="0.25">
      <c r="A55" t="s">
        <v>122</v>
      </c>
      <c r="B55" t="s">
        <v>123</v>
      </c>
      <c r="C55" t="s">
        <v>218</v>
      </c>
      <c r="D55" t="s">
        <v>219</v>
      </c>
      <c r="E55" t="s">
        <v>220</v>
      </c>
    </row>
    <row r="56" spans="1:5" x14ac:dyDescent="0.25">
      <c r="A56" t="s">
        <v>122</v>
      </c>
      <c r="B56" t="s">
        <v>123</v>
      </c>
      <c r="C56" t="s">
        <v>221</v>
      </c>
      <c r="D56" t="s">
        <v>222</v>
      </c>
      <c r="E56" t="s">
        <v>223</v>
      </c>
    </row>
    <row r="57" spans="1:5" x14ac:dyDescent="0.25">
      <c r="A57" t="s">
        <v>122</v>
      </c>
      <c r="B57" t="s">
        <v>123</v>
      </c>
      <c r="C57" t="s">
        <v>224</v>
      </c>
      <c r="D57" t="s">
        <v>225</v>
      </c>
      <c r="E57" t="s">
        <v>226</v>
      </c>
    </row>
    <row r="58" spans="1:5" x14ac:dyDescent="0.25">
      <c r="A58" t="s">
        <v>122</v>
      </c>
      <c r="B58" t="s">
        <v>123</v>
      </c>
      <c r="C58" t="s">
        <v>227</v>
      </c>
      <c r="D58" t="s">
        <v>228</v>
      </c>
      <c r="E58" t="s">
        <v>229</v>
      </c>
    </row>
    <row r="59" spans="1:5" x14ac:dyDescent="0.25">
      <c r="A59" t="s">
        <v>122</v>
      </c>
      <c r="B59" t="s">
        <v>123</v>
      </c>
      <c r="C59" t="s">
        <v>230</v>
      </c>
      <c r="D59" t="s">
        <v>231</v>
      </c>
      <c r="E59" t="s">
        <v>232</v>
      </c>
    </row>
    <row r="60" spans="1:5" x14ac:dyDescent="0.25">
      <c r="A60" t="s">
        <v>122</v>
      </c>
      <c r="B60" t="s">
        <v>123</v>
      </c>
      <c r="C60" t="s">
        <v>233</v>
      </c>
      <c r="D60" t="s">
        <v>234</v>
      </c>
      <c r="E60" t="s">
        <v>235</v>
      </c>
    </row>
    <row r="61" spans="1:5" x14ac:dyDescent="0.25">
      <c r="A61" t="s">
        <v>122</v>
      </c>
      <c r="B61" t="s">
        <v>123</v>
      </c>
      <c r="C61" t="s">
        <v>236</v>
      </c>
      <c r="D61" t="s">
        <v>237</v>
      </c>
      <c r="E61" t="s">
        <v>238</v>
      </c>
    </row>
    <row r="62" spans="1:5" x14ac:dyDescent="0.25">
      <c r="A62" t="s">
        <v>122</v>
      </c>
      <c r="B62" t="s">
        <v>123</v>
      </c>
      <c r="C62" t="s">
        <v>239</v>
      </c>
      <c r="D62" t="s">
        <v>240</v>
      </c>
      <c r="E62" t="s">
        <v>241</v>
      </c>
    </row>
    <row r="63" spans="1:5" x14ac:dyDescent="0.25">
      <c r="A63" t="s">
        <v>122</v>
      </c>
      <c r="B63" t="s">
        <v>123</v>
      </c>
      <c r="C63" t="s">
        <v>242</v>
      </c>
      <c r="D63" t="s">
        <v>243</v>
      </c>
      <c r="E63" t="s">
        <v>244</v>
      </c>
    </row>
    <row r="64" spans="1:5" x14ac:dyDescent="0.25">
      <c r="A64" t="s">
        <v>122</v>
      </c>
      <c r="B64" t="s">
        <v>123</v>
      </c>
      <c r="C64" t="s">
        <v>245</v>
      </c>
      <c r="D64" t="s">
        <v>246</v>
      </c>
      <c r="E64" t="s">
        <v>247</v>
      </c>
    </row>
    <row r="65" spans="1:5" x14ac:dyDescent="0.25">
      <c r="A65" t="s">
        <v>122</v>
      </c>
      <c r="B65" t="s">
        <v>123</v>
      </c>
      <c r="C65" t="s">
        <v>248</v>
      </c>
      <c r="D65" t="s">
        <v>249</v>
      </c>
      <c r="E65" t="s">
        <v>250</v>
      </c>
    </row>
    <row r="66" spans="1:5" x14ac:dyDescent="0.25">
      <c r="A66" t="s">
        <v>122</v>
      </c>
      <c r="B66" t="s">
        <v>123</v>
      </c>
      <c r="C66" t="s">
        <v>251</v>
      </c>
      <c r="D66" t="s">
        <v>252</v>
      </c>
      <c r="E66" t="s">
        <v>253</v>
      </c>
    </row>
    <row r="67" spans="1:5" x14ac:dyDescent="0.25">
      <c r="A67" t="s">
        <v>122</v>
      </c>
      <c r="B67" t="s">
        <v>123</v>
      </c>
      <c r="C67" t="s">
        <v>254</v>
      </c>
      <c r="D67" t="s">
        <v>255</v>
      </c>
      <c r="E67" t="s">
        <v>256</v>
      </c>
    </row>
    <row r="68" spans="1:5" x14ac:dyDescent="0.25">
      <c r="A68" t="s">
        <v>122</v>
      </c>
      <c r="B68" t="s">
        <v>123</v>
      </c>
      <c r="C68" t="s">
        <v>257</v>
      </c>
      <c r="D68" t="s">
        <v>258</v>
      </c>
      <c r="E68" t="s">
        <v>259</v>
      </c>
    </row>
    <row r="69" spans="1:5" x14ac:dyDescent="0.25">
      <c r="A69" t="s">
        <v>122</v>
      </c>
      <c r="B69" t="s">
        <v>123</v>
      </c>
      <c r="C69" t="s">
        <v>260</v>
      </c>
      <c r="D69" t="s">
        <v>261</v>
      </c>
      <c r="E69" t="s">
        <v>262</v>
      </c>
    </row>
    <row r="70" spans="1:5" x14ac:dyDescent="0.25">
      <c r="A70" t="s">
        <v>122</v>
      </c>
      <c r="B70" t="s">
        <v>123</v>
      </c>
      <c r="C70" t="s">
        <v>263</v>
      </c>
      <c r="D70" t="s">
        <v>57</v>
      </c>
      <c r="E70" t="s">
        <v>264</v>
      </c>
    </row>
    <row r="71" spans="1:5" x14ac:dyDescent="0.25">
      <c r="A71" t="s">
        <v>122</v>
      </c>
      <c r="B71" t="s">
        <v>123</v>
      </c>
      <c r="C71" t="s">
        <v>265</v>
      </c>
      <c r="D71" t="s">
        <v>58</v>
      </c>
      <c r="E71" t="s">
        <v>266</v>
      </c>
    </row>
    <row r="72" spans="1:5" x14ac:dyDescent="0.25">
      <c r="A72" t="s">
        <v>122</v>
      </c>
      <c r="B72" t="s">
        <v>123</v>
      </c>
      <c r="C72" t="s">
        <v>59</v>
      </c>
      <c r="D72" t="s">
        <v>60</v>
      </c>
      <c r="E72" t="s">
        <v>25</v>
      </c>
    </row>
    <row r="73" spans="1:5" x14ac:dyDescent="0.25">
      <c r="A73" t="s">
        <v>267</v>
      </c>
      <c r="B73" t="s">
        <v>268</v>
      </c>
      <c r="C73" t="s">
        <v>269</v>
      </c>
      <c r="D73" t="s">
        <v>270</v>
      </c>
      <c r="E73" t="s">
        <v>25</v>
      </c>
    </row>
    <row r="74" spans="1:5" x14ac:dyDescent="0.25">
      <c r="A74" t="s">
        <v>271</v>
      </c>
      <c r="B74" t="s">
        <v>272</v>
      </c>
      <c r="C74" t="s">
        <v>273</v>
      </c>
      <c r="D74" t="s">
        <v>274</v>
      </c>
      <c r="E74" t="s">
        <v>25</v>
      </c>
    </row>
    <row r="75" spans="1:5" x14ac:dyDescent="0.25">
      <c r="A75" t="s">
        <v>275</v>
      </c>
      <c r="B75" t="s">
        <v>276</v>
      </c>
      <c r="C75" t="s">
        <v>277</v>
      </c>
      <c r="D75" t="s">
        <v>278</v>
      </c>
      <c r="E75" t="s">
        <v>25</v>
      </c>
    </row>
    <row r="76" spans="1:5" x14ac:dyDescent="0.25">
      <c r="A76" t="s">
        <v>275</v>
      </c>
      <c r="B76" t="s">
        <v>276</v>
      </c>
      <c r="C76" t="s">
        <v>279</v>
      </c>
      <c r="D76" t="s">
        <v>280</v>
      </c>
      <c r="E76" t="s">
        <v>25</v>
      </c>
    </row>
    <row r="77" spans="1:5" x14ac:dyDescent="0.25">
      <c r="A77" t="s">
        <v>281</v>
      </c>
      <c r="B77" t="s">
        <v>282</v>
      </c>
      <c r="C77" t="s">
        <v>283</v>
      </c>
      <c r="D77" t="s">
        <v>284</v>
      </c>
      <c r="E77" t="s">
        <v>25</v>
      </c>
    </row>
    <row r="78" spans="1:5" x14ac:dyDescent="0.25">
      <c r="A78" t="s">
        <v>281</v>
      </c>
      <c r="B78" t="s">
        <v>282</v>
      </c>
      <c r="C78" t="s">
        <v>285</v>
      </c>
      <c r="D78" t="s">
        <v>286</v>
      </c>
      <c r="E78" t="s">
        <v>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3"/>
  <sheetViews>
    <sheetView workbookViewId="0">
      <selection activeCell="B7" sqref="B7"/>
    </sheetView>
  </sheetViews>
  <sheetFormatPr baseColWidth="10" defaultColWidth="8.85546875" defaultRowHeight="15" x14ac:dyDescent="0.25"/>
  <cols>
    <col min="1" max="1" width="20.28515625" bestFit="1" customWidth="1"/>
    <col min="2" max="2" width="50.7109375" customWidth="1"/>
    <col min="3" max="26" width="13" customWidth="1"/>
  </cols>
  <sheetData>
    <row r="1" spans="1:26" x14ac:dyDescent="0.25">
      <c r="A1" s="1" t="s">
        <v>61</v>
      </c>
    </row>
    <row r="2" spans="1:26" x14ac:dyDescent="0.25">
      <c r="A2" s="1" t="s">
        <v>25</v>
      </c>
    </row>
    <row r="3" spans="1:26" x14ac:dyDescent="0.25">
      <c r="A3" s="2" t="s">
        <v>0</v>
      </c>
    </row>
    <row r="5" spans="1:26" ht="12.75" customHeight="1" x14ac:dyDescent="0.25">
      <c r="C5" s="3" t="s">
        <v>1</v>
      </c>
      <c r="D5" s="3" t="s">
        <v>2</v>
      </c>
      <c r="E5" s="3" t="s">
        <v>3</v>
      </c>
      <c r="F5" s="3" t="s">
        <v>4</v>
      </c>
      <c r="G5" s="3" t="s">
        <v>5</v>
      </c>
      <c r="H5" s="3" t="s">
        <v>6</v>
      </c>
      <c r="I5" s="3" t="s">
        <v>7</v>
      </c>
      <c r="J5" s="3" t="s">
        <v>8</v>
      </c>
      <c r="K5" s="3" t="s">
        <v>9</v>
      </c>
      <c r="L5" s="3" t="s">
        <v>10</v>
      </c>
      <c r="M5" s="3" t="s">
        <v>11</v>
      </c>
      <c r="N5" s="3" t="s">
        <v>12</v>
      </c>
      <c r="O5" s="3" t="s">
        <v>13</v>
      </c>
      <c r="P5" s="3" t="s">
        <v>14</v>
      </c>
      <c r="Q5" s="3" t="s">
        <v>15</v>
      </c>
      <c r="R5" s="3" t="s">
        <v>16</v>
      </c>
      <c r="S5" s="3" t="s">
        <v>17</v>
      </c>
      <c r="T5" s="3" t="s">
        <v>18</v>
      </c>
      <c r="U5" s="3" t="s">
        <v>19</v>
      </c>
      <c r="V5" s="3" t="s">
        <v>20</v>
      </c>
      <c r="W5" s="3" t="s">
        <v>21</v>
      </c>
      <c r="X5" s="3" t="s">
        <v>22</v>
      </c>
      <c r="Y5" s="3" t="s">
        <v>23</v>
      </c>
      <c r="Z5" s="3" t="s">
        <v>24</v>
      </c>
    </row>
    <row r="6" spans="1:26" x14ac:dyDescent="0.25">
      <c r="B6" t="s">
        <v>25</v>
      </c>
    </row>
    <row r="7" spans="1:26" x14ac:dyDescent="0.25">
      <c r="A7" s="3" t="s">
        <v>29</v>
      </c>
      <c r="B7" s="3" t="s">
        <v>30</v>
      </c>
      <c r="C7" s="4">
        <v>59.088999999999999</v>
      </c>
      <c r="D7" s="4">
        <v>61.563000000000002</v>
      </c>
      <c r="E7" s="4">
        <v>63.91</v>
      </c>
      <c r="F7" s="4">
        <v>66.613</v>
      </c>
      <c r="G7" s="4">
        <v>68.747</v>
      </c>
      <c r="H7" s="4">
        <v>71.688000000000002</v>
      </c>
      <c r="I7" s="4">
        <v>75.623999999999995</v>
      </c>
      <c r="J7" s="4">
        <v>79.509</v>
      </c>
      <c r="K7" s="4">
        <v>80.817999999999998</v>
      </c>
      <c r="L7" s="4">
        <v>81.441000000000003</v>
      </c>
      <c r="M7" s="4">
        <v>87.626000000000005</v>
      </c>
      <c r="N7" s="4">
        <v>91.134</v>
      </c>
      <c r="O7" s="4">
        <v>92.804000000000002</v>
      </c>
      <c r="P7" s="4">
        <v>94.116</v>
      </c>
      <c r="Q7" s="4">
        <v>96.322999999999993</v>
      </c>
      <c r="R7" s="4">
        <v>97.361000000000004</v>
      </c>
      <c r="S7" s="4">
        <v>100.078</v>
      </c>
      <c r="T7" s="4">
        <v>103.63200000000001</v>
      </c>
      <c r="U7" s="4">
        <v>109.902</v>
      </c>
      <c r="V7" s="4">
        <v>116.718</v>
      </c>
      <c r="W7" s="4">
        <v>78.760999999999996</v>
      </c>
      <c r="X7" s="4">
        <v>89.117999999999995</v>
      </c>
      <c r="Y7" s="4">
        <v>130.542</v>
      </c>
      <c r="Z7" s="4">
        <v>145.34200000000001</v>
      </c>
    </row>
    <row r="8" spans="1:26" x14ac:dyDescent="0.25">
      <c r="A8" s="3" t="s">
        <v>31</v>
      </c>
      <c r="B8" s="3" t="s">
        <v>32</v>
      </c>
      <c r="C8" s="4">
        <v>126.69</v>
      </c>
      <c r="D8" s="4">
        <v>142.04900000000001</v>
      </c>
      <c r="E8" s="4">
        <v>145.084</v>
      </c>
      <c r="F8" s="4">
        <v>146.72399999999999</v>
      </c>
      <c r="G8" s="4">
        <v>151.905</v>
      </c>
      <c r="H8" s="4">
        <v>159.072</v>
      </c>
      <c r="I8" s="4">
        <v>166.48500000000001</v>
      </c>
      <c r="J8" s="4">
        <v>172.703</v>
      </c>
      <c r="K8" s="4">
        <v>181.59299999999999</v>
      </c>
      <c r="L8" s="4">
        <v>179.51599999999999</v>
      </c>
      <c r="M8" s="4">
        <v>187.208</v>
      </c>
      <c r="N8" s="4">
        <v>189.39599999999999</v>
      </c>
      <c r="O8" s="4">
        <v>190.28200000000001</v>
      </c>
      <c r="P8" s="4">
        <v>183.12299999999999</v>
      </c>
      <c r="Q8" s="4">
        <v>183.261</v>
      </c>
      <c r="R8" s="4">
        <v>189.18799999999999</v>
      </c>
      <c r="S8" s="4">
        <v>196.88800000000001</v>
      </c>
      <c r="T8" s="4">
        <v>206.68</v>
      </c>
      <c r="U8" s="4">
        <v>216.49799999999999</v>
      </c>
      <c r="V8" s="4">
        <v>228.946</v>
      </c>
      <c r="W8" s="4">
        <v>229.489</v>
      </c>
      <c r="X8" s="4">
        <v>253.35599999999999</v>
      </c>
      <c r="Y8" s="4">
        <v>279.39100000000002</v>
      </c>
      <c r="Z8" s="4">
        <v>300.61200000000002</v>
      </c>
    </row>
    <row r="9" spans="1:26" s="11" customFormat="1" x14ac:dyDescent="0.25">
      <c r="A9" s="9" t="s">
        <v>33</v>
      </c>
      <c r="B9" s="9" t="s">
        <v>34</v>
      </c>
      <c r="C9" s="10">
        <v>38.606999999999999</v>
      </c>
      <c r="D9" s="10">
        <v>41.045000000000002</v>
      </c>
      <c r="E9" s="10">
        <v>41.838999999999999</v>
      </c>
      <c r="F9" s="10">
        <v>42.32</v>
      </c>
      <c r="G9" s="10">
        <v>43.901000000000003</v>
      </c>
      <c r="H9" s="10">
        <v>44.581000000000003</v>
      </c>
      <c r="I9" s="10">
        <v>46.055</v>
      </c>
      <c r="J9" s="10">
        <v>47.448999999999998</v>
      </c>
      <c r="K9" s="10">
        <v>49.225999999999999</v>
      </c>
      <c r="L9" s="10">
        <v>48.570999999999998</v>
      </c>
      <c r="M9" s="10">
        <v>49.372999999999998</v>
      </c>
      <c r="N9" s="10">
        <v>50.276000000000003</v>
      </c>
      <c r="O9" s="10">
        <v>50.561999999999998</v>
      </c>
      <c r="P9" s="10">
        <v>50.314999999999998</v>
      </c>
      <c r="Q9" s="10">
        <v>51.503999999999998</v>
      </c>
      <c r="R9" s="10">
        <v>51.329000000000001</v>
      </c>
      <c r="S9" s="10">
        <v>53.261000000000003</v>
      </c>
      <c r="T9" s="10">
        <v>54.942999999999998</v>
      </c>
      <c r="U9" s="10">
        <v>56.750999999999998</v>
      </c>
      <c r="V9" s="10">
        <v>57.731000000000002</v>
      </c>
      <c r="W9" s="10">
        <v>53.768000000000001</v>
      </c>
      <c r="X9" s="10">
        <v>61.68</v>
      </c>
      <c r="Y9" s="10">
        <v>66.929000000000002</v>
      </c>
      <c r="Z9" s="10">
        <v>70.290999999999997</v>
      </c>
    </row>
    <row r="10" spans="1:26" x14ac:dyDescent="0.25">
      <c r="A10" s="3" t="s">
        <v>35</v>
      </c>
      <c r="B10" s="3" t="s">
        <v>36</v>
      </c>
      <c r="C10" s="4">
        <v>39.243000000000002</v>
      </c>
      <c r="D10" s="4">
        <v>45.930999999999997</v>
      </c>
      <c r="E10" s="4">
        <v>48.886000000000003</v>
      </c>
      <c r="F10" s="4">
        <v>50.456000000000003</v>
      </c>
      <c r="G10" s="4">
        <v>51.841000000000001</v>
      </c>
      <c r="H10" s="4">
        <v>55.448999999999998</v>
      </c>
      <c r="I10" s="4">
        <v>55.616999999999997</v>
      </c>
      <c r="J10" s="4">
        <v>57.756999999999998</v>
      </c>
      <c r="K10" s="4">
        <v>60.64</v>
      </c>
      <c r="L10" s="4">
        <v>61.58</v>
      </c>
      <c r="M10" s="4">
        <v>64.215000000000003</v>
      </c>
      <c r="N10" s="4">
        <v>63.488999999999997</v>
      </c>
      <c r="O10" s="4">
        <v>62.337000000000003</v>
      </c>
      <c r="P10" s="4">
        <v>54.817</v>
      </c>
      <c r="Q10" s="4">
        <v>52.258000000000003</v>
      </c>
      <c r="R10" s="4">
        <v>52.338000000000001</v>
      </c>
      <c r="S10" s="4">
        <v>52.64</v>
      </c>
      <c r="T10" s="4">
        <v>53.148000000000003</v>
      </c>
      <c r="U10" s="4">
        <v>52.317999999999998</v>
      </c>
      <c r="V10" s="4">
        <v>54.034999999999997</v>
      </c>
      <c r="W10" s="4">
        <v>56.283000000000001</v>
      </c>
      <c r="X10" s="4">
        <v>58.156999999999996</v>
      </c>
      <c r="Y10" s="4">
        <v>60.682000000000002</v>
      </c>
      <c r="Z10" s="4">
        <v>62.898000000000003</v>
      </c>
    </row>
    <row r="11" spans="1:26" ht="25.5" x14ac:dyDescent="0.25">
      <c r="A11" s="3" t="s">
        <v>37</v>
      </c>
      <c r="B11" s="3" t="s">
        <v>38</v>
      </c>
      <c r="C11" s="4">
        <v>48.84</v>
      </c>
      <c r="D11" s="4">
        <v>55.073</v>
      </c>
      <c r="E11" s="4">
        <v>54.359000000000002</v>
      </c>
      <c r="F11" s="4">
        <v>53.948</v>
      </c>
      <c r="G11" s="4">
        <v>56.164000000000001</v>
      </c>
      <c r="H11" s="4">
        <v>59.040999999999997</v>
      </c>
      <c r="I11" s="4">
        <v>64.813999999999993</v>
      </c>
      <c r="J11" s="4">
        <v>67.498000000000005</v>
      </c>
      <c r="K11" s="4">
        <v>71.727000000000004</v>
      </c>
      <c r="L11" s="4">
        <v>69.364000000000004</v>
      </c>
      <c r="M11" s="4">
        <v>73.62</v>
      </c>
      <c r="N11" s="4">
        <v>75.63</v>
      </c>
      <c r="O11" s="4">
        <v>77.382999999999996</v>
      </c>
      <c r="P11" s="4">
        <v>77.991</v>
      </c>
      <c r="Q11" s="4">
        <v>79.498999999999995</v>
      </c>
      <c r="R11" s="4">
        <v>85.521000000000001</v>
      </c>
      <c r="S11" s="4">
        <v>90.986999999999995</v>
      </c>
      <c r="T11" s="4">
        <v>98.588999999999999</v>
      </c>
      <c r="U11" s="4">
        <v>107.429</v>
      </c>
      <c r="V11" s="4">
        <v>117.18</v>
      </c>
      <c r="W11" s="4">
        <v>119.438</v>
      </c>
      <c r="X11" s="4">
        <v>133.52000000000001</v>
      </c>
      <c r="Y11" s="4">
        <v>151.78</v>
      </c>
      <c r="Z11" s="4">
        <v>167.423</v>
      </c>
    </row>
    <row r="12" spans="1:26" x14ac:dyDescent="0.25">
      <c r="A12" s="3" t="s">
        <v>39</v>
      </c>
      <c r="B12" s="3" t="s">
        <v>40</v>
      </c>
      <c r="C12" s="4">
        <v>197.31700000000001</v>
      </c>
      <c r="D12" s="4">
        <v>205.34800000000001</v>
      </c>
      <c r="E12" s="4">
        <v>215.75399999999999</v>
      </c>
      <c r="F12" s="4">
        <v>226.02799999999999</v>
      </c>
      <c r="G12" s="4">
        <v>240.08</v>
      </c>
      <c r="H12" s="4">
        <v>255.11</v>
      </c>
      <c r="I12" s="4">
        <v>270.964</v>
      </c>
      <c r="J12" s="4">
        <v>284.46100000000001</v>
      </c>
      <c r="K12" s="4">
        <v>292.83199999999999</v>
      </c>
      <c r="L12" s="4">
        <v>296.66899999999998</v>
      </c>
      <c r="M12" s="4">
        <v>304.23700000000002</v>
      </c>
      <c r="N12" s="4">
        <v>307.86099999999999</v>
      </c>
      <c r="O12" s="4">
        <v>317.21300000000002</v>
      </c>
      <c r="P12" s="4">
        <v>322.43700000000001</v>
      </c>
      <c r="Q12" s="4">
        <v>327.63499999999999</v>
      </c>
      <c r="R12" s="4">
        <v>334.63</v>
      </c>
      <c r="S12" s="4">
        <v>342.00599999999997</v>
      </c>
      <c r="T12" s="4">
        <v>350.27699999999999</v>
      </c>
      <c r="U12" s="4">
        <v>356.96199999999999</v>
      </c>
      <c r="V12" s="4">
        <v>366.05200000000002</v>
      </c>
      <c r="W12" s="4">
        <v>367.49599999999998</v>
      </c>
      <c r="X12" s="4">
        <v>381.00799999999998</v>
      </c>
      <c r="Y12" s="4">
        <v>393.16699999999997</v>
      </c>
      <c r="Z12" s="4">
        <v>403.26600000000002</v>
      </c>
    </row>
    <row r="13" spans="1:26" ht="25.5" x14ac:dyDescent="0.25">
      <c r="A13" s="3" t="s">
        <v>41</v>
      </c>
      <c r="B13" s="3" t="s">
        <v>42</v>
      </c>
      <c r="C13" s="4">
        <v>286.44499999999999</v>
      </c>
      <c r="D13" s="4">
        <v>309.18700000000001</v>
      </c>
      <c r="E13" s="4">
        <v>321.49400000000003</v>
      </c>
      <c r="F13" s="4">
        <v>328.69299999999998</v>
      </c>
      <c r="G13" s="4">
        <v>344.96800000000002</v>
      </c>
      <c r="H13" s="4">
        <v>364.54300000000001</v>
      </c>
      <c r="I13" s="4">
        <v>393.40600000000001</v>
      </c>
      <c r="J13" s="4">
        <v>415.24099999999999</v>
      </c>
      <c r="K13" s="4">
        <v>433.22800000000001</v>
      </c>
      <c r="L13" s="4">
        <v>408.04199999999997</v>
      </c>
      <c r="M13" s="4">
        <v>428.83</v>
      </c>
      <c r="N13" s="4">
        <v>458.22199999999998</v>
      </c>
      <c r="O13" s="4">
        <v>468.50200000000001</v>
      </c>
      <c r="P13" s="4">
        <v>473.05500000000001</v>
      </c>
      <c r="Q13" s="4">
        <v>485.66399999999999</v>
      </c>
      <c r="R13" s="4">
        <v>501.74</v>
      </c>
      <c r="S13" s="4">
        <v>516.41700000000003</v>
      </c>
      <c r="T13" s="4">
        <v>536.58600000000001</v>
      </c>
      <c r="U13" s="4">
        <v>564.26900000000001</v>
      </c>
      <c r="V13" s="4">
        <v>594.04999999999995</v>
      </c>
      <c r="W13" s="4">
        <v>556.97799999999995</v>
      </c>
      <c r="X13" s="4">
        <v>619.72500000000002</v>
      </c>
      <c r="Y13" s="4">
        <v>694.21600000000001</v>
      </c>
      <c r="Z13" s="4">
        <v>743.44299999999998</v>
      </c>
    </row>
    <row r="14" spans="1:26" ht="38.25" x14ac:dyDescent="0.25">
      <c r="A14" s="3" t="s">
        <v>43</v>
      </c>
      <c r="B14" s="3" t="s">
        <v>44</v>
      </c>
      <c r="C14" s="4">
        <v>95.801000000000002</v>
      </c>
      <c r="D14" s="4">
        <v>107.66500000000001</v>
      </c>
      <c r="E14" s="4">
        <v>114.301</v>
      </c>
      <c r="F14" s="4">
        <v>119.59</v>
      </c>
      <c r="G14" s="4">
        <v>126.619</v>
      </c>
      <c r="H14" s="4">
        <v>134.65700000000001</v>
      </c>
      <c r="I14" s="4">
        <v>147.67599999999999</v>
      </c>
      <c r="J14" s="4">
        <v>156.80699999999999</v>
      </c>
      <c r="K14" s="4">
        <v>165.744</v>
      </c>
      <c r="L14" s="4">
        <v>158.51900000000001</v>
      </c>
      <c r="M14" s="4">
        <v>171.018</v>
      </c>
      <c r="N14" s="4">
        <v>186.58500000000001</v>
      </c>
      <c r="O14" s="4">
        <v>193.398</v>
      </c>
      <c r="P14" s="4">
        <v>197.46100000000001</v>
      </c>
      <c r="Q14" s="4">
        <v>204.55799999999999</v>
      </c>
      <c r="R14" s="4">
        <v>213.74700000000001</v>
      </c>
      <c r="S14" s="4">
        <v>220.16200000000001</v>
      </c>
      <c r="T14" s="4">
        <v>230.33</v>
      </c>
      <c r="U14" s="4">
        <v>238.06200000000001</v>
      </c>
      <c r="V14" s="4">
        <v>252.548</v>
      </c>
      <c r="W14" s="4">
        <v>243.083</v>
      </c>
      <c r="X14" s="4">
        <v>275.00400000000002</v>
      </c>
      <c r="Y14" s="4">
        <v>304.87599999999998</v>
      </c>
      <c r="Z14" s="4">
        <v>325.24200000000002</v>
      </c>
    </row>
    <row r="15" spans="1:26" x14ac:dyDescent="0.25">
      <c r="A15" s="3" t="s">
        <v>45</v>
      </c>
      <c r="B15" s="3" t="s">
        <v>46</v>
      </c>
      <c r="C15" s="4">
        <v>37.506999999999998</v>
      </c>
      <c r="D15" s="4">
        <v>39.593000000000004</v>
      </c>
      <c r="E15" s="4">
        <v>40.735999999999997</v>
      </c>
      <c r="F15" s="4">
        <v>41.106999999999999</v>
      </c>
      <c r="G15" s="4">
        <v>42.59</v>
      </c>
      <c r="H15" s="4">
        <v>43.865000000000002</v>
      </c>
      <c r="I15" s="4">
        <v>45.533999999999999</v>
      </c>
      <c r="J15" s="4">
        <v>47.341999999999999</v>
      </c>
      <c r="K15" s="4">
        <v>48.63</v>
      </c>
      <c r="L15" s="4">
        <v>49.398000000000003</v>
      </c>
      <c r="M15" s="4">
        <v>50.889000000000003</v>
      </c>
      <c r="N15" s="4">
        <v>54.347999999999999</v>
      </c>
      <c r="O15" s="4">
        <v>53.761000000000003</v>
      </c>
      <c r="P15" s="4">
        <v>56.121000000000002</v>
      </c>
      <c r="Q15" s="4">
        <v>56.786000000000001</v>
      </c>
      <c r="R15" s="4">
        <v>57.811</v>
      </c>
      <c r="S15" s="4">
        <v>58.787999999999997</v>
      </c>
      <c r="T15" s="4">
        <v>59.548000000000002</v>
      </c>
      <c r="U15" s="4">
        <v>61.167000000000002</v>
      </c>
      <c r="V15" s="4">
        <v>63.441000000000003</v>
      </c>
      <c r="W15" s="4">
        <v>62.533999999999999</v>
      </c>
      <c r="X15" s="4">
        <v>65.733999999999995</v>
      </c>
      <c r="Y15" s="4">
        <v>70.334999999999994</v>
      </c>
      <c r="Z15" s="4">
        <v>73.873999999999995</v>
      </c>
    </row>
    <row r="16" spans="1:26" ht="25.5" x14ac:dyDescent="0.25">
      <c r="A16" s="3" t="s">
        <v>47</v>
      </c>
      <c r="B16" s="3" t="s">
        <v>48</v>
      </c>
      <c r="C16" s="4">
        <v>24.25</v>
      </c>
      <c r="D16" s="4">
        <v>24.815999999999999</v>
      </c>
      <c r="E16" s="4">
        <v>24.893000000000001</v>
      </c>
      <c r="F16" s="4">
        <v>24.988</v>
      </c>
      <c r="G16" s="4">
        <v>26.713000000000001</v>
      </c>
      <c r="H16" s="4">
        <v>28.103000000000002</v>
      </c>
      <c r="I16" s="4">
        <v>29.42</v>
      </c>
      <c r="J16" s="4">
        <v>30.178000000000001</v>
      </c>
      <c r="K16" s="4">
        <v>30.837</v>
      </c>
      <c r="L16" s="4">
        <v>27.39</v>
      </c>
      <c r="M16" s="4">
        <v>28.602</v>
      </c>
      <c r="N16" s="4">
        <v>29.893000000000001</v>
      </c>
      <c r="O16" s="4">
        <v>31.001999999999999</v>
      </c>
      <c r="P16" s="4">
        <v>30.071999999999999</v>
      </c>
      <c r="Q16" s="4">
        <v>30.56</v>
      </c>
      <c r="R16" s="4">
        <v>31.640999999999998</v>
      </c>
      <c r="S16" s="4">
        <v>32.704000000000001</v>
      </c>
      <c r="T16" s="4">
        <v>34.195999999999998</v>
      </c>
      <c r="U16" s="4">
        <v>36.405000000000001</v>
      </c>
      <c r="V16" s="4">
        <v>38.247999999999998</v>
      </c>
      <c r="W16" s="4">
        <v>34.271000000000001</v>
      </c>
      <c r="X16" s="4">
        <v>39.944000000000003</v>
      </c>
      <c r="Y16" s="4">
        <v>44.578000000000003</v>
      </c>
      <c r="Z16" s="4">
        <v>45.372</v>
      </c>
    </row>
    <row r="17" spans="1:26" x14ac:dyDescent="0.25">
      <c r="A17" s="3" t="s">
        <v>49</v>
      </c>
      <c r="B17" s="3" t="s">
        <v>50</v>
      </c>
      <c r="C17" s="4">
        <v>128.88800000000001</v>
      </c>
      <c r="D17" s="4">
        <v>137.114</v>
      </c>
      <c r="E17" s="4">
        <v>141.56399999999999</v>
      </c>
      <c r="F17" s="4">
        <v>143.00800000000001</v>
      </c>
      <c r="G17" s="4">
        <v>149.04599999999999</v>
      </c>
      <c r="H17" s="4">
        <v>157.91900000000001</v>
      </c>
      <c r="I17" s="4">
        <v>170.77600000000001</v>
      </c>
      <c r="J17" s="4">
        <v>180.91399999999999</v>
      </c>
      <c r="K17" s="4">
        <v>188.017</v>
      </c>
      <c r="L17" s="4">
        <v>172.73599999999999</v>
      </c>
      <c r="M17" s="4">
        <v>178.321</v>
      </c>
      <c r="N17" s="4">
        <v>187.39699999999999</v>
      </c>
      <c r="O17" s="4">
        <v>190.34</v>
      </c>
      <c r="P17" s="4">
        <v>189.40100000000001</v>
      </c>
      <c r="Q17" s="4">
        <v>193.75899999999999</v>
      </c>
      <c r="R17" s="4">
        <v>198.542</v>
      </c>
      <c r="S17" s="4">
        <v>204.762</v>
      </c>
      <c r="T17" s="4">
        <v>212.512</v>
      </c>
      <c r="U17" s="4">
        <v>228.63499999999999</v>
      </c>
      <c r="V17" s="4">
        <v>239.81200000000001</v>
      </c>
      <c r="W17" s="4">
        <v>217.09</v>
      </c>
      <c r="X17" s="4">
        <v>239.04400000000001</v>
      </c>
      <c r="Y17" s="4">
        <v>274.42700000000002</v>
      </c>
      <c r="Z17" s="4">
        <v>298.95499999999998</v>
      </c>
    </row>
    <row r="18" spans="1:26" ht="38.25" x14ac:dyDescent="0.25">
      <c r="A18" s="3" t="s">
        <v>51</v>
      </c>
      <c r="B18" s="3" t="s">
        <v>52</v>
      </c>
      <c r="C18" s="4">
        <v>62.460999999999999</v>
      </c>
      <c r="D18" s="4">
        <v>66.584999999999994</v>
      </c>
      <c r="E18" s="4">
        <v>69.808000000000007</v>
      </c>
      <c r="F18" s="4">
        <v>72.061000000000007</v>
      </c>
      <c r="G18" s="4">
        <v>74.608999999999995</v>
      </c>
      <c r="H18" s="4">
        <v>77.281999999999996</v>
      </c>
      <c r="I18" s="4">
        <v>82.082999999999998</v>
      </c>
      <c r="J18" s="4">
        <v>85.058000000000007</v>
      </c>
      <c r="K18" s="4">
        <v>86.786000000000001</v>
      </c>
      <c r="L18" s="4">
        <v>87.971000000000004</v>
      </c>
      <c r="M18" s="4">
        <v>91.2</v>
      </c>
      <c r="N18" s="4">
        <v>91.63</v>
      </c>
      <c r="O18" s="4">
        <v>93.747</v>
      </c>
      <c r="P18" s="4">
        <v>95.204999999999998</v>
      </c>
      <c r="Q18" s="4">
        <v>97.599000000000004</v>
      </c>
      <c r="R18" s="4">
        <v>98.507000000000005</v>
      </c>
      <c r="S18" s="4">
        <v>100.783</v>
      </c>
      <c r="T18" s="4">
        <v>104.619</v>
      </c>
      <c r="U18" s="4">
        <v>106.83499999999999</v>
      </c>
      <c r="V18" s="4">
        <v>110.569</v>
      </c>
      <c r="W18" s="4">
        <v>95.608000000000004</v>
      </c>
      <c r="X18" s="4">
        <v>104.483</v>
      </c>
      <c r="Y18" s="4">
        <v>123.434</v>
      </c>
      <c r="Z18" s="4">
        <v>132.833</v>
      </c>
    </row>
    <row r="19" spans="1:26" ht="25.5" x14ac:dyDescent="0.25">
      <c r="A19" s="3" t="s">
        <v>53</v>
      </c>
      <c r="B19" s="3" t="s">
        <v>54</v>
      </c>
      <c r="C19" s="4">
        <v>24.696000000000002</v>
      </c>
      <c r="D19" s="4">
        <v>26.702000000000002</v>
      </c>
      <c r="E19" s="4">
        <v>28.817</v>
      </c>
      <c r="F19" s="4">
        <v>30.38</v>
      </c>
      <c r="G19" s="4">
        <v>31.696000000000002</v>
      </c>
      <c r="H19" s="4">
        <v>33.231000000000002</v>
      </c>
      <c r="I19" s="4">
        <v>35.878999999999998</v>
      </c>
      <c r="J19" s="4">
        <v>37.558</v>
      </c>
      <c r="K19" s="4">
        <v>38.421999999999997</v>
      </c>
      <c r="L19" s="4">
        <v>39.454999999999998</v>
      </c>
      <c r="M19" s="4">
        <v>41.866999999999997</v>
      </c>
      <c r="N19" s="4">
        <v>42.734000000000002</v>
      </c>
      <c r="O19" s="4">
        <v>43.17</v>
      </c>
      <c r="P19" s="4">
        <v>44.595999999999997</v>
      </c>
      <c r="Q19" s="4">
        <v>46.125999999999998</v>
      </c>
      <c r="R19" s="4">
        <v>46.963000000000001</v>
      </c>
      <c r="S19" s="4">
        <v>47.904000000000003</v>
      </c>
      <c r="T19" s="4">
        <v>50.521000000000001</v>
      </c>
      <c r="U19" s="4">
        <v>51.725000000000001</v>
      </c>
      <c r="V19" s="4">
        <v>54.015000000000001</v>
      </c>
      <c r="W19" s="4">
        <v>44.335000000000001</v>
      </c>
      <c r="X19" s="4">
        <v>47.805999999999997</v>
      </c>
      <c r="Y19" s="4">
        <v>60.77</v>
      </c>
      <c r="Z19" s="4">
        <v>66.67</v>
      </c>
    </row>
    <row r="20" spans="1:26" x14ac:dyDescent="0.25">
      <c r="A20" s="3" t="s">
        <v>55</v>
      </c>
      <c r="B20" s="3" t="s">
        <v>56</v>
      </c>
      <c r="C20" s="4">
        <v>34.390999999999998</v>
      </c>
      <c r="D20" s="4">
        <v>36.347999999999999</v>
      </c>
      <c r="E20" s="4">
        <v>37.133000000000003</v>
      </c>
      <c r="F20" s="4">
        <v>37.426000000000002</v>
      </c>
      <c r="G20" s="4">
        <v>38.389000000000003</v>
      </c>
      <c r="H20" s="4">
        <v>39.499000000000002</v>
      </c>
      <c r="I20" s="4">
        <v>41.558999999999997</v>
      </c>
      <c r="J20" s="4">
        <v>43.755000000000003</v>
      </c>
      <c r="K20" s="4">
        <v>44.445999999999998</v>
      </c>
      <c r="L20" s="4">
        <v>44.588999999999999</v>
      </c>
      <c r="M20" s="4">
        <v>45.375999999999998</v>
      </c>
      <c r="N20" s="4">
        <v>44.917999999999999</v>
      </c>
      <c r="O20" s="4">
        <v>46.631</v>
      </c>
      <c r="P20" s="4">
        <v>46.768999999999998</v>
      </c>
      <c r="Q20" s="4">
        <v>47.722999999999999</v>
      </c>
      <c r="R20" s="4">
        <v>48.104999999999997</v>
      </c>
      <c r="S20" s="4">
        <v>49.52</v>
      </c>
      <c r="T20" s="4">
        <v>51.055</v>
      </c>
      <c r="U20" s="4">
        <v>52.121000000000002</v>
      </c>
      <c r="V20" s="4">
        <v>53.564</v>
      </c>
      <c r="W20" s="4">
        <v>48.655000000000001</v>
      </c>
      <c r="X20" s="4">
        <v>53.652999999999999</v>
      </c>
      <c r="Y20" s="4">
        <v>59.517000000000003</v>
      </c>
      <c r="Z20" s="4">
        <v>62.929000000000002</v>
      </c>
    </row>
    <row r="22" spans="1:26" x14ac:dyDescent="0.25">
      <c r="A22" s="5" t="s">
        <v>62</v>
      </c>
    </row>
    <row r="23" spans="1:26" x14ac:dyDescent="0.25">
      <c r="A23" s="6" t="s">
        <v>63</v>
      </c>
    </row>
  </sheetData>
  <hyperlinks>
    <hyperlink ref="A22"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3"/>
  <sheetViews>
    <sheetView topLeftCell="T10" workbookViewId="0">
      <selection activeCell="Z23" sqref="Z23"/>
    </sheetView>
  </sheetViews>
  <sheetFormatPr baseColWidth="10" defaultColWidth="8.85546875" defaultRowHeight="15" x14ac:dyDescent="0.25"/>
  <cols>
    <col min="1" max="1" width="20.28515625" bestFit="1" customWidth="1"/>
    <col min="2" max="2" width="50.7109375" customWidth="1"/>
    <col min="3" max="26" width="13" customWidth="1"/>
  </cols>
  <sheetData>
    <row r="1" spans="1:26" x14ac:dyDescent="0.25">
      <c r="A1" s="1" t="s">
        <v>292</v>
      </c>
    </row>
    <row r="2" spans="1:26" x14ac:dyDescent="0.25">
      <c r="A2" s="1" t="s">
        <v>25</v>
      </c>
    </row>
    <row r="3" spans="1:26" x14ac:dyDescent="0.25">
      <c r="A3" s="2" t="s">
        <v>0</v>
      </c>
    </row>
    <row r="5" spans="1:26" ht="12.75" customHeight="1" x14ac:dyDescent="0.25">
      <c r="C5" s="7" t="s">
        <v>1</v>
      </c>
      <c r="D5" s="7" t="s">
        <v>2</v>
      </c>
      <c r="E5" s="7" t="s">
        <v>3</v>
      </c>
      <c r="F5" s="7" t="s">
        <v>4</v>
      </c>
      <c r="G5" s="7" t="s">
        <v>5</v>
      </c>
      <c r="H5" s="7" t="s">
        <v>6</v>
      </c>
      <c r="I5" s="7" t="s">
        <v>7</v>
      </c>
      <c r="J5" s="7" t="s">
        <v>8</v>
      </c>
      <c r="K5" s="7" t="s">
        <v>9</v>
      </c>
      <c r="L5" s="7" t="s">
        <v>10</v>
      </c>
      <c r="M5" s="7" t="s">
        <v>11</v>
      </c>
      <c r="N5" s="7" t="s">
        <v>12</v>
      </c>
      <c r="O5" s="7" t="s">
        <v>13</v>
      </c>
      <c r="P5" s="7" t="s">
        <v>14</v>
      </c>
      <c r="Q5" s="7" t="s">
        <v>15</v>
      </c>
      <c r="R5" s="7" t="s">
        <v>16</v>
      </c>
      <c r="S5" s="7" t="s">
        <v>17</v>
      </c>
      <c r="T5" s="7" t="s">
        <v>18</v>
      </c>
      <c r="U5" s="7" t="s">
        <v>19</v>
      </c>
      <c r="V5" s="7" t="s">
        <v>20</v>
      </c>
      <c r="W5" s="7" t="s">
        <v>21</v>
      </c>
      <c r="X5" s="7" t="s">
        <v>22</v>
      </c>
      <c r="Y5" s="7" t="s">
        <v>23</v>
      </c>
      <c r="Z5" s="7" t="s">
        <v>24</v>
      </c>
    </row>
    <row r="6" spans="1:26" x14ac:dyDescent="0.25">
      <c r="B6" t="s">
        <v>25</v>
      </c>
    </row>
    <row r="7" spans="1:26" x14ac:dyDescent="0.25">
      <c r="A7" s="7" t="s">
        <v>29</v>
      </c>
      <c r="B7" s="7" t="s">
        <v>30</v>
      </c>
      <c r="C7" s="15">
        <f>C23</f>
        <v>12.250999999999999</v>
      </c>
      <c r="D7" s="15">
        <f t="shared" ref="D7:Z7" si="0">D23</f>
        <v>12.664</v>
      </c>
      <c r="E7" s="15">
        <f t="shared" si="0"/>
        <v>12.509</v>
      </c>
      <c r="F7" s="15">
        <f t="shared" si="0"/>
        <v>12.406499999999999</v>
      </c>
      <c r="G7" s="15">
        <f t="shared" si="0"/>
        <v>11.896000000000001</v>
      </c>
      <c r="H7" s="15">
        <f t="shared" si="0"/>
        <v>12.640499999999999</v>
      </c>
      <c r="I7" s="15">
        <f t="shared" si="0"/>
        <v>13.685</v>
      </c>
      <c r="J7" s="15">
        <f t="shared" si="0"/>
        <v>14.6905</v>
      </c>
      <c r="K7" s="15">
        <f t="shared" si="0"/>
        <v>14.771000000000001</v>
      </c>
      <c r="L7" s="15">
        <f t="shared" si="0"/>
        <v>14.167999999999999</v>
      </c>
      <c r="M7" s="15">
        <f t="shared" si="0"/>
        <v>15.599500000000001</v>
      </c>
      <c r="N7" s="15">
        <f t="shared" si="0"/>
        <v>17.434999999999999</v>
      </c>
      <c r="O7" s="15">
        <f t="shared" si="0"/>
        <v>16.273499999999999</v>
      </c>
      <c r="P7" s="15">
        <f t="shared" si="0"/>
        <v>16.810500000000001</v>
      </c>
      <c r="Q7" s="15">
        <f t="shared" si="0"/>
        <v>19.3415</v>
      </c>
      <c r="R7" s="15">
        <f t="shared" si="0"/>
        <v>18.732500000000002</v>
      </c>
      <c r="S7" s="15">
        <f t="shared" si="0"/>
        <v>19.254999999999999</v>
      </c>
      <c r="T7" s="15">
        <f t="shared" si="0"/>
        <v>20.5915</v>
      </c>
      <c r="U7" s="15">
        <f t="shared" si="0"/>
        <v>22.141999999999999</v>
      </c>
      <c r="V7" s="15">
        <f t="shared" si="0"/>
        <v>24.127500000000001</v>
      </c>
      <c r="W7" s="15">
        <f t="shared" si="0"/>
        <v>13.775</v>
      </c>
      <c r="X7" s="15">
        <f t="shared" si="0"/>
        <v>16.210999999999999</v>
      </c>
      <c r="Y7" s="15">
        <f t="shared" si="0"/>
        <v>22.106000000000002</v>
      </c>
      <c r="Z7" s="15">
        <f t="shared" si="0"/>
        <v>25.884</v>
      </c>
    </row>
    <row r="8" spans="1:26" x14ac:dyDescent="0.25">
      <c r="A8" s="7" t="s">
        <v>31</v>
      </c>
      <c r="B8" s="7" t="s">
        <v>32</v>
      </c>
      <c r="C8" s="8">
        <v>6.7670000000000003</v>
      </c>
      <c r="D8" s="8">
        <v>7.8739999999999997</v>
      </c>
      <c r="E8" s="8">
        <v>8.4749999999999996</v>
      </c>
      <c r="F8" s="8">
        <v>7.9580000000000002</v>
      </c>
      <c r="G8" s="8">
        <v>8.0329999999999995</v>
      </c>
      <c r="H8" s="8">
        <v>9.1419999999999995</v>
      </c>
      <c r="I8" s="8">
        <v>9.4570000000000007</v>
      </c>
      <c r="J8" s="8">
        <v>10.263</v>
      </c>
      <c r="K8" s="8">
        <v>10.531000000000001</v>
      </c>
      <c r="L8" s="8">
        <v>11.452999999999999</v>
      </c>
      <c r="M8" s="8">
        <v>10.929</v>
      </c>
      <c r="N8" s="8">
        <v>14.071</v>
      </c>
      <c r="O8" s="8">
        <v>15.874000000000001</v>
      </c>
      <c r="P8" s="8">
        <v>18.356000000000002</v>
      </c>
      <c r="Q8" s="8">
        <v>19.177</v>
      </c>
      <c r="R8" s="8">
        <v>20.183</v>
      </c>
      <c r="S8" s="8">
        <v>21.648</v>
      </c>
      <c r="T8" s="8">
        <v>22.91</v>
      </c>
      <c r="U8" s="8">
        <v>25.196999999999999</v>
      </c>
      <c r="V8" s="8">
        <v>25.21</v>
      </c>
      <c r="W8" s="8">
        <v>27.312000000000001</v>
      </c>
      <c r="X8" s="8">
        <v>27.577000000000002</v>
      </c>
      <c r="Y8" s="8">
        <v>33.652000000000001</v>
      </c>
      <c r="Z8" s="8">
        <v>35.869999999999997</v>
      </c>
    </row>
    <row r="9" spans="1:26" s="11" customFormat="1" x14ac:dyDescent="0.25">
      <c r="A9" s="12" t="s">
        <v>33</v>
      </c>
      <c r="B9" s="12" t="s">
        <v>34</v>
      </c>
      <c r="C9" s="13">
        <v>3.9910000000000001</v>
      </c>
      <c r="D9" s="13">
        <v>4.0469999999999997</v>
      </c>
      <c r="E9" s="13">
        <v>4.0170000000000003</v>
      </c>
      <c r="F9" s="13">
        <v>3.8090000000000002</v>
      </c>
      <c r="G9" s="13">
        <v>3.7679999999999998</v>
      </c>
      <c r="H9" s="13">
        <v>3.9009999999999998</v>
      </c>
      <c r="I9" s="13">
        <v>3.6760000000000002</v>
      </c>
      <c r="J9" s="13">
        <v>3.851</v>
      </c>
      <c r="K9" s="13">
        <v>3.9289999999999998</v>
      </c>
      <c r="L9" s="13">
        <v>3.66</v>
      </c>
      <c r="M9" s="13">
        <v>3.81</v>
      </c>
      <c r="N9" s="13">
        <v>3.899</v>
      </c>
      <c r="O9" s="13">
        <v>4.0359999999999996</v>
      </c>
      <c r="P9" s="13">
        <v>4.4660000000000002</v>
      </c>
      <c r="Q9" s="13">
        <v>4.2480000000000002</v>
      </c>
      <c r="R9" s="13">
        <v>4.1059999999999999</v>
      </c>
      <c r="S9" s="13">
        <v>4.1210000000000004</v>
      </c>
      <c r="T9" s="13">
        <v>3.8330000000000002</v>
      </c>
      <c r="U9" s="13">
        <v>4.2640000000000002</v>
      </c>
      <c r="V9" s="13">
        <v>4.3840000000000003</v>
      </c>
      <c r="W9" s="13">
        <v>3.5150000000000001</v>
      </c>
      <c r="X9" s="13">
        <v>3.774</v>
      </c>
      <c r="Y9" s="13">
        <v>4.2720000000000002</v>
      </c>
      <c r="Z9" s="13">
        <v>4.226</v>
      </c>
    </row>
    <row r="10" spans="1:26" x14ac:dyDescent="0.25">
      <c r="A10" s="7" t="s">
        <v>35</v>
      </c>
      <c r="B10" s="7" t="s">
        <v>36</v>
      </c>
      <c r="C10" s="8">
        <v>1.4319999999999999</v>
      </c>
      <c r="D10" s="8">
        <v>1.9690000000000001</v>
      </c>
      <c r="E10" s="8">
        <v>2.1230000000000002</v>
      </c>
      <c r="F10" s="8">
        <v>2.0859999999999999</v>
      </c>
      <c r="G10" s="8">
        <v>1.887</v>
      </c>
      <c r="H10" s="8">
        <v>2.1560000000000001</v>
      </c>
      <c r="I10" s="8">
        <v>2.1480000000000001</v>
      </c>
      <c r="J10" s="8">
        <v>2.4950000000000001</v>
      </c>
      <c r="K10" s="8">
        <v>2.76</v>
      </c>
      <c r="L10" s="8">
        <v>3.569</v>
      </c>
      <c r="M10" s="8">
        <v>3.69</v>
      </c>
      <c r="N10" s="8">
        <v>3.633</v>
      </c>
      <c r="O10" s="8">
        <v>4.5199999999999996</v>
      </c>
      <c r="P10" s="8">
        <v>4.6829999999999998</v>
      </c>
      <c r="Q10" s="8">
        <v>5.2359999999999998</v>
      </c>
      <c r="R10" s="8">
        <v>5.5650000000000004</v>
      </c>
      <c r="S10" s="8">
        <v>6.1280000000000001</v>
      </c>
      <c r="T10" s="8">
        <v>5.157</v>
      </c>
      <c r="U10" s="8">
        <v>5.94</v>
      </c>
      <c r="V10" s="8">
        <v>4.9820000000000002</v>
      </c>
      <c r="W10" s="8">
        <v>5.117</v>
      </c>
      <c r="X10" s="8">
        <v>3.5939999999999999</v>
      </c>
      <c r="Y10" s="8">
        <v>3.6040000000000001</v>
      </c>
      <c r="Z10" s="8">
        <v>3.2989999999999999</v>
      </c>
    </row>
    <row r="11" spans="1:26" ht="25.5" x14ac:dyDescent="0.25">
      <c r="A11" s="7" t="s">
        <v>37</v>
      </c>
      <c r="B11" s="7" t="s">
        <v>38</v>
      </c>
      <c r="C11" s="8">
        <v>1.343</v>
      </c>
      <c r="D11" s="8">
        <v>1.8580000000000001</v>
      </c>
      <c r="E11" s="8">
        <v>2.3340000000000001</v>
      </c>
      <c r="F11" s="8">
        <v>2.0630000000000002</v>
      </c>
      <c r="G11" s="8">
        <v>2.3780000000000001</v>
      </c>
      <c r="H11" s="8">
        <v>3.085</v>
      </c>
      <c r="I11" s="8">
        <v>3.633</v>
      </c>
      <c r="J11" s="8">
        <v>3.9169999999999998</v>
      </c>
      <c r="K11" s="8">
        <v>3.8420000000000001</v>
      </c>
      <c r="L11" s="8">
        <v>4.2240000000000002</v>
      </c>
      <c r="M11" s="8">
        <v>3.4289999999999998</v>
      </c>
      <c r="N11" s="8">
        <v>6.5389999999999997</v>
      </c>
      <c r="O11" s="8">
        <v>7.3179999999999996</v>
      </c>
      <c r="P11" s="8">
        <v>9.2070000000000007</v>
      </c>
      <c r="Q11" s="8">
        <v>9.6929999999999996</v>
      </c>
      <c r="R11" s="8">
        <v>10.512</v>
      </c>
      <c r="S11" s="8">
        <v>11.398999999999999</v>
      </c>
      <c r="T11" s="8">
        <v>13.92</v>
      </c>
      <c r="U11" s="8">
        <v>14.993</v>
      </c>
      <c r="V11" s="8">
        <v>15.843999999999999</v>
      </c>
      <c r="W11" s="8">
        <v>18.68</v>
      </c>
      <c r="X11" s="8">
        <v>20.209</v>
      </c>
      <c r="Y11" s="8">
        <v>25.776</v>
      </c>
      <c r="Z11" s="8">
        <v>28.344999999999999</v>
      </c>
    </row>
    <row r="12" spans="1:26" x14ac:dyDescent="0.25">
      <c r="A12" s="7" t="s">
        <v>39</v>
      </c>
      <c r="B12" s="7" t="s">
        <v>40</v>
      </c>
    </row>
    <row r="13" spans="1:26" ht="25.5" x14ac:dyDescent="0.25">
      <c r="A13" s="7" t="s">
        <v>41</v>
      </c>
      <c r="B13" s="7" t="s">
        <v>42</v>
      </c>
      <c r="C13" s="8">
        <v>21.274999999999999</v>
      </c>
      <c r="D13" s="8">
        <v>23.777000000000001</v>
      </c>
      <c r="E13" s="8">
        <v>25.100999999999999</v>
      </c>
      <c r="F13" s="8">
        <v>27.359000000000002</v>
      </c>
      <c r="G13" s="8">
        <v>27.273</v>
      </c>
      <c r="H13" s="8">
        <v>29.381</v>
      </c>
      <c r="I13" s="8">
        <v>33.441000000000003</v>
      </c>
      <c r="J13" s="8">
        <v>38.026000000000003</v>
      </c>
      <c r="K13" s="8">
        <v>40.942</v>
      </c>
      <c r="L13" s="8">
        <v>42.034999999999997</v>
      </c>
      <c r="M13" s="8">
        <v>45.658000000000001</v>
      </c>
      <c r="N13" s="8">
        <v>46.698</v>
      </c>
      <c r="O13" s="8">
        <v>49.914000000000001</v>
      </c>
      <c r="P13" s="8">
        <v>54.38</v>
      </c>
      <c r="Q13" s="8">
        <v>63.097999999999999</v>
      </c>
      <c r="R13" s="8">
        <v>73.796999999999997</v>
      </c>
      <c r="S13" s="8">
        <v>76.602000000000004</v>
      </c>
      <c r="T13" s="8">
        <v>73.694999999999993</v>
      </c>
      <c r="U13" s="8">
        <v>77.867999999999995</v>
      </c>
      <c r="V13" s="8">
        <v>76.653999999999996</v>
      </c>
      <c r="W13" s="8">
        <v>70.319000000000003</v>
      </c>
      <c r="X13" s="8">
        <v>74.787999999999997</v>
      </c>
      <c r="Y13" s="8">
        <v>88.013000000000005</v>
      </c>
      <c r="Z13" s="8">
        <v>98.06</v>
      </c>
    </row>
    <row r="14" spans="1:26" ht="38.25" x14ac:dyDescent="0.25">
      <c r="A14" s="7" t="s">
        <v>43</v>
      </c>
      <c r="B14" s="7" t="s">
        <v>44</v>
      </c>
      <c r="C14" s="8">
        <v>9.5660000000000007</v>
      </c>
      <c r="D14" s="8">
        <v>11.272</v>
      </c>
      <c r="E14" s="8">
        <v>11.856</v>
      </c>
      <c r="F14" s="8">
        <v>13.486000000000001</v>
      </c>
      <c r="G14" s="8">
        <v>11.41</v>
      </c>
      <c r="H14" s="8">
        <v>12.236000000000001</v>
      </c>
      <c r="I14" s="8">
        <v>13.444000000000001</v>
      </c>
      <c r="J14" s="8">
        <v>15.606</v>
      </c>
      <c r="K14" s="8">
        <v>15.348000000000001</v>
      </c>
      <c r="L14" s="8">
        <v>15.680999999999999</v>
      </c>
      <c r="M14" s="8">
        <v>15.893000000000001</v>
      </c>
      <c r="N14" s="8">
        <v>14.319000000000001</v>
      </c>
      <c r="O14" s="8">
        <v>15.616</v>
      </c>
      <c r="P14" s="8">
        <v>16.529</v>
      </c>
      <c r="Q14" s="8">
        <v>18.826000000000001</v>
      </c>
      <c r="R14" s="8">
        <v>20.149999999999999</v>
      </c>
      <c r="S14" s="8">
        <v>22.766999999999999</v>
      </c>
      <c r="T14" s="8">
        <v>21.751000000000001</v>
      </c>
      <c r="U14" s="8">
        <v>24.21</v>
      </c>
      <c r="V14" s="8">
        <v>24.306999999999999</v>
      </c>
      <c r="W14" s="8">
        <v>23.492000000000001</v>
      </c>
      <c r="X14" s="8">
        <v>24.341999999999999</v>
      </c>
      <c r="Y14" s="8">
        <v>29.783999999999999</v>
      </c>
      <c r="Z14" s="8">
        <v>34.454999999999998</v>
      </c>
    </row>
    <row r="15" spans="1:26" x14ac:dyDescent="0.25">
      <c r="A15" s="7" t="s">
        <v>45</v>
      </c>
      <c r="B15" s="7" t="s">
        <v>46</v>
      </c>
      <c r="C15" s="8">
        <v>4.2729999999999997</v>
      </c>
      <c r="D15" s="8">
        <v>4.9000000000000004</v>
      </c>
      <c r="E15" s="8">
        <v>5.31</v>
      </c>
      <c r="F15" s="8">
        <v>5.4329999999999998</v>
      </c>
      <c r="G15" s="8">
        <v>5.3339999999999996</v>
      </c>
      <c r="H15" s="8">
        <v>5.2249999999999996</v>
      </c>
      <c r="I15" s="8">
        <v>6.2539999999999996</v>
      </c>
      <c r="J15" s="8">
        <v>6.6280000000000001</v>
      </c>
      <c r="K15" s="8">
        <v>6.976</v>
      </c>
      <c r="L15" s="8">
        <v>6.9850000000000003</v>
      </c>
      <c r="M15" s="8">
        <v>7.2560000000000002</v>
      </c>
      <c r="N15" s="8">
        <v>8.3879999999999999</v>
      </c>
      <c r="O15" s="8">
        <v>9.4730000000000008</v>
      </c>
      <c r="P15" s="8">
        <v>10.087</v>
      </c>
      <c r="Q15" s="8">
        <v>11.36</v>
      </c>
      <c r="R15" s="8">
        <v>13.09</v>
      </c>
      <c r="S15" s="8">
        <v>12.962</v>
      </c>
      <c r="T15" s="8">
        <v>11.877000000000001</v>
      </c>
      <c r="U15" s="8">
        <v>13.951000000000001</v>
      </c>
      <c r="V15" s="8">
        <v>12.941000000000001</v>
      </c>
      <c r="W15" s="8">
        <v>10.673</v>
      </c>
      <c r="X15" s="8">
        <v>11.64</v>
      </c>
      <c r="Y15" s="8">
        <v>12.154</v>
      </c>
      <c r="Z15" s="8">
        <v>13.568</v>
      </c>
    </row>
    <row r="16" spans="1:26" ht="25.5" x14ac:dyDescent="0.25">
      <c r="A16" s="7" t="s">
        <v>47</v>
      </c>
      <c r="B16" s="7" t="s">
        <v>48</v>
      </c>
      <c r="C16" s="8">
        <v>1.869</v>
      </c>
      <c r="D16" s="8">
        <v>1.8340000000000001</v>
      </c>
      <c r="E16" s="8">
        <v>2.1339999999999999</v>
      </c>
      <c r="F16" s="8">
        <v>2.0790000000000002</v>
      </c>
      <c r="G16" s="8">
        <v>2.7559999999999998</v>
      </c>
      <c r="H16" s="8">
        <v>3.1920000000000002</v>
      </c>
      <c r="I16" s="8">
        <v>2.996</v>
      </c>
      <c r="J16" s="8">
        <v>2.68</v>
      </c>
      <c r="K16" s="8">
        <v>3.9460000000000002</v>
      </c>
      <c r="L16" s="8">
        <v>3.6259999999999999</v>
      </c>
      <c r="M16" s="8">
        <v>3.7309999999999999</v>
      </c>
      <c r="N16" s="8">
        <v>4.2560000000000002</v>
      </c>
      <c r="O16" s="8">
        <v>4.6070000000000002</v>
      </c>
      <c r="P16" s="8">
        <v>4.641</v>
      </c>
      <c r="Q16" s="8">
        <v>4.883</v>
      </c>
      <c r="R16" s="8">
        <v>4.944</v>
      </c>
      <c r="S16" s="8">
        <v>6.1790000000000003</v>
      </c>
      <c r="T16" s="8">
        <v>6.0170000000000003</v>
      </c>
      <c r="U16" s="8">
        <v>7.1420000000000003</v>
      </c>
      <c r="V16" s="8">
        <v>7.0549999999999997</v>
      </c>
      <c r="W16" s="8">
        <v>7.5019999999999998</v>
      </c>
      <c r="X16" s="8">
        <v>7.7409999999999997</v>
      </c>
      <c r="Y16" s="8">
        <v>9.5150000000000006</v>
      </c>
      <c r="Z16" s="8">
        <v>11.305</v>
      </c>
    </row>
    <row r="17" spans="1:26" x14ac:dyDescent="0.25">
      <c r="A17" s="7" t="s">
        <v>49</v>
      </c>
      <c r="B17" s="7" t="s">
        <v>50</v>
      </c>
      <c r="C17" s="8">
        <v>5.5670000000000002</v>
      </c>
      <c r="D17" s="8">
        <v>5.7709999999999999</v>
      </c>
      <c r="E17" s="8">
        <v>5.8010000000000002</v>
      </c>
      <c r="F17" s="8">
        <v>6.3609999999999998</v>
      </c>
      <c r="G17" s="8">
        <v>7.774</v>
      </c>
      <c r="H17" s="8">
        <v>8.7279999999999998</v>
      </c>
      <c r="I17" s="8">
        <v>10.747</v>
      </c>
      <c r="J17" s="8">
        <v>13.112</v>
      </c>
      <c r="K17" s="8">
        <v>14.672000000000001</v>
      </c>
      <c r="L17" s="8">
        <v>15.743</v>
      </c>
      <c r="M17" s="8">
        <v>18.779</v>
      </c>
      <c r="N17" s="8">
        <v>19.734999999999999</v>
      </c>
      <c r="O17" s="8">
        <v>20.218</v>
      </c>
      <c r="P17" s="8">
        <v>23.123000000000001</v>
      </c>
      <c r="Q17" s="8">
        <v>28.029</v>
      </c>
      <c r="R17" s="8">
        <v>35.613</v>
      </c>
      <c r="S17" s="8">
        <v>34.694000000000003</v>
      </c>
      <c r="T17" s="8">
        <v>34.049999999999997</v>
      </c>
      <c r="U17" s="8">
        <v>32.564999999999998</v>
      </c>
      <c r="V17" s="8">
        <v>32.350999999999999</v>
      </c>
      <c r="W17" s="8">
        <v>28.652000000000001</v>
      </c>
      <c r="X17" s="8">
        <v>31.065000000000001</v>
      </c>
      <c r="Y17" s="8">
        <v>36.56</v>
      </c>
      <c r="Z17" s="8">
        <v>38.731999999999999</v>
      </c>
    </row>
    <row r="18" spans="1:26" ht="38.25" x14ac:dyDescent="0.25">
      <c r="A18" s="7" t="s">
        <v>51</v>
      </c>
      <c r="B18" s="7" t="s">
        <v>52</v>
      </c>
      <c r="C18" s="8">
        <v>0.65200000000000002</v>
      </c>
      <c r="D18" s="8">
        <v>0.63300000000000001</v>
      </c>
      <c r="E18" s="8">
        <v>0.68100000000000005</v>
      </c>
      <c r="F18" s="8">
        <v>0.69299999999999995</v>
      </c>
      <c r="G18" s="8">
        <v>0.88400000000000001</v>
      </c>
      <c r="H18" s="8">
        <v>0.96199999999999997</v>
      </c>
      <c r="I18" s="8">
        <v>1.0409999999999999</v>
      </c>
      <c r="J18" s="8">
        <v>1.169</v>
      </c>
      <c r="K18" s="8">
        <v>1.298</v>
      </c>
      <c r="L18" s="8">
        <v>1.262</v>
      </c>
      <c r="M18" s="8">
        <v>1.4379999999999999</v>
      </c>
      <c r="N18" s="8">
        <v>1.534</v>
      </c>
      <c r="O18" s="8">
        <v>1.726</v>
      </c>
      <c r="P18" s="8">
        <v>2.0960000000000001</v>
      </c>
      <c r="Q18" s="8">
        <v>2.3940000000000001</v>
      </c>
      <c r="R18" s="8">
        <v>2.1389999999999998</v>
      </c>
      <c r="S18" s="8">
        <v>2.2429999999999999</v>
      </c>
      <c r="T18" s="8">
        <v>2.3319999999999999</v>
      </c>
      <c r="U18" s="8">
        <v>2.7090000000000001</v>
      </c>
      <c r="V18" s="8">
        <v>2.6280000000000001</v>
      </c>
      <c r="W18" s="8">
        <v>1.9970000000000001</v>
      </c>
      <c r="X18" s="8">
        <v>2.6709999999999998</v>
      </c>
      <c r="Y18" s="8">
        <v>2.7869999999999999</v>
      </c>
      <c r="Z18" s="8">
        <v>3.1139999999999999</v>
      </c>
    </row>
    <row r="19" spans="1:26" ht="25.5" x14ac:dyDescent="0.25">
      <c r="A19" s="7" t="s">
        <v>53</v>
      </c>
      <c r="B19" s="7" t="s">
        <v>54</v>
      </c>
      <c r="C19" s="8">
        <v>0.31</v>
      </c>
      <c r="D19" s="8">
        <v>0.27500000000000002</v>
      </c>
      <c r="E19" s="8">
        <v>0.32300000000000001</v>
      </c>
      <c r="F19" s="8">
        <v>0.32400000000000001</v>
      </c>
      <c r="G19" s="8">
        <v>0.40699999999999997</v>
      </c>
      <c r="H19" s="8">
        <v>0.39800000000000002</v>
      </c>
      <c r="I19" s="8">
        <v>0.42499999999999999</v>
      </c>
      <c r="J19" s="8">
        <v>0.45700000000000002</v>
      </c>
      <c r="K19" s="8">
        <v>0.54400000000000004</v>
      </c>
      <c r="L19" s="8">
        <v>0.45</v>
      </c>
      <c r="M19" s="8">
        <v>0.48899999999999999</v>
      </c>
      <c r="N19" s="8">
        <v>0.57499999999999996</v>
      </c>
      <c r="O19" s="8">
        <v>0.52200000000000002</v>
      </c>
      <c r="P19" s="8">
        <v>0.51600000000000001</v>
      </c>
      <c r="Q19" s="8">
        <v>0.876</v>
      </c>
      <c r="R19" s="8">
        <v>0.69499999999999995</v>
      </c>
      <c r="S19" s="8">
        <v>0.66</v>
      </c>
      <c r="T19" s="8">
        <v>0.81799999999999995</v>
      </c>
      <c r="U19" s="8">
        <v>0.83299999999999996</v>
      </c>
      <c r="V19" s="8">
        <v>0.68100000000000005</v>
      </c>
      <c r="W19" s="8">
        <v>0.68600000000000005</v>
      </c>
      <c r="X19" s="8">
        <v>1.3120000000000001</v>
      </c>
      <c r="Y19" s="8">
        <v>1.113</v>
      </c>
      <c r="Z19" s="8">
        <v>1.3120000000000001</v>
      </c>
    </row>
    <row r="20" spans="1:26" x14ac:dyDescent="0.25">
      <c r="A20" s="7" t="s">
        <v>55</v>
      </c>
      <c r="B20" s="7" t="s">
        <v>56</v>
      </c>
      <c r="C20" s="8">
        <v>0.34200000000000003</v>
      </c>
      <c r="D20" s="8">
        <v>0.35799999999999998</v>
      </c>
      <c r="E20" s="8">
        <v>0.35799999999999998</v>
      </c>
      <c r="F20" s="8">
        <v>0.36899999999999999</v>
      </c>
      <c r="G20" s="8">
        <v>0.47699999999999998</v>
      </c>
      <c r="H20" s="8">
        <v>0.56399999999999995</v>
      </c>
      <c r="I20" s="8">
        <v>0.61599999999999999</v>
      </c>
      <c r="J20" s="8">
        <v>0.71199999999999997</v>
      </c>
      <c r="K20" s="8">
        <v>0.754</v>
      </c>
      <c r="L20" s="8">
        <v>0.81200000000000006</v>
      </c>
      <c r="M20" s="8">
        <v>0.94899999999999995</v>
      </c>
      <c r="N20" s="8">
        <v>0.95899999999999996</v>
      </c>
      <c r="O20" s="8">
        <v>1.204</v>
      </c>
      <c r="P20" s="8">
        <v>1.58</v>
      </c>
      <c r="Q20" s="8">
        <v>1.518</v>
      </c>
      <c r="R20" s="8">
        <v>1.444</v>
      </c>
      <c r="S20" s="8">
        <v>1.583</v>
      </c>
      <c r="T20" s="8">
        <v>1.514</v>
      </c>
      <c r="U20" s="8">
        <v>1.8759999999999999</v>
      </c>
      <c r="V20" s="8">
        <v>1.9470000000000001</v>
      </c>
      <c r="W20" s="8">
        <v>1.3109999999999999</v>
      </c>
      <c r="X20" s="8">
        <v>1.359</v>
      </c>
      <c r="Y20" s="8">
        <v>1.6739999999999999</v>
      </c>
      <c r="Z20" s="8">
        <v>1.802</v>
      </c>
    </row>
    <row r="22" spans="1:26" x14ac:dyDescent="0.25">
      <c r="B22" s="7" t="s">
        <v>57</v>
      </c>
      <c r="C22" s="8">
        <v>24.501999999999999</v>
      </c>
      <c r="D22" s="8">
        <v>25.327999999999999</v>
      </c>
      <c r="E22" s="8">
        <v>25.018000000000001</v>
      </c>
      <c r="F22" s="8">
        <v>24.812999999999999</v>
      </c>
      <c r="G22" s="8">
        <v>23.792000000000002</v>
      </c>
      <c r="H22" s="8">
        <v>25.280999999999999</v>
      </c>
      <c r="I22" s="8">
        <v>27.37</v>
      </c>
      <c r="J22" s="8">
        <v>29.381</v>
      </c>
      <c r="K22" s="8">
        <v>29.542000000000002</v>
      </c>
      <c r="L22" s="8">
        <v>28.335999999999999</v>
      </c>
      <c r="M22" s="8">
        <v>31.199000000000002</v>
      </c>
      <c r="N22" s="8">
        <v>34.869999999999997</v>
      </c>
      <c r="O22" s="8">
        <v>32.546999999999997</v>
      </c>
      <c r="P22" s="8">
        <v>33.621000000000002</v>
      </c>
      <c r="Q22" s="8">
        <v>38.683</v>
      </c>
      <c r="R22" s="8">
        <v>37.465000000000003</v>
      </c>
      <c r="S22" s="8">
        <v>38.51</v>
      </c>
      <c r="T22" s="8">
        <v>41.183</v>
      </c>
      <c r="U22" s="8">
        <v>44.283999999999999</v>
      </c>
      <c r="V22" s="8">
        <v>48.255000000000003</v>
      </c>
      <c r="W22" s="8">
        <v>27.55</v>
      </c>
      <c r="X22" s="8">
        <v>32.421999999999997</v>
      </c>
      <c r="Y22" s="8">
        <v>44.212000000000003</v>
      </c>
      <c r="Z22" s="8">
        <v>51.768000000000001</v>
      </c>
    </row>
    <row r="23" spans="1:26" x14ac:dyDescent="0.25">
      <c r="B23" s="7" t="s">
        <v>313</v>
      </c>
      <c r="C23">
        <f>C22*0.5</f>
        <v>12.250999999999999</v>
      </c>
      <c r="D23">
        <f t="shared" ref="D23:Z23" si="1">D22*0.5</f>
        <v>12.664</v>
      </c>
      <c r="E23">
        <f t="shared" si="1"/>
        <v>12.509</v>
      </c>
      <c r="F23">
        <f t="shared" si="1"/>
        <v>12.406499999999999</v>
      </c>
      <c r="G23">
        <f t="shared" si="1"/>
        <v>11.896000000000001</v>
      </c>
      <c r="H23">
        <f t="shared" si="1"/>
        <v>12.640499999999999</v>
      </c>
      <c r="I23">
        <f t="shared" si="1"/>
        <v>13.685</v>
      </c>
      <c r="J23">
        <f t="shared" si="1"/>
        <v>14.6905</v>
      </c>
      <c r="K23">
        <f t="shared" si="1"/>
        <v>14.771000000000001</v>
      </c>
      <c r="L23">
        <f t="shared" si="1"/>
        <v>14.167999999999999</v>
      </c>
      <c r="M23">
        <f t="shared" si="1"/>
        <v>15.599500000000001</v>
      </c>
      <c r="N23">
        <f t="shared" si="1"/>
        <v>17.434999999999999</v>
      </c>
      <c r="O23">
        <f t="shared" si="1"/>
        <v>16.273499999999999</v>
      </c>
      <c r="P23">
        <f t="shared" si="1"/>
        <v>16.810500000000001</v>
      </c>
      <c r="Q23">
        <f t="shared" si="1"/>
        <v>19.3415</v>
      </c>
      <c r="R23">
        <f t="shared" si="1"/>
        <v>18.732500000000002</v>
      </c>
      <c r="S23">
        <f t="shared" si="1"/>
        <v>19.254999999999999</v>
      </c>
      <c r="T23">
        <f t="shared" si="1"/>
        <v>20.5915</v>
      </c>
      <c r="U23">
        <f t="shared" si="1"/>
        <v>22.141999999999999</v>
      </c>
      <c r="V23">
        <f t="shared" si="1"/>
        <v>24.127500000000001</v>
      </c>
      <c r="W23">
        <f t="shared" si="1"/>
        <v>13.775</v>
      </c>
      <c r="X23">
        <f t="shared" si="1"/>
        <v>16.210999999999999</v>
      </c>
      <c r="Y23">
        <f t="shared" si="1"/>
        <v>22.106000000000002</v>
      </c>
      <c r="Z23">
        <f t="shared" si="1"/>
        <v>25.884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3"/>
  <sheetViews>
    <sheetView topLeftCell="A5" workbookViewId="0">
      <selection activeCell="Z24" sqref="Z24"/>
    </sheetView>
  </sheetViews>
  <sheetFormatPr baseColWidth="10" defaultColWidth="8.85546875" defaultRowHeight="15" x14ac:dyDescent="0.25"/>
  <cols>
    <col min="1" max="1" width="20.28515625" bestFit="1" customWidth="1"/>
    <col min="2" max="2" width="50.7109375" customWidth="1"/>
    <col min="3" max="26" width="13" customWidth="1"/>
  </cols>
  <sheetData>
    <row r="1" spans="1:26" x14ac:dyDescent="0.25">
      <c r="A1" s="1" t="s">
        <v>61</v>
      </c>
    </row>
    <row r="2" spans="1:26" x14ac:dyDescent="0.25">
      <c r="A2" s="1" t="s">
        <v>25</v>
      </c>
    </row>
    <row r="3" spans="1:26" x14ac:dyDescent="0.25">
      <c r="A3" s="2" t="s">
        <v>0</v>
      </c>
    </row>
    <row r="5" spans="1:26" x14ac:dyDescent="0.25">
      <c r="C5" s="3" t="s">
        <v>1</v>
      </c>
      <c r="D5" s="3" t="s">
        <v>2</v>
      </c>
      <c r="E5" s="3" t="s">
        <v>3</v>
      </c>
      <c r="F5" s="3" t="s">
        <v>4</v>
      </c>
      <c r="G5" s="3" t="s">
        <v>5</v>
      </c>
      <c r="H5" s="3" t="s">
        <v>6</v>
      </c>
      <c r="I5" s="3" t="s">
        <v>7</v>
      </c>
      <c r="J5" s="3" t="s">
        <v>8</v>
      </c>
      <c r="K5" s="3" t="s">
        <v>9</v>
      </c>
      <c r="L5" s="3" t="s">
        <v>10</v>
      </c>
      <c r="M5" s="3" t="s">
        <v>11</v>
      </c>
      <c r="N5" s="3" t="s">
        <v>12</v>
      </c>
      <c r="O5" s="3" t="s">
        <v>13</v>
      </c>
      <c r="P5" s="3" t="s">
        <v>14</v>
      </c>
      <c r="Q5" s="3" t="s">
        <v>15</v>
      </c>
      <c r="R5" s="3" t="s">
        <v>16</v>
      </c>
      <c r="S5" s="3" t="s">
        <v>17</v>
      </c>
      <c r="T5" s="3" t="s">
        <v>18</v>
      </c>
      <c r="U5" s="3" t="s">
        <v>19</v>
      </c>
      <c r="V5" s="3" t="s">
        <v>20</v>
      </c>
      <c r="W5" s="3" t="s">
        <v>21</v>
      </c>
      <c r="X5" s="3" t="s">
        <v>22</v>
      </c>
      <c r="Y5" s="3" t="s">
        <v>23</v>
      </c>
      <c r="Z5" s="3" t="s">
        <v>24</v>
      </c>
    </row>
    <row r="6" spans="1:26" x14ac:dyDescent="0.25">
      <c r="B6" t="s">
        <v>25</v>
      </c>
    </row>
    <row r="7" spans="1:26" x14ac:dyDescent="0.25">
      <c r="A7" s="3" t="s">
        <v>29</v>
      </c>
      <c r="B7" s="3" t="s">
        <v>30</v>
      </c>
      <c r="C7" s="4">
        <f>ressources!C7-production!C7-import!C7</f>
        <v>4.9830000000000094</v>
      </c>
      <c r="D7" s="4">
        <f>ressources!D7-production!D7-import!D7</f>
        <v>4.6500000000000075</v>
      </c>
      <c r="E7" s="4">
        <f>ressources!E7-production!E7-import!E7</f>
        <v>4.6129999999999995</v>
      </c>
      <c r="F7" s="4">
        <f>ressources!F7-production!F7-import!F7</f>
        <v>4.7140000000000217</v>
      </c>
      <c r="G7" s="4">
        <f>ressources!G7-production!G7-import!G7</f>
        <v>5.195999999999998</v>
      </c>
      <c r="H7" s="4">
        <f>ressources!H7-production!H7-import!H7</f>
        <v>5.5280000000000094</v>
      </c>
      <c r="I7" s="4">
        <f>ressources!I7-production!I7-import!I7</f>
        <v>5.7170000000000005</v>
      </c>
      <c r="J7" s="4">
        <f>ressources!J7-production!J7-import!J7</f>
        <v>5.7530000000000001</v>
      </c>
      <c r="K7" s="4">
        <f>ressources!K7-production!K7-import!K7</f>
        <v>5.2040000000000077</v>
      </c>
      <c r="L7" s="4">
        <f>ressources!L7-production!L7-import!L7</f>
        <v>3.5459999999999994</v>
      </c>
      <c r="M7" s="4">
        <f>ressources!M7-production!M7-import!M7</f>
        <v>3.2289999999999903</v>
      </c>
      <c r="N7" s="4">
        <f>ressources!N7-production!N7-import!N7</f>
        <v>3.6409999999999947</v>
      </c>
      <c r="O7" s="4">
        <f>ressources!O7-production!O7-import!O7</f>
        <v>3.960000000000008</v>
      </c>
      <c r="P7" s="4">
        <f>ressources!P7-production!P7-import!P7</f>
        <v>4.5849999999999973</v>
      </c>
      <c r="Q7" s="4">
        <f>ressources!Q7-production!Q7-import!Q7</f>
        <v>5.9390000000000036</v>
      </c>
      <c r="R7" s="4">
        <f>ressources!R7-production!R7-import!R7</f>
        <v>6.9439999999999884</v>
      </c>
      <c r="S7" s="4">
        <f>ressources!S7-production!S7-import!S7</f>
        <v>7.4649999999999999</v>
      </c>
      <c r="T7" s="4">
        <f>ressources!T7-production!T7-import!T7</f>
        <v>8.0869999999999855</v>
      </c>
      <c r="U7" s="4">
        <f>ressources!U7-production!U7-import!U7</f>
        <v>8.9409999999999847</v>
      </c>
      <c r="V7" s="4">
        <f>ressources!V7-production!V7-import!V7</f>
        <v>9.6519999999999975</v>
      </c>
      <c r="W7" s="4">
        <f>ressources!W7-production!W7-import!W7</f>
        <v>6.4599999999999991</v>
      </c>
      <c r="X7" s="4">
        <f>ressources!X7-production!X7-import!X7</f>
        <v>8.0370000000000061</v>
      </c>
      <c r="Y7" s="4">
        <f>ressources!Y7-production!Y7-import!Y7</f>
        <v>11.668000000000028</v>
      </c>
      <c r="Z7" s="4">
        <f>ressources!Z7-production!Z7-import!Z7</f>
        <v>12.403999999999982</v>
      </c>
    </row>
    <row r="8" spans="1:26" x14ac:dyDescent="0.25">
      <c r="A8" s="3" t="s">
        <v>31</v>
      </c>
      <c r="B8" s="3" t="s">
        <v>32</v>
      </c>
      <c r="C8" s="4">
        <f>ressources!C8-production!C8-import!C8</f>
        <v>11.282999999999983</v>
      </c>
      <c r="D8" s="4">
        <f>ressources!D8-production!D8-import!D8</f>
        <v>12.01900000000003</v>
      </c>
      <c r="E8" s="4">
        <f>ressources!E8-production!E8-import!E8</f>
        <v>12.906999999999977</v>
      </c>
      <c r="F8" s="4">
        <f>ressources!F8-production!F8-import!F8</f>
        <v>13.165000000000019</v>
      </c>
      <c r="G8" s="4">
        <f>ressources!G8-production!G8-import!G8</f>
        <v>13.53199999999997</v>
      </c>
      <c r="H8" s="4">
        <f>ressources!H8-production!H8-import!H8</f>
        <v>13.834</v>
      </c>
      <c r="I8" s="4">
        <f>ressources!I8-production!I8-import!I8</f>
        <v>13.970999999999968</v>
      </c>
      <c r="J8" s="4">
        <f>ressources!J8-production!J8-import!J8</f>
        <v>14.234999999999991</v>
      </c>
      <c r="K8" s="4">
        <f>ressources!K8-production!K8-import!K8</f>
        <v>14.538999999999964</v>
      </c>
      <c r="L8" s="4">
        <f>ressources!L8-production!L8-import!L8</f>
        <v>14.716000000000012</v>
      </c>
      <c r="M8" s="4">
        <f>ressources!M8-production!M8-import!M8</f>
        <v>14.871000000000011</v>
      </c>
      <c r="N8" s="4">
        <f>ressources!N8-production!N8-import!N8</f>
        <v>15.142000000000023</v>
      </c>
      <c r="O8" s="4">
        <f>ressources!O8-production!O8-import!O8</f>
        <v>14.750999999999971</v>
      </c>
      <c r="P8" s="4">
        <f>ressources!P8-production!P8-import!P8</f>
        <v>14.159000000000013</v>
      </c>
      <c r="Q8" s="4">
        <f>ressources!Q8-production!Q8-import!Q8</f>
        <v>13.914999999999985</v>
      </c>
      <c r="R8" s="4">
        <f>ressources!R8-production!R8-import!R8</f>
        <v>13.990000000000002</v>
      </c>
      <c r="S8" s="4">
        <f>ressources!S8-production!S8-import!S8</f>
        <v>14.044000000000036</v>
      </c>
      <c r="T8" s="4">
        <f>ressources!T8-production!T8-import!T8</f>
        <v>14.199000000000009</v>
      </c>
      <c r="U8" s="4">
        <f>ressources!U8-production!U8-import!U8</f>
        <v>14.319999999999997</v>
      </c>
      <c r="V8" s="4">
        <f>ressources!V8-production!V8-import!V8</f>
        <v>14.980000000000025</v>
      </c>
      <c r="W8" s="4">
        <f>ressources!W8-production!W8-import!W8</f>
        <v>15.386999999999983</v>
      </c>
      <c r="X8" s="4">
        <f>ressources!X8-production!X8-import!X8</f>
        <v>16.438000000000041</v>
      </c>
      <c r="Y8" s="4">
        <f>ressources!Y8-production!Y8-import!Y8</f>
        <v>17.535999999999987</v>
      </c>
      <c r="Z8" s="4">
        <f>ressources!Z8-production!Z8-import!Z8</f>
        <v>18.312999999999995</v>
      </c>
    </row>
    <row r="9" spans="1:26" s="11" customFormat="1" x14ac:dyDescent="0.25">
      <c r="A9" s="9" t="s">
        <v>33</v>
      </c>
      <c r="B9" s="9" t="s">
        <v>34</v>
      </c>
      <c r="C9" s="10">
        <f>ressources!C9-production!C9-import!C9</f>
        <v>5.8760000000000119</v>
      </c>
      <c r="D9" s="10">
        <f>ressources!D9-production!D9-import!D9</f>
        <v>6.3369999999999935</v>
      </c>
      <c r="E9" s="10">
        <f>ressources!E9-production!E9-import!E9</f>
        <v>6.5730000000000031</v>
      </c>
      <c r="F9" s="10">
        <f>ressources!F9-production!F9-import!F9</f>
        <v>6.5059999999999976</v>
      </c>
      <c r="G9" s="10">
        <f>ressources!G9-production!G9-import!G9</f>
        <v>6.7979999999999956</v>
      </c>
      <c r="H9" s="10">
        <f>ressources!H9-production!H9-import!H9</f>
        <v>6.7049999999999947</v>
      </c>
      <c r="I9" s="10">
        <f>ressources!I9-production!I9-import!I9</f>
        <v>6.7629999999999999</v>
      </c>
      <c r="J9" s="10">
        <f>ressources!J9-production!J9-import!J9</f>
        <v>6.7800000000000074</v>
      </c>
      <c r="K9" s="10">
        <f>ressources!K9-production!K9-import!K9</f>
        <v>6.8559999999999963</v>
      </c>
      <c r="L9" s="10">
        <f>ressources!L9-production!L9-import!L9</f>
        <v>6.6909999999999989</v>
      </c>
      <c r="M9" s="10">
        <f>ressources!M9-production!M9-import!M9</f>
        <v>6.7490000000000041</v>
      </c>
      <c r="N9" s="10">
        <f>ressources!N9-production!N9-import!N9</f>
        <v>6.6610000000000023</v>
      </c>
      <c r="O9" s="10">
        <f>ressources!O9-production!O9-import!O9</f>
        <v>6.5890000000000075</v>
      </c>
      <c r="P9" s="10">
        <f>ressources!P9-production!P9-import!P9</f>
        <v>6.2820000000000045</v>
      </c>
      <c r="Q9" s="10">
        <f>ressources!Q9-production!Q9-import!Q9</f>
        <v>6.1309999999999976</v>
      </c>
      <c r="R9" s="10">
        <f>ressources!R9-production!R9-import!R9</f>
        <v>6.1510000000000051</v>
      </c>
      <c r="S9" s="10">
        <f>ressources!S9-production!S9-import!S9</f>
        <v>6.2289999999999939</v>
      </c>
      <c r="T9" s="10">
        <f>ressources!T9-production!T9-import!T9</f>
        <v>6.298</v>
      </c>
      <c r="U9" s="10">
        <f>ressources!U9-production!U9-import!U9</f>
        <v>6.3590000000000115</v>
      </c>
      <c r="V9" s="10">
        <f>ressources!V9-production!V9-import!V9</f>
        <v>6.4709999999999823</v>
      </c>
      <c r="W9" s="10">
        <f>ressources!W9-production!W9-import!W9</f>
        <v>6.3030000000000044</v>
      </c>
      <c r="X9" s="10">
        <f>ressources!X9-production!X9-import!X9</f>
        <v>6.8209999999999917</v>
      </c>
      <c r="Y9" s="10">
        <f>ressources!Y9-production!Y9-import!Y9</f>
        <v>7.2580000000000151</v>
      </c>
      <c r="Z9" s="10">
        <f>ressources!Z9-production!Z9-import!Z9</f>
        <v>7.5229999999999952</v>
      </c>
    </row>
    <row r="10" spans="1:26" x14ac:dyDescent="0.25">
      <c r="A10" s="3" t="s">
        <v>35</v>
      </c>
      <c r="B10" s="3" t="s">
        <v>36</v>
      </c>
      <c r="C10" s="4">
        <f>ressources!C10-production!C10-import!C10</f>
        <v>3.844999999999994</v>
      </c>
      <c r="D10" s="4">
        <f>ressources!D10-production!D10-import!D10</f>
        <v>4.2250000000000023</v>
      </c>
      <c r="E10" s="4">
        <f>ressources!E10-production!E10-import!E10</f>
        <v>4.7429999999999994</v>
      </c>
      <c r="F10" s="4">
        <f>ressources!F10-production!F10-import!F10</f>
        <v>4.9759999999999973</v>
      </c>
      <c r="G10" s="4">
        <f>ressources!G10-production!G10-import!G10</f>
        <v>5.0899999999999963</v>
      </c>
      <c r="H10" s="4">
        <f>ressources!H10-production!H10-import!H10</f>
        <v>5.3720000000000052</v>
      </c>
      <c r="I10" s="4">
        <f>ressources!I10-production!I10-import!I10</f>
        <v>5.352999999999998</v>
      </c>
      <c r="J10" s="4">
        <f>ressources!J10-production!J10-import!J10</f>
        <v>5.5100000000000025</v>
      </c>
      <c r="K10" s="4">
        <f>ressources!K10-production!K10-import!K10</f>
        <v>5.6729999999999929</v>
      </c>
      <c r="L10" s="4">
        <f>ressources!L10-production!L10-import!L10</f>
        <v>5.9860000000000069</v>
      </c>
      <c r="M10" s="4">
        <f>ressources!M10-production!M10-import!M10</f>
        <v>6.0609999999999911</v>
      </c>
      <c r="N10" s="4">
        <f>ressources!N10-production!N10-import!N10</f>
        <v>6.3730000000000073</v>
      </c>
      <c r="O10" s="4">
        <f>ressources!O10-production!O10-import!O10</f>
        <v>5.9990000000000059</v>
      </c>
      <c r="P10" s="4">
        <f>ressources!P10-production!P10-import!P10</f>
        <v>5.6700000000000017</v>
      </c>
      <c r="Q10" s="4">
        <f>ressources!Q10-production!Q10-import!Q10</f>
        <v>5.5930000000000009</v>
      </c>
      <c r="R10" s="4">
        <f>ressources!R10-production!R10-import!R10</f>
        <v>5.5450000000000061</v>
      </c>
      <c r="S10" s="4">
        <f>ressources!S10-production!S10-import!S10</f>
        <v>5.5989999999999895</v>
      </c>
      <c r="T10" s="4">
        <f>ressources!T10-production!T10-import!T10</f>
        <v>5.5530000000000008</v>
      </c>
      <c r="U10" s="4">
        <f>ressources!U10-production!U10-import!U10</f>
        <v>5.5670000000000046</v>
      </c>
      <c r="V10" s="4">
        <f>ressources!V10-production!V10-import!V10</f>
        <v>5.6710000000000056</v>
      </c>
      <c r="W10" s="4">
        <f>ressources!W10-production!W10-import!W10</f>
        <v>5.9479999999999977</v>
      </c>
      <c r="X10" s="4">
        <f>ressources!X10-production!X10-import!X10</f>
        <v>6.1890000000000018</v>
      </c>
      <c r="Y10" s="4">
        <f>ressources!Y10-production!Y10-import!Y10</f>
        <v>6.3619999999999939</v>
      </c>
      <c r="Z10" s="4">
        <f>ressources!Z10-production!Z10-import!Z10</f>
        <v>6.5840000000000032</v>
      </c>
    </row>
    <row r="11" spans="1:26" ht="25.5" x14ac:dyDescent="0.25">
      <c r="A11" s="3" t="s">
        <v>37</v>
      </c>
      <c r="B11" s="3" t="s">
        <v>38</v>
      </c>
      <c r="C11" s="4">
        <f>ressources!C11-production!C11-import!C11</f>
        <v>1.5639999999999965</v>
      </c>
      <c r="D11" s="4">
        <f>ressources!D11-production!D11-import!D11</f>
        <v>1.4569999999999905</v>
      </c>
      <c r="E11" s="4">
        <f>ressources!E11-production!E11-import!E11</f>
        <v>1.5929999999999924</v>
      </c>
      <c r="F11" s="4">
        <f>ressources!F11-production!F11-import!F11</f>
        <v>1.6839999999999997</v>
      </c>
      <c r="G11" s="4">
        <f>ressources!G11-production!G11-import!G11</f>
        <v>1.6429999999999936</v>
      </c>
      <c r="H11" s="4">
        <f>ressources!H11-production!H11-import!H11</f>
        <v>1.7590000000000012</v>
      </c>
      <c r="I11" s="4">
        <f>ressources!I11-production!I11-import!I11</f>
        <v>1.8550000000000137</v>
      </c>
      <c r="J11" s="4">
        <f>ressources!J11-production!J11-import!J11</f>
        <v>1.944999999999995</v>
      </c>
      <c r="K11" s="4">
        <f>ressources!K11-production!K11-import!K11</f>
        <v>2.0100000000000038</v>
      </c>
      <c r="L11" s="4">
        <f>ressources!L11-production!L11-import!L11</f>
        <v>2.0389999999999908</v>
      </c>
      <c r="M11" s="4">
        <f>ressources!M11-production!M11-import!M11</f>
        <v>2.0619999999999856</v>
      </c>
      <c r="N11" s="4">
        <f>ressources!N11-production!N11-import!N11</f>
        <v>2.1090000000000106</v>
      </c>
      <c r="O11" s="4">
        <f>ressources!O11-production!O11-import!O11</f>
        <v>2.1630000000000091</v>
      </c>
      <c r="P11" s="4">
        <f>ressources!P11-production!P11-import!P11</f>
        <v>2.2050000000000054</v>
      </c>
      <c r="Q11" s="4">
        <f>ressources!Q11-production!Q11-import!Q11</f>
        <v>2.1929999999999961</v>
      </c>
      <c r="R11" s="4">
        <f>ressources!R11-production!R11-import!R11</f>
        <v>2.2939999999999827</v>
      </c>
      <c r="S11" s="4">
        <f>ressources!S11-production!S11-import!S11</f>
        <v>2.2150000000000052</v>
      </c>
      <c r="T11" s="4">
        <f>ressources!T11-production!T11-import!T11</f>
        <v>2.3490000000000055</v>
      </c>
      <c r="U11" s="4">
        <f>ressources!U11-production!U11-import!U11</f>
        <v>2.3940000000000001</v>
      </c>
      <c r="V11" s="4">
        <f>ressources!V11-production!V11-import!V11</f>
        <v>2.8399999999999697</v>
      </c>
      <c r="W11" s="4">
        <f>ressources!W11-production!W11-import!W11</f>
        <v>3.1359999999999886</v>
      </c>
      <c r="X11" s="4">
        <f>ressources!X11-production!X11-import!X11</f>
        <v>3.4289999999999772</v>
      </c>
      <c r="Y11" s="4">
        <f>ressources!Y11-production!Y11-import!Y11</f>
        <v>3.9169999999999838</v>
      </c>
      <c r="Z11" s="4">
        <f>ressources!Z11-production!Z11-import!Z11</f>
        <v>4.2059999999999889</v>
      </c>
    </row>
    <row r="12" spans="1:26" x14ac:dyDescent="0.25">
      <c r="A12" s="3" t="s">
        <v>39</v>
      </c>
      <c r="B12" s="3" t="s">
        <v>40</v>
      </c>
      <c r="C12" s="4">
        <f>ressources!C12-production!C12-import!C12</f>
        <v>2.2379999999999995</v>
      </c>
      <c r="D12" s="4">
        <f>ressources!D12-production!D12-import!D12</f>
        <v>2.1479999999999961</v>
      </c>
      <c r="E12" s="4">
        <f>ressources!E12-production!E12-import!E12</f>
        <v>1.9770000000000039</v>
      </c>
      <c r="F12" s="4">
        <f>ressources!F12-production!F12-import!F12</f>
        <v>2.0040000000000191</v>
      </c>
      <c r="G12" s="4">
        <f>ressources!G12-production!G12-import!G12</f>
        <v>2.261999999999972</v>
      </c>
      <c r="H12" s="4">
        <f>ressources!H12-production!H12-import!H12</f>
        <v>2.5</v>
      </c>
      <c r="I12" s="4">
        <f>ressources!I12-production!I12-import!I12</f>
        <v>2.575999999999965</v>
      </c>
      <c r="J12" s="4">
        <f>ressources!J12-production!J12-import!J12</f>
        <v>2.1309999999999718</v>
      </c>
      <c r="K12" s="4">
        <f>ressources!K12-production!K12-import!K12</f>
        <v>2.0219999999999914</v>
      </c>
      <c r="L12" s="4">
        <f>ressources!L12-production!L12-import!L12</f>
        <v>1.82000000000005</v>
      </c>
      <c r="M12" s="4">
        <f>ressources!M12-production!M12-import!M12</f>
        <v>2.1730000000000018</v>
      </c>
      <c r="N12" s="4">
        <f>ressources!N12-production!N12-import!N12</f>
        <v>2.1329999999999814</v>
      </c>
      <c r="O12" s="4">
        <f>ressources!O12-production!O12-import!O12</f>
        <v>1.9499999999999886</v>
      </c>
      <c r="P12" s="4">
        <f>ressources!P12-production!P12-import!P12</f>
        <v>1.9259999999999309</v>
      </c>
      <c r="Q12" s="4">
        <f>ressources!Q12-production!Q12-import!Q12</f>
        <v>1.966000000000065</v>
      </c>
      <c r="R12" s="4">
        <f>ressources!R12-production!R12-import!R12</f>
        <v>2.1759999999999877</v>
      </c>
      <c r="S12" s="4">
        <f>ressources!S12-production!S12-import!S12</f>
        <v>2.5409999999999968</v>
      </c>
      <c r="T12" s="4">
        <f>ressources!T12-production!T12-import!T12</f>
        <v>2.6330000000000382</v>
      </c>
      <c r="U12" s="4">
        <f>ressources!U12-production!U12-import!U12</f>
        <v>2.9379999999999882</v>
      </c>
      <c r="V12" s="4">
        <f>ressources!V12-production!V12-import!V12</f>
        <v>3.2769999999999868</v>
      </c>
      <c r="W12" s="4">
        <f>ressources!W12-production!W12-import!W12</f>
        <v>3.1430000000000291</v>
      </c>
      <c r="X12" s="4">
        <f>ressources!X12-production!X12-import!X12</f>
        <v>3.5480000000000587</v>
      </c>
      <c r="Y12" s="4">
        <f>ressources!Y12-production!Y12-import!Y12</f>
        <v>3.7010000000000218</v>
      </c>
      <c r="Z12" s="4">
        <f>ressources!Z12-production!Z12-import!Z12</f>
        <v>3.56899999999996</v>
      </c>
    </row>
    <row r="13" spans="1:26" ht="25.5" x14ac:dyDescent="0.25">
      <c r="A13" s="3" t="s">
        <v>41</v>
      </c>
      <c r="B13" s="3" t="s">
        <v>42</v>
      </c>
      <c r="C13" s="4">
        <f>ressources!C13-production!C13-import!C13</f>
        <v>16.011999999999979</v>
      </c>
      <c r="D13" s="4">
        <f>ressources!D13-production!D13-import!D13</f>
        <v>15.961999999999975</v>
      </c>
      <c r="E13" s="4">
        <f>ressources!E13-production!E13-import!E13</f>
        <v>16.826000000000022</v>
      </c>
      <c r="F13" s="4">
        <f>ressources!F13-production!F13-import!F13</f>
        <v>17.686000000000014</v>
      </c>
      <c r="G13" s="4">
        <f>ressources!G13-production!G13-import!G13</f>
        <v>19.940999999999999</v>
      </c>
      <c r="H13" s="4">
        <f>ressources!H13-production!H13-import!H13</f>
        <v>21.803999999999945</v>
      </c>
      <c r="I13" s="4">
        <f>ressources!I13-production!I13-import!I13</f>
        <v>23.808999999999997</v>
      </c>
      <c r="J13" s="4">
        <f>ressources!J13-production!J13-import!J13</f>
        <v>24.563999999999972</v>
      </c>
      <c r="K13" s="4">
        <f>ressources!K13-production!K13-import!K13</f>
        <v>23.562999999999938</v>
      </c>
      <c r="L13" s="4">
        <f>ressources!L13-production!L13-import!L13</f>
        <v>20.205000000000126</v>
      </c>
      <c r="M13" s="4">
        <f>ressources!M13-production!M13-import!M13</f>
        <v>23.618999999999986</v>
      </c>
      <c r="N13" s="4">
        <f>ressources!N13-production!N13-import!N13</f>
        <v>25.660000000000061</v>
      </c>
      <c r="O13" s="4">
        <f>ressources!O13-production!O13-import!O13</f>
        <v>25.397999999999954</v>
      </c>
      <c r="P13" s="4">
        <f>ressources!P13-production!P13-import!P13</f>
        <v>25.577999999999911</v>
      </c>
      <c r="Q13" s="4">
        <f>ressources!Q13-production!Q13-import!Q13</f>
        <v>26.623000000000005</v>
      </c>
      <c r="R13" s="4">
        <f>ressources!R13-production!R13-import!R13</f>
        <v>29.405000000000115</v>
      </c>
      <c r="S13" s="4">
        <f>ressources!S13-production!S13-import!S13</f>
        <v>30.700999999999993</v>
      </c>
      <c r="T13" s="4">
        <f>ressources!T13-production!T13-import!T13</f>
        <v>33.587999999999909</v>
      </c>
      <c r="U13" s="4">
        <f>ressources!U13-production!U13-import!U13</f>
        <v>35.16399999999993</v>
      </c>
      <c r="V13" s="4">
        <f>ressources!V13-production!V13-import!V13</f>
        <v>37.756000000000085</v>
      </c>
      <c r="W13" s="4">
        <f>ressources!W13-production!W13-import!W13</f>
        <v>36.353000000000023</v>
      </c>
      <c r="X13" s="4">
        <f>ressources!X13-production!X13-import!X13</f>
        <v>44.14</v>
      </c>
      <c r="Y13" s="4">
        <f>ressources!Y13-production!Y13-import!Y13</f>
        <v>46.682999999999907</v>
      </c>
      <c r="Z13" s="4">
        <f>ressources!Z13-production!Z13-import!Z13</f>
        <v>41.718999999999994</v>
      </c>
    </row>
    <row r="14" spans="1:26" ht="38.25" x14ac:dyDescent="0.25">
      <c r="A14" s="3" t="s">
        <v>43</v>
      </c>
      <c r="B14" s="3" t="s">
        <v>44</v>
      </c>
      <c r="C14" s="4">
        <f>ressources!C14-production!C14-import!C14</f>
        <v>9.4169999999999892</v>
      </c>
      <c r="D14" s="4">
        <f>ressources!D14-production!D14-import!D14</f>
        <v>9.4389999999999983</v>
      </c>
      <c r="E14" s="4">
        <f>ressources!E14-production!E14-import!E14</f>
        <v>10.039000000000025</v>
      </c>
      <c r="F14" s="4">
        <f>ressources!F14-production!F14-import!F14</f>
        <v>10.831000000000007</v>
      </c>
      <c r="G14" s="4">
        <f>ressources!G14-production!G14-import!G14</f>
        <v>12.420000000000012</v>
      </c>
      <c r="H14" s="4">
        <f>ressources!H14-production!H14-import!H14</f>
        <v>13.746999999999975</v>
      </c>
      <c r="I14" s="4">
        <f>ressources!I14-production!I14-import!I14</f>
        <v>15.402000000000031</v>
      </c>
      <c r="J14" s="4">
        <f>ressources!J14-production!J14-import!J14</f>
        <v>16.45600000000001</v>
      </c>
      <c r="K14" s="4">
        <f>ressources!K14-production!K14-import!K14</f>
        <v>15.554000000000014</v>
      </c>
      <c r="L14" s="4">
        <f>ressources!L14-production!L14-import!L14</f>
        <v>12.579999999999997</v>
      </c>
      <c r="M14" s="4">
        <f>ressources!M14-production!M14-import!M14</f>
        <v>15.508999999999986</v>
      </c>
      <c r="N14" s="4">
        <f>ressources!N14-production!N14-import!N14</f>
        <v>17.23299999999999</v>
      </c>
      <c r="O14" s="4">
        <f>ressources!O14-production!O14-import!O14</f>
        <v>17.103999999999971</v>
      </c>
      <c r="P14" s="4">
        <f>ressources!P14-production!P14-import!P14</f>
        <v>16.760999999999992</v>
      </c>
      <c r="Q14" s="4">
        <f>ressources!Q14-production!Q14-import!Q14</f>
        <v>17.628000000000007</v>
      </c>
      <c r="R14" s="4">
        <f>ressources!R14-production!R14-import!R14</f>
        <v>19.693000000000019</v>
      </c>
      <c r="S14" s="4">
        <f>ressources!S14-production!S14-import!S14</f>
        <v>20.803000000000022</v>
      </c>
      <c r="T14" s="4">
        <f>ressources!T14-production!T14-import!T14</f>
        <v>23.221000000000007</v>
      </c>
      <c r="U14" s="4">
        <f>ressources!U14-production!U14-import!U14</f>
        <v>24.809999999999981</v>
      </c>
      <c r="V14" s="4">
        <f>ressources!V14-production!V14-import!V14</f>
        <v>26.718000000000035</v>
      </c>
      <c r="W14" s="4">
        <f>ressources!W14-production!W14-import!W14</f>
        <v>26.021000000000004</v>
      </c>
      <c r="X14" s="4">
        <f>ressources!X14-production!X14-import!X14</f>
        <v>31.641000000000005</v>
      </c>
      <c r="Y14" s="4">
        <f>ressources!Y14-production!Y14-import!Y14</f>
        <v>32.759999999999984</v>
      </c>
      <c r="Z14" s="4">
        <f>ressources!Z14-production!Z14-import!Z14</f>
        <v>27.585000000000022</v>
      </c>
    </row>
    <row r="15" spans="1:26" x14ac:dyDescent="0.25">
      <c r="A15" s="3" t="s">
        <v>45</v>
      </c>
      <c r="B15" s="3" t="s">
        <v>46</v>
      </c>
      <c r="C15" s="4">
        <f>ressources!C15-production!C15-import!C15</f>
        <v>0.74000000000000554</v>
      </c>
      <c r="D15" s="4">
        <f>ressources!D15-production!D15-import!D15</f>
        <v>0.70499999999999652</v>
      </c>
      <c r="E15" s="4">
        <f>ressources!E15-production!E15-import!E15</f>
        <v>0.83300000000000107</v>
      </c>
      <c r="F15" s="4">
        <f>ressources!F15-production!F15-import!F15</f>
        <v>0.77500000000000568</v>
      </c>
      <c r="G15" s="4">
        <f>ressources!G15-production!G15-import!G15</f>
        <v>0.78499999999999304</v>
      </c>
      <c r="H15" s="4">
        <f>ressources!H15-production!H15-import!H15</f>
        <v>0.69999999999999751</v>
      </c>
      <c r="I15" s="4">
        <f>ressources!I15-production!I15-import!I15</f>
        <v>0.70499999999999652</v>
      </c>
      <c r="J15" s="4">
        <f>ressources!J15-production!J15-import!J15</f>
        <v>0.72400000000000375</v>
      </c>
      <c r="K15" s="4">
        <f>ressources!K15-production!K15-import!K15</f>
        <v>0.72299999999999809</v>
      </c>
      <c r="L15" s="4">
        <f>ressources!L15-production!L15-import!L15</f>
        <v>0.77700000000000724</v>
      </c>
      <c r="M15" s="4">
        <f>ressources!M15-production!M15-import!M15</f>
        <v>0.78000000000000114</v>
      </c>
      <c r="N15" s="4">
        <f>ressources!N15-production!N15-import!N15</f>
        <v>0.82700000000000351</v>
      </c>
      <c r="O15" s="4">
        <f>ressources!O15-production!O15-import!O15</f>
        <v>0.84699999999999953</v>
      </c>
      <c r="P15" s="4">
        <f>ressources!P15-production!P15-import!P15</f>
        <v>0.84399999999999054</v>
      </c>
      <c r="Q15" s="4">
        <f>ressources!Q15-production!Q15-import!Q15</f>
        <v>0.82999999999999829</v>
      </c>
      <c r="R15" s="4">
        <f>ressources!R15-production!R15-import!R15</f>
        <v>0.85300000000000509</v>
      </c>
      <c r="S15" s="4">
        <f>ressources!S15-production!S15-import!S15</f>
        <v>0.84500000000000242</v>
      </c>
      <c r="T15" s="4">
        <f>ressources!T15-production!T15-import!T15</f>
        <v>0.87700000000000422</v>
      </c>
      <c r="U15" s="4">
        <f>ressources!U15-production!U15-import!U15</f>
        <v>0.8989999999999938</v>
      </c>
      <c r="V15" s="4">
        <f>ressources!V15-production!V15-import!V15</f>
        <v>0.91999999999998927</v>
      </c>
      <c r="W15" s="4">
        <f>ressources!W15-production!W15-import!W15</f>
        <v>0.92199999999999172</v>
      </c>
      <c r="X15" s="4">
        <f>ressources!X15-production!X15-import!X15</f>
        <v>0.99099999999999966</v>
      </c>
      <c r="Y15" s="4">
        <f>ressources!Y15-production!Y15-import!Y15</f>
        <v>1.0830000000000091</v>
      </c>
      <c r="Z15" s="4">
        <f>ressources!Z15-production!Z15-import!Z15</f>
        <v>1.1930000000000103</v>
      </c>
    </row>
    <row r="16" spans="1:26" ht="25.5" x14ac:dyDescent="0.25">
      <c r="A16" s="3" t="s">
        <v>47</v>
      </c>
      <c r="B16" s="3" t="s">
        <v>48</v>
      </c>
      <c r="C16" s="4">
        <f>ressources!C16-production!C16-import!C16</f>
        <v>0.88200000000000123</v>
      </c>
      <c r="D16" s="4">
        <f>ressources!D16-production!D16-import!D16</f>
        <v>0.88000000000000567</v>
      </c>
      <c r="E16" s="4">
        <f>ressources!E16-production!E16-import!E16</f>
        <v>0.91099999999999826</v>
      </c>
      <c r="F16" s="4">
        <f>ressources!F16-production!F16-import!F16</f>
        <v>0.94399999999999951</v>
      </c>
      <c r="G16" s="4">
        <f>ressources!G16-production!G16-import!G16</f>
        <v>1.0109999999999997</v>
      </c>
      <c r="H16" s="4">
        <f>ressources!H16-production!H16-import!H16</f>
        <v>1.0619999999999976</v>
      </c>
      <c r="I16" s="4">
        <f>ressources!I16-production!I16-import!I16</f>
        <v>1.082000000000003</v>
      </c>
      <c r="J16" s="4">
        <f>ressources!J16-production!J16-import!J16</f>
        <v>1.0920000000000019</v>
      </c>
      <c r="K16" s="4">
        <f>ressources!K16-production!K16-import!K16</f>
        <v>1.1150000000000033</v>
      </c>
      <c r="L16" s="4">
        <f>ressources!L16-production!L16-import!L16</f>
        <v>1.1850000000000001</v>
      </c>
      <c r="M16" s="4">
        <f>ressources!M16-production!M16-import!M16</f>
        <v>1.2309999999999999</v>
      </c>
      <c r="N16" s="4">
        <f>ressources!N16-production!N16-import!N16</f>
        <v>1.2930000000000064</v>
      </c>
      <c r="O16" s="4">
        <f>ressources!O16-production!O16-import!O16</f>
        <v>1.3010000000000046</v>
      </c>
      <c r="P16" s="4">
        <f>ressources!P16-production!P16-import!P16</f>
        <v>1.3789999999999996</v>
      </c>
      <c r="Q16" s="4">
        <f>ressources!Q16-production!Q16-import!Q16</f>
        <v>1.4109999999999934</v>
      </c>
      <c r="R16" s="4">
        <f>ressources!R16-production!R16-import!R16</f>
        <v>1.5040000000000004</v>
      </c>
      <c r="S16" s="4">
        <f>ressources!S16-production!S16-import!S16</f>
        <v>1.5629999999999971</v>
      </c>
      <c r="T16" s="4">
        <f>ressources!T16-production!T16-import!T16</f>
        <v>1.6109999999999998</v>
      </c>
      <c r="U16" s="4">
        <f>ressources!U16-production!U16-import!U16</f>
        <v>1.6429999999999962</v>
      </c>
      <c r="V16" s="4">
        <f>ressources!V16-production!V16-import!V16</f>
        <v>1.7170000000000059</v>
      </c>
      <c r="W16" s="4">
        <f>ressources!W16-production!W16-import!W16</f>
        <v>1.6779999999999999</v>
      </c>
      <c r="X16" s="4">
        <f>ressources!X16-production!X16-import!X16</f>
        <v>1.9849999999999923</v>
      </c>
      <c r="Y16" s="4">
        <f>ressources!Y16-production!Y16-import!Y16</f>
        <v>2.1369999999999933</v>
      </c>
      <c r="Z16" s="4">
        <f>ressources!Z16-production!Z16-import!Z16</f>
        <v>2.2060000000000031</v>
      </c>
    </row>
    <row r="17" spans="1:26" x14ac:dyDescent="0.25">
      <c r="A17" s="3" t="s">
        <v>49</v>
      </c>
      <c r="B17" s="3" t="s">
        <v>50</v>
      </c>
      <c r="C17" s="4">
        <f>ressources!C17-production!C17-import!C17</f>
        <v>4.9719999999999871</v>
      </c>
      <c r="D17" s="4">
        <f>ressources!D17-production!D17-import!D17</f>
        <v>4.9369999999999985</v>
      </c>
      <c r="E17" s="4">
        <f>ressources!E17-production!E17-import!E17</f>
        <v>5.0450000000000319</v>
      </c>
      <c r="F17" s="4">
        <f>ressources!F17-production!F17-import!F17</f>
        <v>5.1359999999999859</v>
      </c>
      <c r="G17" s="4">
        <f>ressources!G17-production!G17-import!G17</f>
        <v>5.7230000000000425</v>
      </c>
      <c r="H17" s="4">
        <f>ressources!H17-production!H17-import!H17</f>
        <v>6.2949999999999964</v>
      </c>
      <c r="I17" s="4">
        <f>ressources!I17-production!I17-import!I17</f>
        <v>6.6229999999999762</v>
      </c>
      <c r="J17" s="4">
        <f>ressources!J17-production!J17-import!J17</f>
        <v>6.2919999999999963</v>
      </c>
      <c r="K17" s="4">
        <f>ressources!K17-production!K17-import!K17</f>
        <v>6.1710000000000171</v>
      </c>
      <c r="L17" s="4">
        <f>ressources!L17-production!L17-import!L17</f>
        <v>5.6610000000000245</v>
      </c>
      <c r="M17" s="4">
        <f>ressources!M17-production!M17-import!M17</f>
        <v>6.0970000000000333</v>
      </c>
      <c r="N17" s="4">
        <f>ressources!N17-production!N17-import!N17</f>
        <v>6.3059999999999974</v>
      </c>
      <c r="O17" s="4">
        <f>ressources!O17-production!O17-import!O17</f>
        <v>6.1470000000000091</v>
      </c>
      <c r="P17" s="4">
        <f>ressources!P17-production!P17-import!P17</f>
        <v>6.5929999999999787</v>
      </c>
      <c r="Q17" s="4">
        <f>ressources!Q17-production!Q17-import!Q17</f>
        <v>6.7560000000000251</v>
      </c>
      <c r="R17" s="4">
        <f>ressources!R17-production!R17-import!R17</f>
        <v>7.3549999999999898</v>
      </c>
      <c r="S17" s="4">
        <f>ressources!S17-production!S17-import!S17</f>
        <v>7.4899999999999949</v>
      </c>
      <c r="T17" s="4">
        <f>ressources!T17-production!T17-import!T17</f>
        <v>7.8790000000000333</v>
      </c>
      <c r="U17" s="4">
        <f>ressources!U17-production!U17-import!U17</f>
        <v>7.8129999999999882</v>
      </c>
      <c r="V17" s="4">
        <f>ressources!V17-production!V17-import!V17</f>
        <v>8.40300000000002</v>
      </c>
      <c r="W17" s="4">
        <f>ressources!W17-production!W17-import!W17</f>
        <v>7.7339999999999947</v>
      </c>
      <c r="X17" s="4">
        <f>ressources!X17-production!X17-import!X17</f>
        <v>9.5219999999999594</v>
      </c>
      <c r="Y17" s="4">
        <f>ressources!Y17-production!Y17-import!Y17</f>
        <v>10.704999999999984</v>
      </c>
      <c r="Z17" s="4">
        <f>ressources!Z17-production!Z17-import!Z17</f>
        <v>10.734999999999985</v>
      </c>
    </row>
    <row r="18" spans="1:26" ht="38.25" x14ac:dyDescent="0.25">
      <c r="A18" s="3" t="s">
        <v>51</v>
      </c>
      <c r="B18" s="3" t="s">
        <v>52</v>
      </c>
      <c r="C18" s="4">
        <f>ressources!C18-production!C18-import!C18</f>
        <v>6.1519999999999877</v>
      </c>
      <c r="D18" s="4">
        <f>ressources!D18-production!D18-import!D18</f>
        <v>6.3009999999999975</v>
      </c>
      <c r="E18" s="4">
        <f>ressources!E18-production!E18-import!E18</f>
        <v>6.6129999999999969</v>
      </c>
      <c r="F18" s="4">
        <f>ressources!F18-production!F18-import!F18</f>
        <v>6.5920000000000112</v>
      </c>
      <c r="G18" s="4">
        <f>ressources!G18-production!G18-import!G18</f>
        <v>7.1800000000000068</v>
      </c>
      <c r="H18" s="4">
        <f>ressources!H18-production!H18-import!H18</f>
        <v>7.5510000000000055</v>
      </c>
      <c r="I18" s="4">
        <f>ressources!I18-production!I18-import!I18</f>
        <v>7.647000000000002</v>
      </c>
      <c r="J18" s="4">
        <f>ressources!J18-production!J18-import!J18</f>
        <v>7.6659999999999791</v>
      </c>
      <c r="K18" s="4">
        <f>ressources!K18-production!K18-import!K18</f>
        <v>7.1569999999999983</v>
      </c>
      <c r="L18" s="4">
        <f>ressources!L18-production!L18-import!L18</f>
        <v>6.4120000000000061</v>
      </c>
      <c r="M18" s="4">
        <f>ressources!M18-production!M18-import!M18</f>
        <v>6.7799999999999896</v>
      </c>
      <c r="N18" s="4">
        <f>ressources!N18-production!N18-import!N18</f>
        <v>7.6409999999999973</v>
      </c>
      <c r="O18" s="4">
        <f>ressources!O18-production!O18-import!O18</f>
        <v>7.2950000000000008</v>
      </c>
      <c r="P18" s="4">
        <f>ressources!P18-production!P18-import!P18</f>
        <v>7.443999999999992</v>
      </c>
      <c r="Q18" s="4">
        <f>ressources!Q18-production!Q18-import!Q18</f>
        <v>7.9580000000000037</v>
      </c>
      <c r="R18" s="4">
        <f>ressources!R18-production!R18-import!R18</f>
        <v>8.3710000000000058</v>
      </c>
      <c r="S18" s="4">
        <f>ressources!S18-production!S18-import!S18</f>
        <v>8.8619999999999894</v>
      </c>
      <c r="T18" s="4">
        <f>ressources!T18-production!T18-import!T18</f>
        <v>9.3130000000000095</v>
      </c>
      <c r="U18" s="4">
        <f>ressources!U18-production!U18-import!U18</f>
        <v>9.9169999999999909</v>
      </c>
      <c r="V18" s="4">
        <f>ressources!V18-production!V18-import!V18</f>
        <v>10.596999999999994</v>
      </c>
      <c r="W18" s="4">
        <f>ressources!W18-production!W18-import!W18</f>
        <v>8.2449999999999903</v>
      </c>
      <c r="X18" s="4">
        <f>ressources!X18-production!X18-import!X18</f>
        <v>10.166999999999994</v>
      </c>
      <c r="Y18" s="4">
        <f>ressources!Y18-production!Y18-import!Y18</f>
        <v>11.919999999999995</v>
      </c>
      <c r="Z18" s="4">
        <f>ressources!Z18-production!Z18-import!Z18</f>
        <v>12.191000000000006</v>
      </c>
    </row>
    <row r="19" spans="1:26" ht="25.5" x14ac:dyDescent="0.25">
      <c r="A19" s="3" t="s">
        <v>53</v>
      </c>
      <c r="B19" s="3" t="s">
        <v>54</v>
      </c>
      <c r="C19" s="4">
        <f>ressources!C19-production!C19-import!C19</f>
        <v>4.5249999999999977</v>
      </c>
      <c r="D19" s="4">
        <f>ressources!D19-production!D19-import!D19</f>
        <v>4.8020000000000014</v>
      </c>
      <c r="E19" s="4">
        <f>ressources!E19-production!E19-import!E19</f>
        <v>5.1169999999999973</v>
      </c>
      <c r="F19" s="4">
        <f>ressources!F19-production!F19-import!F19</f>
        <v>5.0950000000000006</v>
      </c>
      <c r="G19" s="4">
        <f>ressources!G19-production!G19-import!G19</f>
        <v>5.4810000000000016</v>
      </c>
      <c r="H19" s="4">
        <f>ressources!H19-production!H19-import!H19</f>
        <v>5.7619999999999969</v>
      </c>
      <c r="I19" s="4">
        <f>ressources!I19-production!I19-import!I19</f>
        <v>5.826000000000005</v>
      </c>
      <c r="J19" s="4">
        <f>ressources!J19-production!J19-import!J19</f>
        <v>5.9680000000000115</v>
      </c>
      <c r="K19" s="4">
        <f>ressources!K19-production!K19-import!K19</f>
        <v>5.7259999999999955</v>
      </c>
      <c r="L19" s="4">
        <f>ressources!L19-production!L19-import!L19</f>
        <v>5.3369999999999989</v>
      </c>
      <c r="M19" s="4">
        <f>ressources!M19-production!M19-import!M19</f>
        <v>5.4430000000000094</v>
      </c>
      <c r="N19" s="4">
        <f>ressources!N19-production!N19-import!N19</f>
        <v>6.0640000000000027</v>
      </c>
      <c r="O19" s="4">
        <f>ressources!O19-production!O19-import!O19</f>
        <v>5.9139999999999926</v>
      </c>
      <c r="P19" s="4">
        <f>ressources!P19-production!P19-import!P19</f>
        <v>5.7910000000000021</v>
      </c>
      <c r="Q19" s="4">
        <f>ressources!Q19-production!Q19-import!Q19</f>
        <v>6.0290000000000008</v>
      </c>
      <c r="R19" s="4">
        <f>ressources!R19-production!R19-import!R19</f>
        <v>5.9720000000000013</v>
      </c>
      <c r="S19" s="4">
        <f>ressources!S19-production!S19-import!S19</f>
        <v>6.2289999999999957</v>
      </c>
      <c r="T19" s="4">
        <f>ressources!T19-production!T19-import!T19</f>
        <v>6.4780000000000069</v>
      </c>
      <c r="U19" s="4">
        <f>ressources!U19-production!U19-import!U19</f>
        <v>6.8700000000000028</v>
      </c>
      <c r="V19" s="4">
        <f>ressources!V19-production!V19-import!V19</f>
        <v>7.4220000000000015</v>
      </c>
      <c r="W19" s="4">
        <f>ressources!W19-production!W19-import!W19</f>
        <v>5.5459999999999923</v>
      </c>
      <c r="X19" s="4">
        <f>ressources!X19-production!X19-import!X19</f>
        <v>6.6960000000000024</v>
      </c>
      <c r="Y19" s="4">
        <f>ressources!Y19-production!Y19-import!Y19</f>
        <v>8.1589999999999847</v>
      </c>
      <c r="Z19" s="4">
        <f>ressources!Z19-production!Z19-import!Z19</f>
        <v>8.4549999999999965</v>
      </c>
    </row>
    <row r="20" spans="1:26" x14ac:dyDescent="0.25">
      <c r="A20" s="3" t="s">
        <v>55</v>
      </c>
      <c r="B20" s="3" t="s">
        <v>56</v>
      </c>
      <c r="C20" s="4">
        <f>ressources!C20-production!C20-import!C20</f>
        <v>1.6270000000000011</v>
      </c>
      <c r="D20" s="4">
        <f>ressources!D20-production!D20-import!D20</f>
        <v>1.500000000000004</v>
      </c>
      <c r="E20" s="4">
        <f>ressources!E20-production!E20-import!E20</f>
        <v>1.4950000000000014</v>
      </c>
      <c r="F20" s="4">
        <f>ressources!F20-production!F20-import!F20</f>
        <v>1.498999999999995</v>
      </c>
      <c r="G20" s="4">
        <f>ressources!G20-production!G20-import!G20</f>
        <v>1.6969999999999925</v>
      </c>
      <c r="H20" s="4">
        <f>ressources!H20-production!H20-import!H20</f>
        <v>1.7890000000000015</v>
      </c>
      <c r="I20" s="4">
        <f>ressources!I20-production!I20-import!I20</f>
        <v>1.8209999999999904</v>
      </c>
      <c r="J20" s="4">
        <f>ressources!J20-production!J20-import!J20</f>
        <v>1.6980000000000037</v>
      </c>
      <c r="K20" s="4">
        <f>ressources!K20-production!K20-import!K20</f>
        <v>1.4309999999999952</v>
      </c>
      <c r="L20" s="4">
        <f>ressources!L20-production!L20-import!L20</f>
        <v>1.0739999999999956</v>
      </c>
      <c r="M20" s="4">
        <f>ressources!M20-production!M20-import!M20</f>
        <v>1.3370000000000015</v>
      </c>
      <c r="N20" s="4">
        <f>ressources!N20-production!N20-import!N20</f>
        <v>1.5770000000000013</v>
      </c>
      <c r="O20" s="4">
        <f>ressources!O20-production!O20-import!O20</f>
        <v>1.3799999999999961</v>
      </c>
      <c r="P20" s="4">
        <f>ressources!P20-production!P20-import!P20</f>
        <v>1.6540000000000017</v>
      </c>
      <c r="Q20" s="4">
        <f>ressources!Q20-production!Q20-import!Q20</f>
        <v>1.9299999999999933</v>
      </c>
      <c r="R20" s="4">
        <f>ressources!R20-production!R20-import!R20</f>
        <v>2.3980000000000059</v>
      </c>
      <c r="S20" s="4">
        <f>ressources!S20-production!S20-import!S20</f>
        <v>2.6320000000000103</v>
      </c>
      <c r="T20" s="4">
        <f>ressources!T20-production!T20-import!T20</f>
        <v>2.8369999999999989</v>
      </c>
      <c r="U20" s="4">
        <f>ressources!U20-production!U20-import!U20</f>
        <v>3.0470000000000019</v>
      </c>
      <c r="V20" s="4">
        <f>ressources!V20-production!V20-import!V20</f>
        <v>3.1759999999999975</v>
      </c>
      <c r="W20" s="4">
        <f>ressources!W20-production!W20-import!W20</f>
        <v>2.6970000000000027</v>
      </c>
      <c r="X20" s="4">
        <f>ressources!X20-production!X20-import!X20</f>
        <v>3.4709999999999983</v>
      </c>
      <c r="Y20" s="4">
        <f>ressources!Y20-production!Y20-import!Y20</f>
        <v>3.7629999999999906</v>
      </c>
      <c r="Z20" s="4">
        <f>ressources!Z20-production!Z20-import!Z20</f>
        <v>3.7369999999999872</v>
      </c>
    </row>
    <row r="22" spans="1:26" x14ac:dyDescent="0.25">
      <c r="A22" s="5" t="s">
        <v>62</v>
      </c>
    </row>
    <row r="23" spans="1:26" x14ac:dyDescent="0.25">
      <c r="A23" s="6" t="s">
        <v>63</v>
      </c>
    </row>
  </sheetData>
  <hyperlinks>
    <hyperlink ref="A22" r:id="rId1"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0"/>
  <sheetViews>
    <sheetView workbookViewId="0">
      <selection activeCell="Y7" sqref="Y7"/>
    </sheetView>
  </sheetViews>
  <sheetFormatPr baseColWidth="10" defaultColWidth="8.85546875" defaultRowHeight="15" x14ac:dyDescent="0.25"/>
  <cols>
    <col min="1" max="1" width="20.28515625" bestFit="1" customWidth="1"/>
    <col min="2" max="2" width="50.7109375" customWidth="1"/>
    <col min="3" max="26" width="13" customWidth="1"/>
  </cols>
  <sheetData>
    <row r="1" spans="1:26" x14ac:dyDescent="0.25">
      <c r="A1" s="1" t="s">
        <v>292</v>
      </c>
    </row>
    <row r="2" spans="1:26" x14ac:dyDescent="0.25">
      <c r="A2" s="1" t="s">
        <v>25</v>
      </c>
    </row>
    <row r="3" spans="1:26" x14ac:dyDescent="0.25">
      <c r="A3" s="2" t="s">
        <v>0</v>
      </c>
    </row>
    <row r="5" spans="1:26" ht="12.75" customHeight="1" x14ac:dyDescent="0.25">
      <c r="C5" s="7" t="s">
        <v>1</v>
      </c>
      <c r="D5" s="7" t="s">
        <v>2</v>
      </c>
      <c r="E5" s="7" t="s">
        <v>3</v>
      </c>
      <c r="F5" s="7" t="s">
        <v>4</v>
      </c>
      <c r="G5" s="7" t="s">
        <v>5</v>
      </c>
      <c r="H5" s="7" t="s">
        <v>6</v>
      </c>
      <c r="I5" s="7" t="s">
        <v>7</v>
      </c>
      <c r="J5" s="7" t="s">
        <v>8</v>
      </c>
      <c r="K5" s="7" t="s">
        <v>9</v>
      </c>
      <c r="L5" s="7" t="s">
        <v>10</v>
      </c>
      <c r="M5" s="7" t="s">
        <v>11</v>
      </c>
      <c r="N5" s="7" t="s">
        <v>12</v>
      </c>
      <c r="O5" s="7" t="s">
        <v>13</v>
      </c>
      <c r="P5" s="7" t="s">
        <v>14</v>
      </c>
      <c r="Q5" s="7" t="s">
        <v>15</v>
      </c>
      <c r="R5" s="7" t="s">
        <v>16</v>
      </c>
      <c r="S5" s="7" t="s">
        <v>17</v>
      </c>
      <c r="T5" s="7" t="s">
        <v>18</v>
      </c>
      <c r="U5" s="7" t="s">
        <v>19</v>
      </c>
      <c r="V5" s="7" t="s">
        <v>20</v>
      </c>
      <c r="W5" s="7" t="s">
        <v>21</v>
      </c>
      <c r="X5" s="7" t="s">
        <v>22</v>
      </c>
      <c r="Y5" s="7" t="s">
        <v>23</v>
      </c>
      <c r="Z5" s="7" t="s">
        <v>24</v>
      </c>
    </row>
    <row r="6" spans="1:26" x14ac:dyDescent="0.25">
      <c r="B6" t="s">
        <v>25</v>
      </c>
    </row>
    <row r="7" spans="1:26" x14ac:dyDescent="0.25">
      <c r="A7" s="7" t="s">
        <v>29</v>
      </c>
      <c r="B7" s="7" t="s">
        <v>30</v>
      </c>
      <c r="C7">
        <f>emplois!C7</f>
        <v>76.323000000000008</v>
      </c>
      <c r="D7">
        <f>emplois!D7</f>
        <v>78.87700000000001</v>
      </c>
      <c r="E7">
        <f>emplois!E7</f>
        <v>81.031999999999996</v>
      </c>
      <c r="F7">
        <f>emplois!F7</f>
        <v>83.733500000000021</v>
      </c>
      <c r="G7">
        <f>emplois!G7</f>
        <v>85.838999999999999</v>
      </c>
      <c r="H7">
        <f>emplois!H7</f>
        <v>89.856500000000011</v>
      </c>
      <c r="I7">
        <f>emplois!I7</f>
        <v>95.025999999999996</v>
      </c>
      <c r="J7">
        <f>emplois!J7</f>
        <v>99.952500000000001</v>
      </c>
      <c r="K7">
        <f>emplois!K7</f>
        <v>100.79300000000001</v>
      </c>
      <c r="L7">
        <f>emplois!L7</f>
        <v>99.155000000000001</v>
      </c>
      <c r="M7">
        <f>emplois!M7</f>
        <v>106.4545</v>
      </c>
      <c r="N7">
        <f>emplois!N7</f>
        <v>112.21</v>
      </c>
      <c r="O7">
        <f>emplois!O7</f>
        <v>113.03750000000001</v>
      </c>
      <c r="P7">
        <f>emplois!P7</f>
        <v>115.5115</v>
      </c>
      <c r="Q7">
        <f>emplois!Q7</f>
        <v>121.6035</v>
      </c>
      <c r="R7">
        <f>emplois!R7</f>
        <v>123.03749999999999</v>
      </c>
      <c r="S7">
        <f>emplois!S7</f>
        <v>126.798</v>
      </c>
      <c r="T7">
        <f>emplois!T7</f>
        <v>132.31049999999999</v>
      </c>
      <c r="U7">
        <f>emplois!U7</f>
        <v>140.98499999999999</v>
      </c>
      <c r="V7">
        <f>emplois!V7</f>
        <v>150.4975</v>
      </c>
      <c r="W7">
        <f>emplois!W7</f>
        <v>98.995999999999995</v>
      </c>
      <c r="X7">
        <f>emplois!X7</f>
        <v>113.366</v>
      </c>
      <c r="Y7">
        <f>emplois!Y7</f>
        <v>164.31600000000003</v>
      </c>
      <c r="Z7">
        <f>emplois!Z7</f>
        <v>183.63</v>
      </c>
    </row>
    <row r="8" spans="1:26" x14ac:dyDescent="0.25">
      <c r="A8" s="7" t="s">
        <v>31</v>
      </c>
      <c r="B8" s="7" t="s">
        <v>32</v>
      </c>
      <c r="C8">
        <f>emplois!C8</f>
        <v>144.73999999999998</v>
      </c>
      <c r="D8">
        <f>emplois!D8</f>
        <v>161.94200000000004</v>
      </c>
      <c r="E8">
        <f>emplois!E8</f>
        <v>166.46599999999998</v>
      </c>
      <c r="F8">
        <f>emplois!F8</f>
        <v>167.84700000000001</v>
      </c>
      <c r="G8">
        <f>emplois!G8</f>
        <v>173.46999999999997</v>
      </c>
      <c r="H8">
        <f>emplois!H8</f>
        <v>182.048</v>
      </c>
      <c r="I8">
        <f>emplois!I8</f>
        <v>189.91299999999998</v>
      </c>
      <c r="J8">
        <f>emplois!J8</f>
        <v>197.20099999999999</v>
      </c>
      <c r="K8">
        <f>emplois!K8</f>
        <v>206.66299999999995</v>
      </c>
      <c r="L8">
        <f>emplois!L8</f>
        <v>205.685</v>
      </c>
      <c r="M8">
        <f>emplois!M8</f>
        <v>213.00800000000001</v>
      </c>
      <c r="N8">
        <f>emplois!N8</f>
        <v>218.60900000000001</v>
      </c>
      <c r="O8">
        <f>emplois!O8</f>
        <v>220.90699999999998</v>
      </c>
      <c r="P8">
        <f>emplois!P8</f>
        <v>215.63800000000001</v>
      </c>
      <c r="Q8">
        <f>emplois!Q8</f>
        <v>216.35299999999998</v>
      </c>
      <c r="R8">
        <f>emplois!R8</f>
        <v>223.36099999999999</v>
      </c>
      <c r="S8">
        <f>emplois!S8</f>
        <v>232.58000000000004</v>
      </c>
      <c r="T8">
        <f>emplois!T8</f>
        <v>243.78900000000002</v>
      </c>
      <c r="U8">
        <f>emplois!U8</f>
        <v>256.01499999999999</v>
      </c>
      <c r="V8">
        <f>emplois!V8</f>
        <v>269.13600000000002</v>
      </c>
      <c r="W8">
        <f>emplois!W8</f>
        <v>272.18799999999999</v>
      </c>
      <c r="X8">
        <f>emplois!X8</f>
        <v>297.37100000000004</v>
      </c>
      <c r="Y8">
        <f>emplois!Y8</f>
        <v>330.57900000000001</v>
      </c>
      <c r="Z8">
        <f>emplois!Z8</f>
        <v>354.79500000000002</v>
      </c>
    </row>
    <row r="9" spans="1:26" s="11" customFormat="1" x14ac:dyDescent="0.25">
      <c r="A9" s="12" t="s">
        <v>33</v>
      </c>
      <c r="B9" s="12" t="s">
        <v>34</v>
      </c>
      <c r="C9">
        <f>emplois!C9</f>
        <v>48.474000000000011</v>
      </c>
      <c r="D9">
        <f>emplois!D9</f>
        <v>51.428999999999995</v>
      </c>
      <c r="E9">
        <f>emplois!E9</f>
        <v>52.429000000000002</v>
      </c>
      <c r="F9">
        <f>emplois!F9</f>
        <v>52.634999999999998</v>
      </c>
      <c r="G9">
        <f>emplois!G9</f>
        <v>54.466999999999999</v>
      </c>
      <c r="H9">
        <f>emplois!H9</f>
        <v>55.186999999999998</v>
      </c>
      <c r="I9">
        <f>emplois!I9</f>
        <v>56.494</v>
      </c>
      <c r="J9">
        <f>emplois!J9</f>
        <v>58.080000000000005</v>
      </c>
      <c r="K9">
        <f>emplois!K9</f>
        <v>60.010999999999996</v>
      </c>
      <c r="L9">
        <f>emplois!L9</f>
        <v>58.921999999999997</v>
      </c>
      <c r="M9">
        <f>emplois!M9</f>
        <v>59.932000000000002</v>
      </c>
      <c r="N9">
        <f>emplois!N9</f>
        <v>60.836000000000006</v>
      </c>
      <c r="O9">
        <f>emplois!O9</f>
        <v>61.187000000000005</v>
      </c>
      <c r="P9">
        <f>emplois!P9</f>
        <v>61.063000000000002</v>
      </c>
      <c r="Q9">
        <f>emplois!Q9</f>
        <v>61.882999999999996</v>
      </c>
      <c r="R9">
        <f>emplois!R9</f>
        <v>61.586000000000006</v>
      </c>
      <c r="S9">
        <f>emplois!S9</f>
        <v>63.610999999999997</v>
      </c>
      <c r="T9">
        <f>emplois!T9</f>
        <v>65.073999999999998</v>
      </c>
      <c r="U9">
        <f>emplois!U9</f>
        <v>67.374000000000009</v>
      </c>
      <c r="V9">
        <f>emplois!V9</f>
        <v>68.585999999999984</v>
      </c>
      <c r="W9">
        <f>emplois!W9</f>
        <v>63.586000000000006</v>
      </c>
      <c r="X9">
        <f>emplois!X9</f>
        <v>72.274999999999991</v>
      </c>
      <c r="Y9">
        <f>emplois!Y9</f>
        <v>78.459000000000017</v>
      </c>
      <c r="Z9">
        <f>emplois!Z9</f>
        <v>82.039999999999992</v>
      </c>
    </row>
    <row r="10" spans="1:26" x14ac:dyDescent="0.25">
      <c r="A10" s="7" t="s">
        <v>35</v>
      </c>
      <c r="B10" s="7" t="s">
        <v>36</v>
      </c>
      <c r="C10">
        <f>emplois!C10</f>
        <v>44.519999999999996</v>
      </c>
      <c r="D10">
        <f>emplois!D10</f>
        <v>52.125</v>
      </c>
      <c r="E10">
        <f>emplois!E10</f>
        <v>55.752000000000002</v>
      </c>
      <c r="F10">
        <f>emplois!F10</f>
        <v>57.518000000000001</v>
      </c>
      <c r="G10">
        <f>emplois!G10</f>
        <v>58.817999999999998</v>
      </c>
      <c r="H10">
        <f>emplois!H10</f>
        <v>62.977000000000004</v>
      </c>
      <c r="I10">
        <f>emplois!I10</f>
        <v>63.117999999999995</v>
      </c>
      <c r="J10">
        <f>emplois!J10</f>
        <v>65.762</v>
      </c>
      <c r="K10">
        <f>emplois!K10</f>
        <v>69.072999999999993</v>
      </c>
      <c r="L10">
        <f>emplois!L10</f>
        <v>71.135000000000005</v>
      </c>
      <c r="M10">
        <f>emplois!M10</f>
        <v>73.965999999999994</v>
      </c>
      <c r="N10">
        <f>emplois!N10</f>
        <v>73.495000000000005</v>
      </c>
      <c r="O10">
        <f>emplois!O10</f>
        <v>72.856000000000009</v>
      </c>
      <c r="P10">
        <f>emplois!P10</f>
        <v>65.17</v>
      </c>
      <c r="Q10">
        <f>emplois!Q10</f>
        <v>63.087000000000003</v>
      </c>
      <c r="R10">
        <f>emplois!R10</f>
        <v>63.448000000000008</v>
      </c>
      <c r="S10">
        <f>emplois!S10</f>
        <v>64.36699999999999</v>
      </c>
      <c r="T10">
        <f>emplois!T10</f>
        <v>63.858000000000004</v>
      </c>
      <c r="U10">
        <f>emplois!U10</f>
        <v>63.825000000000003</v>
      </c>
      <c r="V10">
        <f>emplois!V10</f>
        <v>64.688000000000002</v>
      </c>
      <c r="W10">
        <f>emplois!W10</f>
        <v>67.347999999999999</v>
      </c>
      <c r="X10">
        <f>emplois!X10</f>
        <v>67.94</v>
      </c>
      <c r="Y10">
        <f>emplois!Y10</f>
        <v>70.647999999999996</v>
      </c>
      <c r="Z10">
        <f>emplois!Z10</f>
        <v>72.781000000000006</v>
      </c>
    </row>
    <row r="11" spans="1:26" ht="25.5" x14ac:dyDescent="0.25">
      <c r="A11" s="7" t="s">
        <v>37</v>
      </c>
      <c r="B11" s="7" t="s">
        <v>38</v>
      </c>
      <c r="C11">
        <f>emplois!C11</f>
        <v>51.747</v>
      </c>
      <c r="D11">
        <f>emplois!D11</f>
        <v>58.387999999999991</v>
      </c>
      <c r="E11">
        <f>emplois!E11</f>
        <v>58.285999999999994</v>
      </c>
      <c r="F11">
        <f>emplois!F11</f>
        <v>57.695</v>
      </c>
      <c r="G11">
        <f>emplois!G11</f>
        <v>60.184999999999995</v>
      </c>
      <c r="H11">
        <f>emplois!H11</f>
        <v>63.884999999999998</v>
      </c>
      <c r="I11">
        <f>emplois!I11</f>
        <v>70.302000000000007</v>
      </c>
      <c r="J11">
        <f>emplois!J11</f>
        <v>73.36</v>
      </c>
      <c r="K11">
        <f>emplois!K11</f>
        <v>77.579000000000008</v>
      </c>
      <c r="L11">
        <f>emplois!L11</f>
        <v>75.626999999999995</v>
      </c>
      <c r="M11">
        <f>emplois!M11</f>
        <v>79.11099999999999</v>
      </c>
      <c r="N11">
        <f>emplois!N11</f>
        <v>84.278000000000006</v>
      </c>
      <c r="O11">
        <f>emplois!O11</f>
        <v>86.864000000000004</v>
      </c>
      <c r="P11">
        <f>emplois!P11</f>
        <v>89.403000000000006</v>
      </c>
      <c r="Q11">
        <f>emplois!Q11</f>
        <v>91.384999999999991</v>
      </c>
      <c r="R11">
        <f>emplois!R11</f>
        <v>98.326999999999984</v>
      </c>
      <c r="S11">
        <f>emplois!S11</f>
        <v>104.601</v>
      </c>
      <c r="T11">
        <f>emplois!T11</f>
        <v>114.858</v>
      </c>
      <c r="U11">
        <f>emplois!U11</f>
        <v>124.816</v>
      </c>
      <c r="V11">
        <f>emplois!V11</f>
        <v>135.86399999999998</v>
      </c>
      <c r="W11">
        <f>emplois!W11</f>
        <v>141.25399999999999</v>
      </c>
      <c r="X11">
        <f>emplois!X11</f>
        <v>157.15799999999999</v>
      </c>
      <c r="Y11">
        <f>emplois!Y11</f>
        <v>181.47299999999998</v>
      </c>
      <c r="Z11">
        <f>emplois!Z11</f>
        <v>199.97399999999999</v>
      </c>
    </row>
    <row r="12" spans="1:26" x14ac:dyDescent="0.25">
      <c r="A12" s="7" t="s">
        <v>39</v>
      </c>
      <c r="B12" s="7" t="s">
        <v>40</v>
      </c>
      <c r="C12">
        <f>emplois!C12</f>
        <v>199.55500000000001</v>
      </c>
      <c r="D12">
        <f>emplois!D12</f>
        <v>207.49600000000001</v>
      </c>
      <c r="E12">
        <f>emplois!E12</f>
        <v>217.73099999999999</v>
      </c>
      <c r="F12">
        <f>emplois!F12</f>
        <v>228.03200000000001</v>
      </c>
      <c r="G12">
        <f>emplois!G12</f>
        <v>242.34199999999998</v>
      </c>
      <c r="H12">
        <f>emplois!H12</f>
        <v>257.61</v>
      </c>
      <c r="I12">
        <f>emplois!I12</f>
        <v>273.53999999999996</v>
      </c>
      <c r="J12">
        <f>emplois!J12</f>
        <v>286.59199999999998</v>
      </c>
      <c r="K12">
        <f>emplois!K12</f>
        <v>294.85399999999998</v>
      </c>
      <c r="L12">
        <f>emplois!L12</f>
        <v>298.48900000000003</v>
      </c>
      <c r="M12">
        <f>emplois!M12</f>
        <v>306.41000000000003</v>
      </c>
      <c r="N12">
        <f>emplois!N12</f>
        <v>309.99399999999997</v>
      </c>
      <c r="O12">
        <f>emplois!O12</f>
        <v>319.16300000000001</v>
      </c>
      <c r="P12">
        <f>emplois!P12</f>
        <v>324.36299999999994</v>
      </c>
      <c r="Q12">
        <f>emplois!Q12</f>
        <v>329.60100000000006</v>
      </c>
      <c r="R12">
        <f>emplois!R12</f>
        <v>336.80599999999998</v>
      </c>
      <c r="S12">
        <f>emplois!S12</f>
        <v>344.54699999999997</v>
      </c>
      <c r="T12">
        <f>emplois!T12</f>
        <v>352.91</v>
      </c>
      <c r="U12">
        <f>emplois!U12</f>
        <v>359.9</v>
      </c>
      <c r="V12">
        <f>emplois!V12</f>
        <v>369.32900000000001</v>
      </c>
      <c r="W12">
        <f>emplois!W12</f>
        <v>370.63900000000001</v>
      </c>
      <c r="X12">
        <f>emplois!X12</f>
        <v>384.55600000000004</v>
      </c>
      <c r="Y12">
        <f>emplois!Y12</f>
        <v>396.86799999999999</v>
      </c>
      <c r="Z12">
        <f>emplois!Z12</f>
        <v>406.83499999999998</v>
      </c>
    </row>
    <row r="13" spans="1:26" ht="25.5" x14ac:dyDescent="0.25">
      <c r="A13" s="7" t="s">
        <v>41</v>
      </c>
      <c r="B13" s="7" t="s">
        <v>42</v>
      </c>
      <c r="C13">
        <f>emplois!C13</f>
        <v>323.73199999999997</v>
      </c>
      <c r="D13">
        <f>emplois!D13</f>
        <v>348.92599999999999</v>
      </c>
      <c r="E13">
        <f>emplois!E13</f>
        <v>363.42100000000005</v>
      </c>
      <c r="F13">
        <f>emplois!F13</f>
        <v>373.738</v>
      </c>
      <c r="G13">
        <f>emplois!G13</f>
        <v>392.18200000000002</v>
      </c>
      <c r="H13">
        <f>emplois!H13</f>
        <v>415.72799999999995</v>
      </c>
      <c r="I13">
        <f>emplois!I13</f>
        <v>450.65600000000001</v>
      </c>
      <c r="J13">
        <f>emplois!J13</f>
        <v>477.83099999999996</v>
      </c>
      <c r="K13">
        <f>emplois!K13</f>
        <v>497.73299999999995</v>
      </c>
      <c r="L13">
        <f>emplois!L13</f>
        <v>470.2820000000001</v>
      </c>
      <c r="M13">
        <f>emplois!M13</f>
        <v>498.10699999999997</v>
      </c>
      <c r="N13">
        <f>emplois!N13</f>
        <v>530.58000000000004</v>
      </c>
      <c r="O13">
        <f>emplois!O13</f>
        <v>543.81399999999996</v>
      </c>
      <c r="P13">
        <f>emplois!P13</f>
        <v>553.01299999999992</v>
      </c>
      <c r="Q13">
        <f>emplois!Q13</f>
        <v>575.38499999999999</v>
      </c>
      <c r="R13">
        <f>emplois!R13</f>
        <v>604.94200000000012</v>
      </c>
      <c r="S13">
        <f>emplois!S13</f>
        <v>623.72</v>
      </c>
      <c r="T13">
        <f>emplois!T13</f>
        <v>643.86899999999991</v>
      </c>
      <c r="U13">
        <f>emplois!U13</f>
        <v>677.30099999999993</v>
      </c>
      <c r="V13">
        <f>emplois!V13</f>
        <v>708.46</v>
      </c>
      <c r="W13">
        <f>emplois!W13</f>
        <v>663.65</v>
      </c>
      <c r="X13">
        <f>emplois!X13</f>
        <v>738.65300000000002</v>
      </c>
      <c r="Y13">
        <f>emplois!Y13</f>
        <v>828.91199999999992</v>
      </c>
      <c r="Z13">
        <f>emplois!Z13</f>
        <v>883.22199999999998</v>
      </c>
    </row>
    <row r="14" spans="1:26" ht="38.25" x14ac:dyDescent="0.25">
      <c r="A14" s="7" t="s">
        <v>43</v>
      </c>
      <c r="B14" s="7" t="s">
        <v>44</v>
      </c>
      <c r="C14">
        <f>emplois!C14</f>
        <v>114.78399999999999</v>
      </c>
      <c r="D14">
        <f>emplois!D14</f>
        <v>128.376</v>
      </c>
      <c r="E14">
        <f>emplois!E14</f>
        <v>136.19600000000003</v>
      </c>
      <c r="F14">
        <f>emplois!F14</f>
        <v>143.90700000000001</v>
      </c>
      <c r="G14">
        <f>emplois!G14</f>
        <v>150.44900000000001</v>
      </c>
      <c r="H14">
        <f>emplois!H14</f>
        <v>160.63999999999999</v>
      </c>
      <c r="I14">
        <f>emplois!I14</f>
        <v>176.52200000000002</v>
      </c>
      <c r="J14">
        <f>emplois!J14</f>
        <v>188.869</v>
      </c>
      <c r="K14">
        <f>emplois!K14</f>
        <v>196.64600000000002</v>
      </c>
      <c r="L14">
        <f>emplois!L14</f>
        <v>186.78</v>
      </c>
      <c r="M14">
        <f>emplois!M14</f>
        <v>202.42</v>
      </c>
      <c r="N14">
        <f>emplois!N14</f>
        <v>218.137</v>
      </c>
      <c r="O14">
        <f>emplois!O14</f>
        <v>226.11799999999997</v>
      </c>
      <c r="P14">
        <f>emplois!P14</f>
        <v>230.751</v>
      </c>
      <c r="Q14">
        <f>emplois!Q14</f>
        <v>241.012</v>
      </c>
      <c r="R14">
        <f>emplois!R14</f>
        <v>253.59000000000003</v>
      </c>
      <c r="S14">
        <f>emplois!S14</f>
        <v>263.73200000000003</v>
      </c>
      <c r="T14">
        <f>emplois!T14</f>
        <v>275.30200000000002</v>
      </c>
      <c r="U14">
        <f>emplois!U14</f>
        <v>287.08199999999999</v>
      </c>
      <c r="V14">
        <f>emplois!V14</f>
        <v>303.57300000000004</v>
      </c>
      <c r="W14">
        <f>emplois!W14</f>
        <v>292.596</v>
      </c>
      <c r="X14">
        <f>emplois!X14</f>
        <v>330.98700000000002</v>
      </c>
      <c r="Y14">
        <f>emplois!Y14</f>
        <v>367.41999999999996</v>
      </c>
      <c r="Z14">
        <f>emplois!Z14</f>
        <v>387.28200000000004</v>
      </c>
    </row>
    <row r="15" spans="1:26" x14ac:dyDescent="0.25">
      <c r="A15" s="7" t="s">
        <v>45</v>
      </c>
      <c r="B15" s="7" t="s">
        <v>46</v>
      </c>
      <c r="C15">
        <f>emplois!C15</f>
        <v>42.52</v>
      </c>
      <c r="D15">
        <f>emplois!D15</f>
        <v>45.198</v>
      </c>
      <c r="E15">
        <f>emplois!E15</f>
        <v>46.878999999999998</v>
      </c>
      <c r="F15">
        <f>emplois!F15</f>
        <v>47.315000000000005</v>
      </c>
      <c r="G15">
        <f>emplois!G15</f>
        <v>48.708999999999996</v>
      </c>
      <c r="H15">
        <f>emplois!H15</f>
        <v>49.79</v>
      </c>
      <c r="I15">
        <f>emplois!I15</f>
        <v>52.492999999999995</v>
      </c>
      <c r="J15">
        <f>emplois!J15</f>
        <v>54.694000000000003</v>
      </c>
      <c r="K15">
        <f>emplois!K15</f>
        <v>56.329000000000001</v>
      </c>
      <c r="L15">
        <f>emplois!L15</f>
        <v>57.160000000000011</v>
      </c>
      <c r="M15">
        <f>emplois!M15</f>
        <v>58.925000000000004</v>
      </c>
      <c r="N15">
        <f>emplois!N15</f>
        <v>63.563000000000002</v>
      </c>
      <c r="O15">
        <f>emplois!O15</f>
        <v>64.081000000000003</v>
      </c>
      <c r="P15">
        <f>emplois!P15</f>
        <v>67.051999999999992</v>
      </c>
      <c r="Q15">
        <f>emplois!Q15</f>
        <v>68.975999999999999</v>
      </c>
      <c r="R15">
        <f>emplois!R15</f>
        <v>71.754000000000005</v>
      </c>
      <c r="S15">
        <f>emplois!S15</f>
        <v>72.594999999999999</v>
      </c>
      <c r="T15">
        <f>emplois!T15</f>
        <v>72.302000000000007</v>
      </c>
      <c r="U15">
        <f>emplois!U15</f>
        <v>76.016999999999996</v>
      </c>
      <c r="V15">
        <f>emplois!V15</f>
        <v>77.301999999999992</v>
      </c>
      <c r="W15">
        <f>emplois!W15</f>
        <v>74.128999999999991</v>
      </c>
      <c r="X15">
        <f>emplois!X15</f>
        <v>78.364999999999995</v>
      </c>
      <c r="Y15">
        <f>emplois!Y15</f>
        <v>83.572000000000003</v>
      </c>
      <c r="Z15">
        <f>emplois!Z15</f>
        <v>88.635000000000005</v>
      </c>
    </row>
    <row r="16" spans="1:26" ht="25.5" x14ac:dyDescent="0.25">
      <c r="A16" s="7" t="s">
        <v>47</v>
      </c>
      <c r="B16" s="7" t="s">
        <v>48</v>
      </c>
      <c r="C16">
        <f>emplois!C16</f>
        <v>27.001000000000001</v>
      </c>
      <c r="D16">
        <f>emplois!D16</f>
        <v>27.530000000000005</v>
      </c>
      <c r="E16">
        <f>emplois!E16</f>
        <v>27.937999999999999</v>
      </c>
      <c r="F16">
        <f>emplois!F16</f>
        <v>28.010999999999999</v>
      </c>
      <c r="G16">
        <f>emplois!G16</f>
        <v>30.48</v>
      </c>
      <c r="H16">
        <f>emplois!H16</f>
        <v>32.356999999999999</v>
      </c>
      <c r="I16">
        <f>emplois!I16</f>
        <v>33.498000000000005</v>
      </c>
      <c r="J16">
        <f>emplois!J16</f>
        <v>33.950000000000003</v>
      </c>
      <c r="K16">
        <f>emplois!K16</f>
        <v>35.898000000000003</v>
      </c>
      <c r="L16">
        <f>emplois!L16</f>
        <v>32.201000000000001</v>
      </c>
      <c r="M16">
        <f>emplois!M16</f>
        <v>33.564</v>
      </c>
      <c r="N16">
        <f>emplois!N16</f>
        <v>35.442000000000007</v>
      </c>
      <c r="O16">
        <f>emplois!O16</f>
        <v>36.910000000000004</v>
      </c>
      <c r="P16">
        <f>emplois!P16</f>
        <v>36.091999999999999</v>
      </c>
      <c r="Q16">
        <f>emplois!Q16</f>
        <v>36.853999999999992</v>
      </c>
      <c r="R16">
        <f>emplois!R16</f>
        <v>38.088999999999999</v>
      </c>
      <c r="S16">
        <f>emplois!S16</f>
        <v>40.445999999999998</v>
      </c>
      <c r="T16">
        <f>emplois!T16</f>
        <v>41.823999999999998</v>
      </c>
      <c r="U16">
        <f>emplois!U16</f>
        <v>45.19</v>
      </c>
      <c r="V16">
        <f>emplois!V16</f>
        <v>47.02</v>
      </c>
      <c r="W16">
        <f>emplois!W16</f>
        <v>43.451000000000001</v>
      </c>
      <c r="X16">
        <f>emplois!X16</f>
        <v>49.669999999999995</v>
      </c>
      <c r="Y16">
        <f>emplois!Y16</f>
        <v>56.23</v>
      </c>
      <c r="Z16">
        <f>emplois!Z16</f>
        <v>58.883000000000003</v>
      </c>
    </row>
    <row r="17" spans="1:26" x14ac:dyDescent="0.25">
      <c r="A17" s="7" t="s">
        <v>49</v>
      </c>
      <c r="B17" s="7" t="s">
        <v>50</v>
      </c>
      <c r="C17">
        <f>emplois!C17</f>
        <v>139.42699999999999</v>
      </c>
      <c r="D17">
        <f>emplois!D17</f>
        <v>147.822</v>
      </c>
      <c r="E17">
        <f>emplois!E17</f>
        <v>152.41000000000003</v>
      </c>
      <c r="F17">
        <f>emplois!F17</f>
        <v>154.505</v>
      </c>
      <c r="G17">
        <f>emplois!G17</f>
        <v>162.54300000000003</v>
      </c>
      <c r="H17">
        <f>emplois!H17</f>
        <v>172.94200000000001</v>
      </c>
      <c r="I17">
        <f>emplois!I17</f>
        <v>188.14599999999999</v>
      </c>
      <c r="J17">
        <f>emplois!J17</f>
        <v>200.31799999999998</v>
      </c>
      <c r="K17">
        <f>emplois!K17</f>
        <v>208.86</v>
      </c>
      <c r="L17">
        <f>emplois!L17</f>
        <v>194.14000000000001</v>
      </c>
      <c r="M17">
        <f>emplois!M17</f>
        <v>203.19700000000003</v>
      </c>
      <c r="N17">
        <f>emplois!N17</f>
        <v>213.43799999999999</v>
      </c>
      <c r="O17">
        <f>emplois!O17</f>
        <v>216.70500000000001</v>
      </c>
      <c r="P17">
        <f>emplois!P17</f>
        <v>219.11699999999999</v>
      </c>
      <c r="Q17">
        <f>emplois!Q17</f>
        <v>228.54400000000001</v>
      </c>
      <c r="R17">
        <f>emplois!R17</f>
        <v>241.51</v>
      </c>
      <c r="S17">
        <f>emplois!S17</f>
        <v>246.946</v>
      </c>
      <c r="T17">
        <f>emplois!T17</f>
        <v>254.44100000000003</v>
      </c>
      <c r="U17">
        <f>emplois!U17</f>
        <v>269.01299999999998</v>
      </c>
      <c r="V17">
        <f>emplois!V17</f>
        <v>280.56600000000003</v>
      </c>
      <c r="W17">
        <f>emplois!W17</f>
        <v>253.476</v>
      </c>
      <c r="X17">
        <f>emplois!X17</f>
        <v>279.63099999999997</v>
      </c>
      <c r="Y17">
        <f>emplois!Y17</f>
        <v>321.69200000000001</v>
      </c>
      <c r="Z17">
        <f>emplois!Z17</f>
        <v>348.42199999999997</v>
      </c>
    </row>
    <row r="18" spans="1:26" ht="38.25" x14ac:dyDescent="0.25">
      <c r="A18" s="7" t="s">
        <v>51</v>
      </c>
      <c r="B18" s="7" t="s">
        <v>52</v>
      </c>
      <c r="C18">
        <f>emplois!C18</f>
        <v>69.264999999999986</v>
      </c>
      <c r="D18">
        <f>emplois!D18</f>
        <v>73.518999999999991</v>
      </c>
      <c r="E18">
        <f>emplois!E18</f>
        <v>77.102000000000004</v>
      </c>
      <c r="F18">
        <f>emplois!F18</f>
        <v>79.346000000000018</v>
      </c>
      <c r="G18">
        <f>emplois!G18</f>
        <v>82.673000000000002</v>
      </c>
      <c r="H18">
        <f>emplois!H18</f>
        <v>85.795000000000002</v>
      </c>
      <c r="I18">
        <f>emplois!I18</f>
        <v>90.771000000000001</v>
      </c>
      <c r="J18">
        <f>emplois!J18</f>
        <v>93.892999999999986</v>
      </c>
      <c r="K18">
        <f>emplois!K18</f>
        <v>95.241</v>
      </c>
      <c r="L18">
        <f>emplois!L18</f>
        <v>95.64500000000001</v>
      </c>
      <c r="M18">
        <f>emplois!M18</f>
        <v>99.417999999999992</v>
      </c>
      <c r="N18">
        <f>emplois!N18</f>
        <v>100.80499999999999</v>
      </c>
      <c r="O18">
        <f>emplois!O18</f>
        <v>102.768</v>
      </c>
      <c r="P18">
        <f>emplois!P18</f>
        <v>104.74499999999999</v>
      </c>
      <c r="Q18">
        <f>emplois!Q18</f>
        <v>107.95100000000001</v>
      </c>
      <c r="R18">
        <f>emplois!R18</f>
        <v>109.01700000000001</v>
      </c>
      <c r="S18">
        <f>emplois!S18</f>
        <v>111.88799999999999</v>
      </c>
      <c r="T18">
        <f>emplois!T18</f>
        <v>116.26400000000001</v>
      </c>
      <c r="U18">
        <f>emplois!U18</f>
        <v>119.46099999999998</v>
      </c>
      <c r="V18">
        <f>emplois!V18</f>
        <v>123.794</v>
      </c>
      <c r="W18">
        <f>emplois!W18</f>
        <v>105.85</v>
      </c>
      <c r="X18">
        <f>emplois!X18</f>
        <v>117.321</v>
      </c>
      <c r="Y18">
        <f>emplois!Y18</f>
        <v>138.14099999999999</v>
      </c>
      <c r="Z18">
        <f>emplois!Z18</f>
        <v>148.13800000000001</v>
      </c>
    </row>
    <row r="19" spans="1:26" ht="25.5" x14ac:dyDescent="0.25">
      <c r="A19" s="7" t="s">
        <v>53</v>
      </c>
      <c r="B19" s="7" t="s">
        <v>54</v>
      </c>
      <c r="C19">
        <f>emplois!C19</f>
        <v>29.530999999999999</v>
      </c>
      <c r="D19">
        <f>emplois!D19</f>
        <v>31.779000000000003</v>
      </c>
      <c r="E19">
        <f>emplois!E19</f>
        <v>34.256999999999998</v>
      </c>
      <c r="F19">
        <f>emplois!F19</f>
        <v>35.798999999999999</v>
      </c>
      <c r="G19">
        <f>emplois!G19</f>
        <v>37.584000000000003</v>
      </c>
      <c r="H19">
        <f>emplois!H19</f>
        <v>39.390999999999998</v>
      </c>
      <c r="I19">
        <f>emplois!I19</f>
        <v>42.13</v>
      </c>
      <c r="J19">
        <f>emplois!J19</f>
        <v>43.983000000000011</v>
      </c>
      <c r="K19">
        <f>emplois!K19</f>
        <v>44.691999999999993</v>
      </c>
      <c r="L19">
        <f>emplois!L19</f>
        <v>45.241999999999997</v>
      </c>
      <c r="M19">
        <f>emplois!M19</f>
        <v>47.799000000000007</v>
      </c>
      <c r="N19">
        <f>emplois!N19</f>
        <v>49.373000000000005</v>
      </c>
      <c r="O19">
        <f>emplois!O19</f>
        <v>49.605999999999995</v>
      </c>
      <c r="P19">
        <f>emplois!P19</f>
        <v>50.902999999999999</v>
      </c>
      <c r="Q19">
        <f>emplois!Q19</f>
        <v>53.030999999999999</v>
      </c>
      <c r="R19">
        <f>emplois!R19</f>
        <v>53.63</v>
      </c>
      <c r="S19">
        <f>emplois!S19</f>
        <v>54.792999999999999</v>
      </c>
      <c r="T19">
        <f>emplois!T19</f>
        <v>57.817000000000007</v>
      </c>
      <c r="U19">
        <f>emplois!U19</f>
        <v>59.428000000000004</v>
      </c>
      <c r="V19">
        <f>emplois!V19</f>
        <v>62.118000000000002</v>
      </c>
      <c r="W19">
        <f>emplois!W19</f>
        <v>50.566999999999993</v>
      </c>
      <c r="X19">
        <f>emplois!X19</f>
        <v>55.814</v>
      </c>
      <c r="Y19">
        <f>emplois!Y19</f>
        <v>70.041999999999987</v>
      </c>
      <c r="Z19">
        <f>emplois!Z19</f>
        <v>76.436999999999998</v>
      </c>
    </row>
    <row r="20" spans="1:26" x14ac:dyDescent="0.25">
      <c r="A20" s="7" t="s">
        <v>55</v>
      </c>
      <c r="B20" s="7" t="s">
        <v>56</v>
      </c>
      <c r="C20">
        <f>emplois!C20</f>
        <v>36.36</v>
      </c>
      <c r="D20">
        <f>emplois!D20</f>
        <v>38.206000000000003</v>
      </c>
      <c r="E20">
        <f>emplois!E20</f>
        <v>38.986000000000004</v>
      </c>
      <c r="F20">
        <f>emplois!F20</f>
        <v>39.293999999999997</v>
      </c>
      <c r="G20">
        <f>emplois!G20</f>
        <v>40.562999999999995</v>
      </c>
      <c r="H20">
        <f>emplois!H20</f>
        <v>41.852000000000004</v>
      </c>
      <c r="I20">
        <f>emplois!I20</f>
        <v>43.995999999999988</v>
      </c>
      <c r="J20">
        <f>emplois!J20</f>
        <v>46.165000000000006</v>
      </c>
      <c r="K20">
        <f>emplois!K20</f>
        <v>46.630999999999993</v>
      </c>
      <c r="L20">
        <f>emplois!L20</f>
        <v>46.474999999999994</v>
      </c>
      <c r="M20">
        <f>emplois!M20</f>
        <v>47.661999999999999</v>
      </c>
      <c r="N20">
        <f>emplois!N20</f>
        <v>47.454000000000001</v>
      </c>
      <c r="O20">
        <f>emplois!O20</f>
        <v>49.214999999999996</v>
      </c>
      <c r="P20">
        <f>emplois!P20</f>
        <v>50.003</v>
      </c>
      <c r="Q20">
        <f>emplois!Q20</f>
        <v>51.170999999999992</v>
      </c>
      <c r="R20">
        <f>emplois!R20</f>
        <v>51.947000000000003</v>
      </c>
      <c r="S20">
        <f>emplois!S20</f>
        <v>53.735000000000014</v>
      </c>
      <c r="T20">
        <f>emplois!T20</f>
        <v>55.405999999999999</v>
      </c>
      <c r="U20">
        <f>emplois!U20</f>
        <v>57.044000000000004</v>
      </c>
      <c r="V20">
        <f>emplois!V20</f>
        <v>58.686999999999998</v>
      </c>
      <c r="W20">
        <f>emplois!W20</f>
        <v>52.663000000000004</v>
      </c>
      <c r="X20">
        <f>emplois!X20</f>
        <v>58.482999999999997</v>
      </c>
      <c r="Y20">
        <f>emplois!Y20</f>
        <v>64.953999999999994</v>
      </c>
      <c r="Z20">
        <f>emplois!Z20</f>
        <v>68.467999999999989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3"/>
  <sheetViews>
    <sheetView topLeftCell="B1" workbookViewId="0">
      <selection activeCell="Y9" sqref="Y9"/>
    </sheetView>
  </sheetViews>
  <sheetFormatPr baseColWidth="10" defaultColWidth="8.85546875" defaultRowHeight="15" x14ac:dyDescent="0.25"/>
  <cols>
    <col min="1" max="1" width="20.28515625" bestFit="1" customWidth="1"/>
    <col min="2" max="2" width="50.7109375" customWidth="1"/>
    <col min="3" max="26" width="13" customWidth="1"/>
  </cols>
  <sheetData>
    <row r="1" spans="1:26" x14ac:dyDescent="0.25">
      <c r="A1" s="1" t="s">
        <v>287</v>
      </c>
    </row>
    <row r="2" spans="1:26" x14ac:dyDescent="0.25">
      <c r="A2" s="1" t="s">
        <v>25</v>
      </c>
    </row>
    <row r="3" spans="1:26" x14ac:dyDescent="0.25">
      <c r="A3" s="2" t="s">
        <v>0</v>
      </c>
    </row>
    <row r="5" spans="1:26" ht="12.75" customHeight="1" x14ac:dyDescent="0.25">
      <c r="C5" s="7" t="s">
        <v>1</v>
      </c>
      <c r="D5" s="7" t="s">
        <v>2</v>
      </c>
      <c r="E5" s="7" t="s">
        <v>3</v>
      </c>
      <c r="F5" s="7" t="s">
        <v>4</v>
      </c>
      <c r="G5" s="7" t="s">
        <v>5</v>
      </c>
      <c r="H5" s="7" t="s">
        <v>6</v>
      </c>
      <c r="I5" s="7" t="s">
        <v>7</v>
      </c>
      <c r="J5" s="7" t="s">
        <v>8</v>
      </c>
      <c r="K5" s="7" t="s">
        <v>9</v>
      </c>
      <c r="L5" s="7" t="s">
        <v>10</v>
      </c>
      <c r="M5" s="7" t="s">
        <v>11</v>
      </c>
      <c r="N5" s="7" t="s">
        <v>12</v>
      </c>
      <c r="O5" s="7" t="s">
        <v>13</v>
      </c>
      <c r="P5" s="7" t="s">
        <v>14</v>
      </c>
      <c r="Q5" s="7" t="s">
        <v>15</v>
      </c>
      <c r="R5" s="7" t="s">
        <v>16</v>
      </c>
      <c r="S5" s="7" t="s">
        <v>17</v>
      </c>
      <c r="T5" s="7" t="s">
        <v>18</v>
      </c>
      <c r="U5" s="7" t="s">
        <v>19</v>
      </c>
      <c r="V5" s="7" t="s">
        <v>20</v>
      </c>
      <c r="W5" s="7" t="s">
        <v>21</v>
      </c>
      <c r="X5" s="7" t="s">
        <v>22</v>
      </c>
      <c r="Y5" s="7" t="s">
        <v>23</v>
      </c>
      <c r="Z5" s="7" t="s">
        <v>24</v>
      </c>
    </row>
    <row r="6" spans="1:26" x14ac:dyDescent="0.25">
      <c r="B6" t="s">
        <v>25</v>
      </c>
    </row>
    <row r="7" spans="1:26" x14ac:dyDescent="0.25">
      <c r="A7" s="7" t="s">
        <v>29</v>
      </c>
      <c r="B7" s="7" t="s">
        <v>30</v>
      </c>
      <c r="C7" s="8">
        <v>14.102</v>
      </c>
      <c r="D7" s="8">
        <v>14.106999999999999</v>
      </c>
      <c r="E7" s="8">
        <v>14.225</v>
      </c>
      <c r="F7" s="8">
        <v>14.805999999999999</v>
      </c>
      <c r="G7" s="8">
        <v>15.595000000000001</v>
      </c>
      <c r="H7" s="8">
        <v>16.283999999999999</v>
      </c>
      <c r="I7" s="8">
        <v>17.265000000000001</v>
      </c>
      <c r="J7" s="8">
        <v>17.998000000000001</v>
      </c>
      <c r="K7" s="8">
        <v>17.916</v>
      </c>
      <c r="L7" s="8">
        <v>18.102</v>
      </c>
      <c r="M7" s="8">
        <v>22.437999999999999</v>
      </c>
      <c r="N7" s="8">
        <v>24.033999999999999</v>
      </c>
      <c r="O7" s="8">
        <v>24.545999999999999</v>
      </c>
      <c r="P7" s="8">
        <v>25.785</v>
      </c>
      <c r="Q7" s="8">
        <v>26.134</v>
      </c>
      <c r="R7" s="8">
        <v>26.550999999999998</v>
      </c>
      <c r="S7" s="8">
        <v>27.094000000000001</v>
      </c>
      <c r="T7" s="8">
        <v>26.594000000000001</v>
      </c>
      <c r="U7" s="8">
        <v>28.238</v>
      </c>
      <c r="V7" s="8">
        <v>30.218</v>
      </c>
      <c r="W7" s="8">
        <v>17.571999999999999</v>
      </c>
      <c r="X7" s="8">
        <v>17.986999999999998</v>
      </c>
      <c r="Y7" s="8">
        <v>28.253</v>
      </c>
      <c r="Z7" s="8">
        <v>31.507000000000001</v>
      </c>
    </row>
    <row r="8" spans="1:26" x14ac:dyDescent="0.25">
      <c r="A8" s="7" t="s">
        <v>31</v>
      </c>
      <c r="B8" s="7" t="s">
        <v>32</v>
      </c>
      <c r="C8" s="8">
        <v>71.778999999999996</v>
      </c>
      <c r="D8" s="8">
        <v>80.302000000000007</v>
      </c>
      <c r="E8" s="8">
        <v>80.704999999999998</v>
      </c>
      <c r="F8" s="8">
        <v>80.677000000000007</v>
      </c>
      <c r="G8" s="8">
        <v>81.807000000000002</v>
      </c>
      <c r="H8" s="8">
        <v>85.394999999999996</v>
      </c>
      <c r="I8" s="8">
        <v>89.010999999999996</v>
      </c>
      <c r="J8" s="8">
        <v>92.484999999999999</v>
      </c>
      <c r="K8" s="8">
        <v>97.765000000000001</v>
      </c>
      <c r="L8" s="8">
        <v>99.524000000000001</v>
      </c>
      <c r="M8" s="8">
        <v>103.598</v>
      </c>
      <c r="N8" s="8">
        <v>108.244</v>
      </c>
      <c r="O8" s="8">
        <v>109.517</v>
      </c>
      <c r="P8" s="8">
        <v>105.35599999999999</v>
      </c>
      <c r="Q8" s="8">
        <v>102.752</v>
      </c>
      <c r="R8" s="8">
        <v>107.492</v>
      </c>
      <c r="S8" s="8">
        <v>112.41800000000001</v>
      </c>
      <c r="T8" s="8">
        <v>118.596</v>
      </c>
      <c r="U8" s="8">
        <v>122.48399999999999</v>
      </c>
      <c r="V8" s="8">
        <v>128.798</v>
      </c>
      <c r="W8" s="8">
        <v>131.63200000000001</v>
      </c>
      <c r="X8" s="8">
        <v>143.44800000000001</v>
      </c>
      <c r="Y8" s="8">
        <v>161.20400000000001</v>
      </c>
      <c r="Z8" s="8">
        <v>173.297</v>
      </c>
    </row>
    <row r="9" spans="1:26" s="11" customFormat="1" x14ac:dyDescent="0.25">
      <c r="A9" s="12" t="s">
        <v>33</v>
      </c>
      <c r="B9" s="12" t="s">
        <v>34</v>
      </c>
      <c r="C9" s="13">
        <v>22.882000000000001</v>
      </c>
      <c r="D9" s="13">
        <v>24.297999999999998</v>
      </c>
      <c r="E9" s="13">
        <v>24.559000000000001</v>
      </c>
      <c r="F9" s="13">
        <v>24.594000000000001</v>
      </c>
      <c r="G9" s="13">
        <v>25.059000000000001</v>
      </c>
      <c r="H9" s="13">
        <v>25.710999999999999</v>
      </c>
      <c r="I9" s="13">
        <v>26.646000000000001</v>
      </c>
      <c r="J9" s="13">
        <v>27.536000000000001</v>
      </c>
      <c r="K9" s="13">
        <v>29.271999999999998</v>
      </c>
      <c r="L9" s="13">
        <v>30.018000000000001</v>
      </c>
      <c r="M9" s="13">
        <v>30.375</v>
      </c>
      <c r="N9" s="13">
        <v>31.338000000000001</v>
      </c>
      <c r="O9" s="13">
        <v>31.311</v>
      </c>
      <c r="P9" s="13">
        <v>31.181000000000001</v>
      </c>
      <c r="Q9" s="13">
        <v>31.777000000000001</v>
      </c>
      <c r="R9" s="13">
        <v>31.986000000000001</v>
      </c>
      <c r="S9" s="13">
        <v>32.921999999999997</v>
      </c>
      <c r="T9" s="13">
        <v>33.537999999999997</v>
      </c>
      <c r="U9" s="13">
        <v>34.869</v>
      </c>
      <c r="V9" s="13">
        <v>34.709000000000003</v>
      </c>
      <c r="W9" s="13">
        <v>32.997</v>
      </c>
      <c r="X9" s="13">
        <v>38.119999999999997</v>
      </c>
      <c r="Y9" s="13">
        <v>42.198</v>
      </c>
      <c r="Z9" s="13">
        <v>44.256</v>
      </c>
    </row>
    <row r="10" spans="1:26" x14ac:dyDescent="0.25">
      <c r="A10" s="7" t="s">
        <v>35</v>
      </c>
      <c r="B10" s="7" t="s">
        <v>36</v>
      </c>
      <c r="C10" s="8">
        <v>23.384</v>
      </c>
      <c r="D10" s="8">
        <v>27.809000000000001</v>
      </c>
      <c r="E10" s="8">
        <v>27.867000000000001</v>
      </c>
      <c r="F10" s="8">
        <v>27.943000000000001</v>
      </c>
      <c r="G10" s="8">
        <v>27.675999999999998</v>
      </c>
      <c r="H10" s="8">
        <v>29.536999999999999</v>
      </c>
      <c r="I10" s="8">
        <v>29.202999999999999</v>
      </c>
      <c r="J10" s="8">
        <v>30.202000000000002</v>
      </c>
      <c r="K10" s="8">
        <v>32.067999999999998</v>
      </c>
      <c r="L10" s="8">
        <v>33.688000000000002</v>
      </c>
      <c r="M10" s="8">
        <v>35.277999999999999</v>
      </c>
      <c r="N10" s="8">
        <v>35.588999999999999</v>
      </c>
      <c r="O10" s="8">
        <v>37.215000000000003</v>
      </c>
      <c r="P10" s="8">
        <v>31.96</v>
      </c>
      <c r="Q10" s="8">
        <v>30.591000000000001</v>
      </c>
      <c r="R10" s="8">
        <v>30.934000000000001</v>
      </c>
      <c r="S10" s="8">
        <v>32.133000000000003</v>
      </c>
      <c r="T10" s="8">
        <v>32.792000000000002</v>
      </c>
      <c r="U10" s="8">
        <v>31.167000000000002</v>
      </c>
      <c r="V10" s="8">
        <v>32.46</v>
      </c>
      <c r="W10" s="8">
        <v>34.545999999999999</v>
      </c>
      <c r="X10" s="8">
        <v>34.253999999999998</v>
      </c>
      <c r="Y10" s="8">
        <v>36.457000000000001</v>
      </c>
      <c r="Z10" s="8">
        <v>37.762</v>
      </c>
    </row>
    <row r="11" spans="1:26" ht="25.5" x14ac:dyDescent="0.25">
      <c r="A11" s="7" t="s">
        <v>37</v>
      </c>
      <c r="B11" s="7" t="s">
        <v>38</v>
      </c>
      <c r="C11" s="8">
        <v>25.513000000000002</v>
      </c>
      <c r="D11" s="8">
        <v>28.195</v>
      </c>
      <c r="E11" s="8">
        <v>28.279</v>
      </c>
      <c r="F11" s="8">
        <v>28.14</v>
      </c>
      <c r="G11" s="8">
        <v>29.071999999999999</v>
      </c>
      <c r="H11" s="8">
        <v>30.146999999999998</v>
      </c>
      <c r="I11" s="8">
        <v>33.161999999999999</v>
      </c>
      <c r="J11" s="8">
        <v>34.747999999999998</v>
      </c>
      <c r="K11" s="8">
        <v>36.424999999999997</v>
      </c>
      <c r="L11" s="8">
        <v>35.819000000000003</v>
      </c>
      <c r="M11" s="8">
        <v>37.945999999999998</v>
      </c>
      <c r="N11" s="8">
        <v>41.317</v>
      </c>
      <c r="O11" s="8">
        <v>40.991</v>
      </c>
      <c r="P11" s="8">
        <v>42.213999999999999</v>
      </c>
      <c r="Q11" s="8">
        <v>40.384</v>
      </c>
      <c r="R11" s="8">
        <v>44.572000000000003</v>
      </c>
      <c r="S11" s="8">
        <v>47.362000000000002</v>
      </c>
      <c r="T11" s="8">
        <v>52.265999999999998</v>
      </c>
      <c r="U11" s="8">
        <v>56.448</v>
      </c>
      <c r="V11" s="8">
        <v>61.628999999999998</v>
      </c>
      <c r="W11" s="8">
        <v>64.087999999999994</v>
      </c>
      <c r="X11" s="8">
        <v>71.073999999999998</v>
      </c>
      <c r="Y11" s="8">
        <v>82.55</v>
      </c>
      <c r="Z11" s="8">
        <v>91.278999999999996</v>
      </c>
    </row>
    <row r="12" spans="1:26" x14ac:dyDescent="0.25">
      <c r="A12" s="7" t="s">
        <v>39</v>
      </c>
      <c r="B12" s="7" t="s">
        <v>40</v>
      </c>
      <c r="C12" s="8">
        <v>47.045000000000002</v>
      </c>
      <c r="D12" s="8">
        <v>49.542000000000002</v>
      </c>
      <c r="E12" s="8">
        <v>51.521000000000001</v>
      </c>
      <c r="F12" s="8">
        <v>53.844000000000001</v>
      </c>
      <c r="G12" s="8">
        <v>58.811</v>
      </c>
      <c r="H12" s="8">
        <v>62.689</v>
      </c>
      <c r="I12" s="8">
        <v>67.274000000000001</v>
      </c>
      <c r="J12" s="8">
        <v>70.067999999999998</v>
      </c>
      <c r="K12" s="8">
        <v>71.466999999999999</v>
      </c>
      <c r="L12" s="8">
        <v>70.974000000000004</v>
      </c>
      <c r="M12" s="8">
        <v>71.783000000000001</v>
      </c>
      <c r="N12" s="8">
        <v>70.256</v>
      </c>
      <c r="O12" s="8">
        <v>72.47</v>
      </c>
      <c r="P12" s="8">
        <v>71.230999999999995</v>
      </c>
      <c r="Q12" s="8">
        <v>70.884</v>
      </c>
      <c r="R12" s="8">
        <v>73.573999999999998</v>
      </c>
      <c r="S12" s="8">
        <v>76.555000000000007</v>
      </c>
      <c r="T12" s="8">
        <v>79.549000000000007</v>
      </c>
      <c r="U12" s="8">
        <v>81.358000000000004</v>
      </c>
      <c r="V12" s="8">
        <v>84.128</v>
      </c>
      <c r="W12" s="8">
        <v>80.863</v>
      </c>
      <c r="X12" s="8">
        <v>87.176000000000002</v>
      </c>
      <c r="Y12" s="8">
        <v>92.590999999999994</v>
      </c>
      <c r="Z12" s="8">
        <v>94.945999999999998</v>
      </c>
    </row>
    <row r="13" spans="1:26" ht="25.5" x14ac:dyDescent="0.25">
      <c r="A13" s="7" t="s">
        <v>41</v>
      </c>
      <c r="B13" s="7" t="s">
        <v>42</v>
      </c>
      <c r="C13" s="8">
        <v>226.291</v>
      </c>
      <c r="D13" s="8">
        <v>246.98099999999999</v>
      </c>
      <c r="E13" s="8">
        <v>256.12400000000002</v>
      </c>
      <c r="F13" s="8">
        <v>262.27600000000001</v>
      </c>
      <c r="G13" s="8">
        <v>276.12700000000001</v>
      </c>
      <c r="H13" s="8">
        <v>291.91800000000001</v>
      </c>
      <c r="I13" s="8">
        <v>319.733</v>
      </c>
      <c r="J13" s="8">
        <v>336.82</v>
      </c>
      <c r="K13" s="8">
        <v>349.73399999999998</v>
      </c>
      <c r="L13" s="8">
        <v>324.73500000000001</v>
      </c>
      <c r="M13" s="8">
        <v>346.03300000000002</v>
      </c>
      <c r="N13" s="8">
        <v>363.31799999999998</v>
      </c>
      <c r="O13" s="8">
        <v>371.97300000000001</v>
      </c>
      <c r="P13" s="8">
        <v>375.21</v>
      </c>
      <c r="Q13" s="8">
        <v>386.19</v>
      </c>
      <c r="R13" s="8">
        <v>403.91</v>
      </c>
      <c r="S13" s="8">
        <v>414.53</v>
      </c>
      <c r="T13" s="8">
        <v>433.78100000000001</v>
      </c>
      <c r="U13" s="8">
        <v>453.536</v>
      </c>
      <c r="V13" s="8">
        <v>477.82100000000003</v>
      </c>
      <c r="W13" s="8">
        <v>446.137</v>
      </c>
      <c r="X13" s="8">
        <v>499.916</v>
      </c>
      <c r="Y13" s="8">
        <v>565.69299999999998</v>
      </c>
      <c r="Z13" s="8">
        <v>612.24599999999998</v>
      </c>
    </row>
    <row r="14" spans="1:26" ht="38.25" x14ac:dyDescent="0.25">
      <c r="A14" s="7" t="s">
        <v>43</v>
      </c>
      <c r="B14" s="7" t="s">
        <v>44</v>
      </c>
      <c r="C14" s="8">
        <v>82.33</v>
      </c>
      <c r="D14" s="8">
        <v>95.287000000000006</v>
      </c>
      <c r="E14" s="8">
        <v>101.154</v>
      </c>
      <c r="F14" s="8">
        <v>106.242</v>
      </c>
      <c r="G14" s="8">
        <v>112.01600000000001</v>
      </c>
      <c r="H14" s="8">
        <v>119.333</v>
      </c>
      <c r="I14" s="8">
        <v>132.381</v>
      </c>
      <c r="J14" s="8">
        <v>141.16</v>
      </c>
      <c r="K14" s="8">
        <v>147.63300000000001</v>
      </c>
      <c r="L14" s="8">
        <v>140.108</v>
      </c>
      <c r="M14" s="8">
        <v>150.03700000000001</v>
      </c>
      <c r="N14" s="8">
        <v>160.946</v>
      </c>
      <c r="O14" s="8">
        <v>166.13399999999999</v>
      </c>
      <c r="P14" s="8">
        <v>170.37299999999999</v>
      </c>
      <c r="Q14" s="8">
        <v>176.63800000000001</v>
      </c>
      <c r="R14" s="8">
        <v>185.614</v>
      </c>
      <c r="S14" s="8">
        <v>190.096</v>
      </c>
      <c r="T14" s="8">
        <v>199.16300000000001</v>
      </c>
      <c r="U14" s="8">
        <v>204.16200000000001</v>
      </c>
      <c r="V14" s="8">
        <v>215.90700000000001</v>
      </c>
      <c r="W14" s="8">
        <v>206.452</v>
      </c>
      <c r="X14" s="8">
        <v>233.52600000000001</v>
      </c>
      <c r="Y14" s="8">
        <v>262.08199999999999</v>
      </c>
      <c r="Z14" s="8">
        <v>284.49599999999998</v>
      </c>
    </row>
    <row r="15" spans="1:26" x14ac:dyDescent="0.25">
      <c r="A15" s="7" t="s">
        <v>45</v>
      </c>
      <c r="B15" s="7" t="s">
        <v>46</v>
      </c>
      <c r="C15" s="8">
        <v>1.978</v>
      </c>
      <c r="D15" s="8">
        <v>2.0979999999999999</v>
      </c>
      <c r="E15" s="8">
        <v>2.5289999999999999</v>
      </c>
      <c r="F15" s="8">
        <v>2.2269999999999999</v>
      </c>
      <c r="G15" s="8">
        <v>2.4220000000000002</v>
      </c>
      <c r="H15" s="8">
        <v>2.7029999999999998</v>
      </c>
      <c r="I15" s="8">
        <v>3.032</v>
      </c>
      <c r="J15" s="8">
        <v>3.0720000000000001</v>
      </c>
      <c r="K15" s="8">
        <v>3.8839999999999999</v>
      </c>
      <c r="L15" s="8">
        <v>3.508</v>
      </c>
      <c r="M15" s="8">
        <v>3.31</v>
      </c>
      <c r="N15" s="8">
        <v>3.4660000000000002</v>
      </c>
      <c r="O15" s="8">
        <v>3.5609999999999999</v>
      </c>
      <c r="P15" s="8">
        <v>3.42</v>
      </c>
      <c r="Q15" s="8">
        <v>3.6629999999999998</v>
      </c>
      <c r="R15" s="8">
        <v>4.1280000000000001</v>
      </c>
      <c r="S15" s="8">
        <v>4.3150000000000004</v>
      </c>
      <c r="T15" s="8">
        <v>4.88</v>
      </c>
      <c r="U15" s="8">
        <v>5.1310000000000002</v>
      </c>
      <c r="V15" s="8">
        <v>4.9800000000000004</v>
      </c>
      <c r="W15" s="8">
        <v>4.4669999999999996</v>
      </c>
      <c r="X15" s="8">
        <v>4.6449999999999996</v>
      </c>
      <c r="Y15" s="8">
        <v>4.9779999999999998</v>
      </c>
      <c r="Z15" s="8">
        <v>5.351</v>
      </c>
    </row>
    <row r="16" spans="1:26" ht="25.5" x14ac:dyDescent="0.25">
      <c r="A16" s="7" t="s">
        <v>47</v>
      </c>
      <c r="B16" s="7" t="s">
        <v>48</v>
      </c>
      <c r="C16" s="8">
        <v>21.974</v>
      </c>
      <c r="D16" s="8">
        <v>22.143000000000001</v>
      </c>
      <c r="E16" s="8">
        <v>22.420999999999999</v>
      </c>
      <c r="F16" s="8">
        <v>22.353999999999999</v>
      </c>
      <c r="G16" s="8">
        <v>24.032</v>
      </c>
      <c r="H16" s="8">
        <v>25.113</v>
      </c>
      <c r="I16" s="8">
        <v>26.664999999999999</v>
      </c>
      <c r="J16" s="8">
        <v>27.536999999999999</v>
      </c>
      <c r="K16" s="8">
        <v>28.9</v>
      </c>
      <c r="L16" s="8">
        <v>25.669</v>
      </c>
      <c r="M16" s="8">
        <v>27.29</v>
      </c>
      <c r="N16" s="8">
        <v>28.097000000000001</v>
      </c>
      <c r="O16" s="8">
        <v>29.164999999999999</v>
      </c>
      <c r="P16" s="8">
        <v>28.286999999999999</v>
      </c>
      <c r="Q16" s="8">
        <v>28.776</v>
      </c>
      <c r="R16" s="8">
        <v>30.007000000000001</v>
      </c>
      <c r="S16" s="8">
        <v>31.097999999999999</v>
      </c>
      <c r="T16" s="8">
        <v>32.527000000000001</v>
      </c>
      <c r="U16" s="8">
        <v>34.884</v>
      </c>
      <c r="V16" s="8">
        <v>36.456000000000003</v>
      </c>
      <c r="W16" s="8">
        <v>32.354999999999997</v>
      </c>
      <c r="X16" s="8">
        <v>37.348999999999997</v>
      </c>
      <c r="Y16" s="8">
        <v>42.487000000000002</v>
      </c>
      <c r="Z16" s="8">
        <v>44.164000000000001</v>
      </c>
    </row>
    <row r="17" spans="1:26" x14ac:dyDescent="0.25">
      <c r="A17" s="7" t="s">
        <v>49</v>
      </c>
      <c r="B17" s="7" t="s">
        <v>50</v>
      </c>
      <c r="C17" s="8">
        <v>120.008</v>
      </c>
      <c r="D17" s="8">
        <v>127.453</v>
      </c>
      <c r="E17" s="8">
        <v>130.02000000000001</v>
      </c>
      <c r="F17" s="8">
        <v>131.45400000000001</v>
      </c>
      <c r="G17" s="8">
        <v>137.65600000000001</v>
      </c>
      <c r="H17" s="8">
        <v>144.76900000000001</v>
      </c>
      <c r="I17" s="8">
        <v>157.65600000000001</v>
      </c>
      <c r="J17" s="8">
        <v>165.05099999999999</v>
      </c>
      <c r="K17" s="8">
        <v>169.31700000000001</v>
      </c>
      <c r="L17" s="8">
        <v>155.44900000000001</v>
      </c>
      <c r="M17" s="8">
        <v>165.39500000000001</v>
      </c>
      <c r="N17" s="8">
        <v>170.809</v>
      </c>
      <c r="O17" s="8">
        <v>173.113</v>
      </c>
      <c r="P17" s="8">
        <v>173.12899999999999</v>
      </c>
      <c r="Q17" s="8">
        <v>177.113</v>
      </c>
      <c r="R17" s="8">
        <v>184.16200000000001</v>
      </c>
      <c r="S17" s="8">
        <v>189.02</v>
      </c>
      <c r="T17" s="8">
        <v>197.21100000000001</v>
      </c>
      <c r="U17" s="8">
        <v>209.358</v>
      </c>
      <c r="V17" s="8">
        <v>220.47800000000001</v>
      </c>
      <c r="W17" s="8">
        <v>202.863</v>
      </c>
      <c r="X17" s="8">
        <v>224.39599999999999</v>
      </c>
      <c r="Y17" s="8">
        <v>256.14600000000002</v>
      </c>
      <c r="Z17" s="8">
        <v>278.23399999999998</v>
      </c>
    </row>
    <row r="18" spans="1:26" ht="38.25" x14ac:dyDescent="0.25">
      <c r="A18" s="7" t="s">
        <v>51</v>
      </c>
      <c r="B18" s="7" t="s">
        <v>52</v>
      </c>
      <c r="C18" s="8">
        <v>14.645</v>
      </c>
      <c r="D18" s="8">
        <v>16.530999999999999</v>
      </c>
      <c r="E18" s="8">
        <v>16.079999999999998</v>
      </c>
      <c r="F18" s="8">
        <v>15.946999999999999</v>
      </c>
      <c r="G18" s="8">
        <v>16.286999999999999</v>
      </c>
      <c r="H18" s="8">
        <v>17.28</v>
      </c>
      <c r="I18" s="8">
        <v>18.236000000000001</v>
      </c>
      <c r="J18" s="8">
        <v>18.413</v>
      </c>
      <c r="K18" s="8">
        <v>18.384</v>
      </c>
      <c r="L18" s="8">
        <v>17.664000000000001</v>
      </c>
      <c r="M18" s="8">
        <v>18.166</v>
      </c>
      <c r="N18" s="8">
        <v>18.422000000000001</v>
      </c>
      <c r="O18" s="8">
        <v>17.54</v>
      </c>
      <c r="P18" s="8">
        <v>18.312999999999999</v>
      </c>
      <c r="Q18" s="8">
        <v>19.539000000000001</v>
      </c>
      <c r="R18" s="8">
        <v>18.965</v>
      </c>
      <c r="S18" s="8">
        <v>19.062000000000001</v>
      </c>
      <c r="T18" s="8">
        <v>21.077000000000002</v>
      </c>
      <c r="U18" s="8">
        <v>21.51</v>
      </c>
      <c r="V18" s="8">
        <v>22.183</v>
      </c>
      <c r="W18" s="8">
        <v>19.722999999999999</v>
      </c>
      <c r="X18" s="8">
        <v>20.844999999999999</v>
      </c>
      <c r="Y18" s="8">
        <v>26.026</v>
      </c>
      <c r="Z18" s="8">
        <v>28.425999999999998</v>
      </c>
    </row>
    <row r="19" spans="1:26" ht="25.5" x14ac:dyDescent="0.25">
      <c r="A19" s="7" t="s">
        <v>53</v>
      </c>
      <c r="B19" s="7" t="s">
        <v>54</v>
      </c>
      <c r="C19" s="8">
        <v>5.0629999999999997</v>
      </c>
      <c r="D19" s="8">
        <v>6.0129999999999999</v>
      </c>
      <c r="E19" s="8">
        <v>5.3490000000000002</v>
      </c>
      <c r="F19" s="8">
        <v>5.2249999999999996</v>
      </c>
      <c r="G19" s="8">
        <v>5.2309999999999999</v>
      </c>
      <c r="H19" s="8">
        <v>5.4459999999999997</v>
      </c>
      <c r="I19" s="8">
        <v>5.851</v>
      </c>
      <c r="J19" s="8">
        <v>5.8620000000000001</v>
      </c>
      <c r="K19" s="8">
        <v>5.63</v>
      </c>
      <c r="L19" s="8">
        <v>5.5110000000000001</v>
      </c>
      <c r="M19" s="8">
        <v>6.2480000000000002</v>
      </c>
      <c r="N19" s="8">
        <v>6.2130000000000001</v>
      </c>
      <c r="O19" s="8">
        <v>5.1390000000000002</v>
      </c>
      <c r="P19" s="8">
        <v>5.4660000000000002</v>
      </c>
      <c r="Q19" s="8">
        <v>6.6870000000000003</v>
      </c>
      <c r="R19" s="8">
        <v>6.6</v>
      </c>
      <c r="S19" s="8">
        <v>6.359</v>
      </c>
      <c r="T19" s="8">
        <v>7.8940000000000001</v>
      </c>
      <c r="U19" s="8">
        <v>7.9269999999999996</v>
      </c>
      <c r="V19" s="8">
        <v>8.2040000000000006</v>
      </c>
      <c r="W19" s="8">
        <v>6.1</v>
      </c>
      <c r="X19" s="8">
        <v>6.15</v>
      </c>
      <c r="Y19" s="8">
        <v>9.1440000000000001</v>
      </c>
      <c r="Z19" s="8">
        <v>11.087</v>
      </c>
    </row>
    <row r="20" spans="1:26" x14ac:dyDescent="0.25">
      <c r="A20" s="7" t="s">
        <v>55</v>
      </c>
      <c r="B20" s="7" t="s">
        <v>56</v>
      </c>
      <c r="C20" s="8">
        <v>9.5820000000000007</v>
      </c>
      <c r="D20" s="8">
        <v>10.519</v>
      </c>
      <c r="E20" s="8">
        <v>10.731</v>
      </c>
      <c r="F20" s="8">
        <v>10.723000000000001</v>
      </c>
      <c r="G20" s="8">
        <v>11.055</v>
      </c>
      <c r="H20" s="8">
        <v>11.834</v>
      </c>
      <c r="I20" s="8">
        <v>12.385999999999999</v>
      </c>
      <c r="J20" s="8">
        <v>12.55</v>
      </c>
      <c r="K20" s="8">
        <v>12.754</v>
      </c>
      <c r="L20" s="8">
        <v>12.153</v>
      </c>
      <c r="M20" s="8">
        <v>11.917999999999999</v>
      </c>
      <c r="N20" s="8">
        <v>12.209</v>
      </c>
      <c r="O20" s="8">
        <v>12.401</v>
      </c>
      <c r="P20" s="8">
        <v>12.847</v>
      </c>
      <c r="Q20" s="8">
        <v>12.853</v>
      </c>
      <c r="R20" s="8">
        <v>12.364000000000001</v>
      </c>
      <c r="S20" s="8">
        <v>12.702999999999999</v>
      </c>
      <c r="T20" s="8">
        <v>13.183</v>
      </c>
      <c r="U20" s="8">
        <v>13.583</v>
      </c>
      <c r="V20" s="8">
        <v>13.978999999999999</v>
      </c>
      <c r="W20" s="8">
        <v>13.622</v>
      </c>
      <c r="X20" s="8">
        <v>14.695</v>
      </c>
      <c r="Y20" s="8">
        <v>16.882000000000001</v>
      </c>
      <c r="Z20" s="8">
        <v>17.338999999999999</v>
      </c>
    </row>
    <row r="22" spans="1:26" x14ac:dyDescent="0.25">
      <c r="A22" s="5" t="s">
        <v>62</v>
      </c>
    </row>
    <row r="23" spans="1:26" x14ac:dyDescent="0.25">
      <c r="A23" s="6" t="s">
        <v>63</v>
      </c>
    </row>
  </sheetData>
  <hyperlinks>
    <hyperlink ref="A22"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3"/>
  <sheetViews>
    <sheetView workbookViewId="0">
      <selection activeCell="Y9" sqref="Y9"/>
    </sheetView>
  </sheetViews>
  <sheetFormatPr baseColWidth="10" defaultColWidth="8.85546875" defaultRowHeight="15" x14ac:dyDescent="0.25"/>
  <cols>
    <col min="1" max="1" width="21.28515625" bestFit="1" customWidth="1"/>
    <col min="2" max="2" width="50.7109375" customWidth="1"/>
    <col min="3" max="26" width="13" customWidth="1"/>
  </cols>
  <sheetData>
    <row r="1" spans="1:26" x14ac:dyDescent="0.25">
      <c r="A1" s="1" t="s">
        <v>288</v>
      </c>
    </row>
    <row r="2" spans="1:26" x14ac:dyDescent="0.25">
      <c r="A2" s="1" t="s">
        <v>25</v>
      </c>
    </row>
    <row r="3" spans="1:26" x14ac:dyDescent="0.25">
      <c r="A3" s="2" t="s">
        <v>289</v>
      </c>
    </row>
    <row r="5" spans="1:26" ht="12.75" customHeight="1" x14ac:dyDescent="0.25">
      <c r="C5" s="7" t="s">
        <v>1</v>
      </c>
      <c r="D5" s="7" t="s">
        <v>2</v>
      </c>
      <c r="E5" s="7" t="s">
        <v>3</v>
      </c>
      <c r="F5" s="7" t="s">
        <v>4</v>
      </c>
      <c r="G5" s="7" t="s">
        <v>5</v>
      </c>
      <c r="H5" s="7" t="s">
        <v>6</v>
      </c>
      <c r="I5" s="7" t="s">
        <v>7</v>
      </c>
      <c r="J5" s="7" t="s">
        <v>8</v>
      </c>
      <c r="K5" s="7" t="s">
        <v>9</v>
      </c>
      <c r="L5" s="7" t="s">
        <v>10</v>
      </c>
      <c r="M5" s="7" t="s">
        <v>11</v>
      </c>
      <c r="N5" s="7" t="s">
        <v>12</v>
      </c>
      <c r="O5" s="7" t="s">
        <v>13</v>
      </c>
      <c r="P5" s="7" t="s">
        <v>14</v>
      </c>
      <c r="Q5" s="7" t="s">
        <v>15</v>
      </c>
      <c r="R5" s="7" t="s">
        <v>16</v>
      </c>
      <c r="S5" s="7" t="s">
        <v>17</v>
      </c>
      <c r="T5" s="7" t="s">
        <v>18</v>
      </c>
      <c r="U5" s="7" t="s">
        <v>19</v>
      </c>
      <c r="V5" s="7" t="s">
        <v>20</v>
      </c>
      <c r="W5" s="7" t="s">
        <v>21</v>
      </c>
      <c r="X5" s="7" t="s">
        <v>22</v>
      </c>
      <c r="Y5" s="7" t="s">
        <v>23</v>
      </c>
      <c r="Z5" s="7" t="s">
        <v>24</v>
      </c>
    </row>
    <row r="6" spans="1:26" x14ac:dyDescent="0.25">
      <c r="B6" t="s">
        <v>25</v>
      </c>
    </row>
    <row r="7" spans="1:26" x14ac:dyDescent="0.25">
      <c r="A7" s="7" t="s">
        <v>29</v>
      </c>
      <c r="B7" s="7" t="s">
        <v>30</v>
      </c>
    </row>
    <row r="8" spans="1:26" x14ac:dyDescent="0.25">
      <c r="A8" s="7" t="s">
        <v>31</v>
      </c>
      <c r="B8" s="7" t="s">
        <v>32</v>
      </c>
      <c r="C8" s="8">
        <v>26.832999999999998</v>
      </c>
      <c r="D8" s="8">
        <v>29.701000000000001</v>
      </c>
      <c r="E8" s="8">
        <v>29.24</v>
      </c>
      <c r="F8" s="8">
        <v>29.396999999999998</v>
      </c>
      <c r="G8" s="8">
        <v>30.512</v>
      </c>
      <c r="H8" s="8">
        <v>32.503</v>
      </c>
      <c r="I8" s="8">
        <v>34.898000000000003</v>
      </c>
      <c r="J8" s="8">
        <v>37.226999999999997</v>
      </c>
      <c r="K8" s="8">
        <v>40.247</v>
      </c>
      <c r="L8" s="8">
        <v>37.825000000000003</v>
      </c>
      <c r="M8" s="8">
        <v>39.423999999999999</v>
      </c>
      <c r="N8" s="8">
        <v>41.252000000000002</v>
      </c>
      <c r="O8" s="8">
        <v>43.465000000000003</v>
      </c>
      <c r="P8" s="8">
        <v>44.432000000000002</v>
      </c>
      <c r="Q8" s="8">
        <v>46.518000000000001</v>
      </c>
      <c r="R8" s="8">
        <v>48.308</v>
      </c>
      <c r="S8" s="8">
        <v>51.247</v>
      </c>
      <c r="T8" s="8">
        <v>56.250999999999998</v>
      </c>
      <c r="U8" s="8">
        <v>61.472000000000001</v>
      </c>
      <c r="V8" s="8">
        <v>66.956999999999994</v>
      </c>
      <c r="W8" s="8">
        <v>69.063000000000002</v>
      </c>
      <c r="X8" s="8">
        <v>75.697999999999993</v>
      </c>
      <c r="Y8" s="8">
        <v>86.602999999999994</v>
      </c>
      <c r="Z8" s="8">
        <v>95.728999999999999</v>
      </c>
    </row>
    <row r="9" spans="1:26" s="11" customFormat="1" x14ac:dyDescent="0.25">
      <c r="A9" s="12" t="s">
        <v>33</v>
      </c>
      <c r="B9" s="12" t="s">
        <v>34</v>
      </c>
      <c r="C9" s="13">
        <v>4.9050000000000002</v>
      </c>
      <c r="D9" s="13">
        <v>5.3760000000000003</v>
      </c>
      <c r="E9" s="13">
        <v>5.383</v>
      </c>
      <c r="F9" s="13">
        <v>5.65</v>
      </c>
      <c r="G9" s="13">
        <v>5.9450000000000003</v>
      </c>
      <c r="H9" s="13">
        <v>6.3570000000000002</v>
      </c>
      <c r="I9" s="13">
        <v>6.681</v>
      </c>
      <c r="J9" s="13">
        <v>7.298</v>
      </c>
      <c r="K9" s="13">
        <v>7.7110000000000003</v>
      </c>
      <c r="L9" s="13">
        <v>6.7050000000000001</v>
      </c>
      <c r="M9" s="13">
        <v>6.8419999999999996</v>
      </c>
      <c r="N9" s="13">
        <v>7.0679999999999996</v>
      </c>
      <c r="O9" s="13">
        <v>7.5419999999999998</v>
      </c>
      <c r="P9" s="13">
        <v>7.6970000000000001</v>
      </c>
      <c r="Q9" s="13">
        <v>7.9279999999999999</v>
      </c>
      <c r="R9" s="13">
        <v>7.774</v>
      </c>
      <c r="S9" s="13">
        <v>8.266</v>
      </c>
      <c r="T9" s="13">
        <v>9.0570000000000004</v>
      </c>
      <c r="U9" s="13">
        <v>9.7439999999999998</v>
      </c>
      <c r="V9" s="13">
        <v>10.776</v>
      </c>
      <c r="W9" s="13">
        <v>10.403</v>
      </c>
      <c r="X9" s="13">
        <v>11.875999999999999</v>
      </c>
      <c r="Y9" s="13">
        <v>13.166</v>
      </c>
      <c r="Z9" s="13">
        <v>14.331</v>
      </c>
    </row>
    <row r="10" spans="1:26" x14ac:dyDescent="0.25">
      <c r="A10" s="7" t="s">
        <v>35</v>
      </c>
      <c r="B10" s="7" t="s">
        <v>36</v>
      </c>
    </row>
    <row r="11" spans="1:26" ht="25.5" x14ac:dyDescent="0.25">
      <c r="A11" s="7" t="s">
        <v>37</v>
      </c>
      <c r="B11" s="7" t="s">
        <v>38</v>
      </c>
      <c r="C11" s="8">
        <v>21.928000000000001</v>
      </c>
      <c r="D11" s="8">
        <v>24.324999999999999</v>
      </c>
      <c r="E11" s="8">
        <v>23.856999999999999</v>
      </c>
      <c r="F11" s="8">
        <v>23.747</v>
      </c>
      <c r="G11" s="8">
        <v>24.567</v>
      </c>
      <c r="H11" s="8">
        <v>26.146999999999998</v>
      </c>
      <c r="I11" s="8">
        <v>28.216999999999999</v>
      </c>
      <c r="J11" s="8">
        <v>29.928999999999998</v>
      </c>
      <c r="K11" s="8">
        <v>32.536000000000001</v>
      </c>
      <c r="L11" s="8">
        <v>31.119</v>
      </c>
      <c r="M11" s="8">
        <v>32.582000000000001</v>
      </c>
      <c r="N11" s="8">
        <v>34.183999999999997</v>
      </c>
      <c r="O11" s="8">
        <v>35.923000000000002</v>
      </c>
      <c r="P11" s="8">
        <v>36.734000000000002</v>
      </c>
      <c r="Q11" s="8">
        <v>38.591000000000001</v>
      </c>
      <c r="R11" s="8">
        <v>40.533999999999999</v>
      </c>
      <c r="S11" s="8">
        <v>42.981000000000002</v>
      </c>
      <c r="T11" s="8">
        <v>47.194000000000003</v>
      </c>
      <c r="U11" s="8">
        <v>51.728000000000002</v>
      </c>
      <c r="V11" s="8">
        <v>56.180999999999997</v>
      </c>
      <c r="W11" s="8">
        <v>58.66</v>
      </c>
      <c r="X11" s="8">
        <v>63.823</v>
      </c>
      <c r="Y11" s="8">
        <v>73.436999999999998</v>
      </c>
      <c r="Z11" s="8">
        <v>81.397999999999996</v>
      </c>
    </row>
    <row r="12" spans="1:26" x14ac:dyDescent="0.25">
      <c r="A12" s="7" t="s">
        <v>39</v>
      </c>
      <c r="B12" s="7" t="s">
        <v>40</v>
      </c>
      <c r="C12" s="8">
        <v>3.8980000000000001</v>
      </c>
      <c r="D12" s="8">
        <v>4.1749999999999998</v>
      </c>
      <c r="E12" s="8">
        <v>4.7370000000000001</v>
      </c>
      <c r="F12" s="8">
        <v>5.0780000000000003</v>
      </c>
      <c r="G12" s="8">
        <v>5.5519999999999996</v>
      </c>
      <c r="H12" s="8">
        <v>6.375</v>
      </c>
      <c r="I12" s="8">
        <v>7.4329999999999998</v>
      </c>
      <c r="J12" s="8">
        <v>7.9710000000000001</v>
      </c>
      <c r="K12" s="8">
        <v>7.4749999999999996</v>
      </c>
      <c r="L12" s="8">
        <v>4.54</v>
      </c>
      <c r="M12" s="8">
        <v>5.5830000000000002</v>
      </c>
      <c r="N12" s="8">
        <v>5.2729999999999997</v>
      </c>
      <c r="O12" s="8">
        <v>5.1070000000000002</v>
      </c>
      <c r="P12" s="8">
        <v>5.0439999999999996</v>
      </c>
      <c r="Q12" s="8">
        <v>4.8849999999999998</v>
      </c>
      <c r="R12" s="8">
        <v>4.6349999999999998</v>
      </c>
      <c r="S12" s="8">
        <v>5.4029999999999996</v>
      </c>
      <c r="T12" s="8">
        <v>6.4370000000000003</v>
      </c>
      <c r="U12" s="8">
        <v>6.9560000000000004</v>
      </c>
      <c r="V12" s="8">
        <v>7.7809999999999997</v>
      </c>
      <c r="W12" s="8">
        <v>7.6349999999999998</v>
      </c>
      <c r="X12" s="8">
        <v>9.5540000000000003</v>
      </c>
      <c r="Y12" s="8">
        <v>10.092000000000001</v>
      </c>
      <c r="Z12" s="8">
        <v>8.6720000000000006</v>
      </c>
    </row>
    <row r="13" spans="1:26" ht="25.5" x14ac:dyDescent="0.25">
      <c r="A13" s="7" t="s">
        <v>41</v>
      </c>
      <c r="B13" s="7" t="s">
        <v>42</v>
      </c>
      <c r="C13" s="8">
        <v>44.109000000000002</v>
      </c>
      <c r="D13" s="8">
        <v>46.551000000000002</v>
      </c>
      <c r="E13" s="8">
        <v>49.017000000000003</v>
      </c>
      <c r="F13" s="8">
        <v>50.442</v>
      </c>
      <c r="G13" s="8">
        <v>53.286000000000001</v>
      </c>
      <c r="H13" s="8">
        <v>55.857999999999997</v>
      </c>
      <c r="I13" s="8">
        <v>60.478999999999999</v>
      </c>
      <c r="J13" s="8">
        <v>65.171999999999997</v>
      </c>
      <c r="K13" s="8">
        <v>66.483999999999995</v>
      </c>
      <c r="L13" s="8">
        <v>63.225000000000001</v>
      </c>
      <c r="M13" s="8">
        <v>67.882999999999996</v>
      </c>
      <c r="N13" s="8">
        <v>73.795000000000002</v>
      </c>
      <c r="O13" s="8">
        <v>74.263000000000005</v>
      </c>
      <c r="P13" s="8">
        <v>73.394999999999996</v>
      </c>
      <c r="Q13" s="8">
        <v>74.786000000000001</v>
      </c>
      <c r="R13" s="8">
        <v>78.201999999999998</v>
      </c>
      <c r="S13" s="8">
        <v>81.540000000000006</v>
      </c>
      <c r="T13" s="8">
        <v>83.129000000000005</v>
      </c>
      <c r="U13" s="8">
        <v>88.061999999999998</v>
      </c>
      <c r="V13" s="8">
        <v>92.968000000000004</v>
      </c>
      <c r="W13" s="8">
        <v>91.679000000000002</v>
      </c>
      <c r="X13" s="8">
        <v>100.21599999999999</v>
      </c>
      <c r="Y13" s="8">
        <v>105.68899999999999</v>
      </c>
      <c r="Z13" s="8">
        <v>103.889</v>
      </c>
    </row>
    <row r="14" spans="1:26" ht="38.25" x14ac:dyDescent="0.25">
      <c r="A14" s="7" t="s">
        <v>43</v>
      </c>
      <c r="B14" s="7" t="s">
        <v>44</v>
      </c>
      <c r="C14" s="8">
        <v>16.373000000000001</v>
      </c>
      <c r="D14" s="8">
        <v>17.056999999999999</v>
      </c>
      <c r="E14" s="8">
        <v>17.905999999999999</v>
      </c>
      <c r="F14" s="8">
        <v>19.085999999999999</v>
      </c>
      <c r="G14" s="8">
        <v>20.902000000000001</v>
      </c>
      <c r="H14" s="8">
        <v>23.041</v>
      </c>
      <c r="I14" s="8">
        <v>25.684000000000001</v>
      </c>
      <c r="J14" s="8">
        <v>29.209</v>
      </c>
      <c r="K14" s="8">
        <v>29.832999999999998</v>
      </c>
      <c r="L14" s="8">
        <v>25.561</v>
      </c>
      <c r="M14" s="8">
        <v>29.052</v>
      </c>
      <c r="N14" s="8">
        <v>32.200000000000003</v>
      </c>
      <c r="O14" s="8">
        <v>33.194000000000003</v>
      </c>
      <c r="P14" s="8">
        <v>31.413</v>
      </c>
      <c r="Q14" s="8">
        <v>32.831000000000003</v>
      </c>
      <c r="R14" s="8">
        <v>35.119999999999997</v>
      </c>
      <c r="S14" s="8">
        <v>36.951999999999998</v>
      </c>
      <c r="T14" s="8">
        <v>40.6</v>
      </c>
      <c r="U14" s="8">
        <v>43.271000000000001</v>
      </c>
      <c r="V14" s="8">
        <v>47.606999999999999</v>
      </c>
      <c r="W14" s="8">
        <v>47.003</v>
      </c>
      <c r="X14" s="8">
        <v>54.189</v>
      </c>
      <c r="Y14" s="8">
        <v>56.271999999999998</v>
      </c>
      <c r="Z14" s="8">
        <v>52.402999999999999</v>
      </c>
    </row>
    <row r="15" spans="1:26" x14ac:dyDescent="0.25">
      <c r="A15" s="7" t="s">
        <v>45</v>
      </c>
      <c r="B15" s="7" t="s">
        <v>46</v>
      </c>
      <c r="C15" s="8">
        <v>27.736999999999998</v>
      </c>
      <c r="D15" s="8">
        <v>29.494</v>
      </c>
      <c r="E15" s="8">
        <v>31.111999999999998</v>
      </c>
      <c r="F15" s="8">
        <v>31.356000000000002</v>
      </c>
      <c r="G15" s="8">
        <v>32.384999999999998</v>
      </c>
      <c r="H15" s="8">
        <v>32.817</v>
      </c>
      <c r="I15" s="8">
        <v>34.795000000000002</v>
      </c>
      <c r="J15" s="8">
        <v>35.963000000000001</v>
      </c>
      <c r="K15" s="8">
        <v>36.651000000000003</v>
      </c>
      <c r="L15" s="8">
        <v>37.664000000000001</v>
      </c>
      <c r="M15" s="8">
        <v>38.831000000000003</v>
      </c>
      <c r="N15" s="8">
        <v>41.594999999999999</v>
      </c>
      <c r="O15" s="8">
        <v>41.069000000000003</v>
      </c>
      <c r="P15" s="8">
        <v>41.981999999999999</v>
      </c>
      <c r="Q15" s="8">
        <v>41.956000000000003</v>
      </c>
      <c r="R15" s="8">
        <v>43.082000000000001</v>
      </c>
      <c r="S15" s="8">
        <v>44.588000000000001</v>
      </c>
      <c r="T15" s="8">
        <v>42.529000000000003</v>
      </c>
      <c r="U15" s="8">
        <v>44.790999999999997</v>
      </c>
      <c r="V15" s="8">
        <v>45.360999999999997</v>
      </c>
      <c r="W15" s="8">
        <v>44.676000000000002</v>
      </c>
      <c r="X15" s="8">
        <v>46.027000000000001</v>
      </c>
      <c r="Y15" s="8">
        <v>49.417999999999999</v>
      </c>
      <c r="Z15" s="8">
        <v>51.487000000000002</v>
      </c>
    </row>
    <row r="16" spans="1:26" ht="25.5" x14ac:dyDescent="0.25">
      <c r="A16" s="7" t="s">
        <v>47</v>
      </c>
      <c r="B16" s="7" t="s">
        <v>48</v>
      </c>
    </row>
    <row r="17" spans="1:26" x14ac:dyDescent="0.25">
      <c r="A17" s="7" t="s">
        <v>49</v>
      </c>
      <c r="B17" s="7" t="s">
        <v>50</v>
      </c>
    </row>
    <row r="18" spans="1:26" ht="38.25" x14ac:dyDescent="0.25">
      <c r="A18" s="7" t="s">
        <v>51</v>
      </c>
      <c r="B18" s="7" t="s">
        <v>52</v>
      </c>
      <c r="C18" s="8">
        <v>2.14</v>
      </c>
      <c r="D18" s="8">
        <v>2.298</v>
      </c>
      <c r="E18" s="8">
        <v>2.1949999999999998</v>
      </c>
      <c r="F18" s="8">
        <v>2.0659999999999998</v>
      </c>
      <c r="G18" s="8">
        <v>2.1379999999999999</v>
      </c>
      <c r="H18" s="8">
        <v>2.262</v>
      </c>
      <c r="I18" s="8">
        <v>2.383</v>
      </c>
      <c r="J18" s="8">
        <v>2.4649999999999999</v>
      </c>
      <c r="K18" s="8">
        <v>2.4780000000000002</v>
      </c>
      <c r="L18" s="8">
        <v>2.2050000000000001</v>
      </c>
      <c r="M18" s="8">
        <v>2.0459999999999998</v>
      </c>
      <c r="N18" s="8">
        <v>2.1219999999999999</v>
      </c>
      <c r="O18" s="8">
        <v>2.306</v>
      </c>
      <c r="P18" s="8">
        <v>2.04</v>
      </c>
      <c r="Q18" s="8">
        <v>2.0840000000000001</v>
      </c>
      <c r="R18" s="8">
        <v>2.0190000000000001</v>
      </c>
      <c r="S18" s="8">
        <v>2.109</v>
      </c>
      <c r="T18" s="8">
        <v>2.2029999999999998</v>
      </c>
      <c r="U18" s="8">
        <v>2.2949999999999999</v>
      </c>
      <c r="V18" s="8">
        <v>2.4020000000000001</v>
      </c>
      <c r="W18" s="8">
        <v>2.327</v>
      </c>
      <c r="X18" s="8">
        <v>2.4340000000000002</v>
      </c>
      <c r="Y18" s="8">
        <v>2.5390000000000001</v>
      </c>
      <c r="Z18" s="8">
        <v>2.6589999999999998</v>
      </c>
    </row>
    <row r="19" spans="1:26" ht="25.5" x14ac:dyDescent="0.25">
      <c r="A19" s="7" t="s">
        <v>53</v>
      </c>
      <c r="B19" s="7" t="s">
        <v>54</v>
      </c>
      <c r="C19" s="8">
        <v>4.3999999999999997E-2</v>
      </c>
      <c r="D19" s="8">
        <v>7.0999999999999994E-2</v>
      </c>
      <c r="E19" s="8">
        <v>6.8000000000000005E-2</v>
      </c>
      <c r="F19" s="8">
        <v>6.3E-2</v>
      </c>
      <c r="G19" s="8">
        <v>7.5999999999999998E-2</v>
      </c>
      <c r="H19" s="8">
        <v>0.113</v>
      </c>
      <c r="I19" s="8">
        <v>9.6000000000000002E-2</v>
      </c>
      <c r="J19" s="8">
        <v>9.7000000000000003E-2</v>
      </c>
      <c r="K19" s="8">
        <v>9.6000000000000002E-2</v>
      </c>
      <c r="L19" s="8">
        <v>0.10199999999999999</v>
      </c>
      <c r="M19" s="8">
        <v>9.6000000000000002E-2</v>
      </c>
      <c r="N19" s="8">
        <v>9.1999999999999998E-2</v>
      </c>
      <c r="O19" s="8">
        <v>0.11700000000000001</v>
      </c>
      <c r="P19" s="8">
        <v>0.122</v>
      </c>
      <c r="Q19" s="8">
        <v>0.11</v>
      </c>
      <c r="R19" s="8">
        <v>0.1</v>
      </c>
      <c r="S19" s="8">
        <v>0.105</v>
      </c>
      <c r="T19" s="8">
        <v>0.109</v>
      </c>
      <c r="U19" s="8">
        <v>0.11799999999999999</v>
      </c>
      <c r="V19" s="8">
        <v>0.13500000000000001</v>
      </c>
      <c r="W19" s="8">
        <v>0.12</v>
      </c>
      <c r="X19" s="8">
        <v>0.13400000000000001</v>
      </c>
      <c r="Y19" s="8">
        <v>0.156</v>
      </c>
      <c r="Z19" s="8">
        <v>0.17699999999999999</v>
      </c>
    </row>
    <row r="20" spans="1:26" x14ac:dyDescent="0.25">
      <c r="A20" s="7" t="s">
        <v>55</v>
      </c>
      <c r="B20" s="7" t="s">
        <v>56</v>
      </c>
      <c r="C20" s="8">
        <v>2.0960000000000001</v>
      </c>
      <c r="D20" s="8">
        <v>2.226</v>
      </c>
      <c r="E20" s="8">
        <v>2.1269999999999998</v>
      </c>
      <c r="F20" s="8">
        <v>2.0030000000000001</v>
      </c>
      <c r="G20" s="8">
        <v>2.0619999999999998</v>
      </c>
      <c r="H20" s="8">
        <v>2.149</v>
      </c>
      <c r="I20" s="8">
        <v>2.2869999999999999</v>
      </c>
      <c r="J20" s="8">
        <v>2.3679999999999999</v>
      </c>
      <c r="K20" s="8">
        <v>2.3820000000000001</v>
      </c>
      <c r="L20" s="8">
        <v>2.1030000000000002</v>
      </c>
      <c r="M20" s="8">
        <v>1.95</v>
      </c>
      <c r="N20" s="8">
        <v>2.0299999999999998</v>
      </c>
      <c r="O20" s="8">
        <v>2.1890000000000001</v>
      </c>
      <c r="P20" s="8">
        <v>1.9179999999999999</v>
      </c>
      <c r="Q20" s="8">
        <v>1.974</v>
      </c>
      <c r="R20" s="8">
        <v>1.919</v>
      </c>
      <c r="S20" s="8">
        <v>2.004</v>
      </c>
      <c r="T20" s="8">
        <v>2.0950000000000002</v>
      </c>
      <c r="U20" s="8">
        <v>2.1779999999999999</v>
      </c>
      <c r="V20" s="8">
        <v>2.2669999999999999</v>
      </c>
      <c r="W20" s="8">
        <v>2.206</v>
      </c>
      <c r="X20" s="8">
        <v>2.2999999999999998</v>
      </c>
      <c r="Y20" s="8">
        <v>2.383</v>
      </c>
      <c r="Z20" s="8">
        <v>2.4820000000000002</v>
      </c>
    </row>
    <row r="22" spans="1:26" x14ac:dyDescent="0.25">
      <c r="A22" s="5" t="s">
        <v>62</v>
      </c>
    </row>
    <row r="23" spans="1:26" x14ac:dyDescent="0.25">
      <c r="A23" s="6" t="s">
        <v>63</v>
      </c>
    </row>
  </sheetData>
  <hyperlinks>
    <hyperlink ref="A22"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20"/>
  <sheetViews>
    <sheetView workbookViewId="0">
      <selection activeCell="A9" sqref="A9:XFD9"/>
    </sheetView>
  </sheetViews>
  <sheetFormatPr baseColWidth="10" defaultColWidth="8.85546875" defaultRowHeight="15" x14ac:dyDescent="0.25"/>
  <cols>
    <col min="1" max="1" width="20.28515625" bestFit="1" customWidth="1"/>
    <col min="2" max="2" width="50.7109375" customWidth="1"/>
    <col min="3" max="26" width="13" customWidth="1"/>
  </cols>
  <sheetData>
    <row r="1" spans="1:26" x14ac:dyDescent="0.25">
      <c r="A1" s="1" t="s">
        <v>295</v>
      </c>
    </row>
    <row r="2" spans="1:26" x14ac:dyDescent="0.25">
      <c r="A2" s="1" t="s">
        <v>25</v>
      </c>
    </row>
    <row r="3" spans="1:26" x14ac:dyDescent="0.25">
      <c r="A3" s="2" t="s">
        <v>0</v>
      </c>
    </row>
    <row r="5" spans="1:26" ht="12.75" customHeight="1" x14ac:dyDescent="0.25">
      <c r="C5" s="7" t="s">
        <v>1</v>
      </c>
      <c r="D5" s="7" t="s">
        <v>2</v>
      </c>
      <c r="E5" s="7" t="s">
        <v>3</v>
      </c>
      <c r="F5" s="7" t="s">
        <v>4</v>
      </c>
      <c r="G5" s="7" t="s">
        <v>5</v>
      </c>
      <c r="H5" s="7" t="s">
        <v>6</v>
      </c>
      <c r="I5" s="7" t="s">
        <v>7</v>
      </c>
      <c r="J5" s="7" t="s">
        <v>8</v>
      </c>
      <c r="K5" s="7" t="s">
        <v>9</v>
      </c>
      <c r="L5" s="7" t="s">
        <v>10</v>
      </c>
      <c r="M5" s="7" t="s">
        <v>11</v>
      </c>
      <c r="N5" s="7" t="s">
        <v>12</v>
      </c>
      <c r="O5" s="7" t="s">
        <v>13</v>
      </c>
      <c r="P5" s="7" t="s">
        <v>14</v>
      </c>
      <c r="Q5" s="7" t="s">
        <v>15</v>
      </c>
      <c r="R5" s="7" t="s">
        <v>16</v>
      </c>
      <c r="S5" s="7" t="s">
        <v>17</v>
      </c>
      <c r="T5" s="7" t="s">
        <v>18</v>
      </c>
      <c r="U5" s="7" t="s">
        <v>19</v>
      </c>
      <c r="V5" s="7" t="s">
        <v>20</v>
      </c>
      <c r="W5" s="7" t="s">
        <v>21</v>
      </c>
      <c r="X5" s="7" t="s">
        <v>22</v>
      </c>
      <c r="Y5" s="7" t="s">
        <v>23</v>
      </c>
      <c r="Z5" s="7" t="s">
        <v>24</v>
      </c>
    </row>
    <row r="6" spans="1:26" x14ac:dyDescent="0.25">
      <c r="B6" t="s">
        <v>25</v>
      </c>
    </row>
    <row r="7" spans="1:26" x14ac:dyDescent="0.25">
      <c r="A7" s="7" t="s">
        <v>29</v>
      </c>
      <c r="B7" s="7" t="s">
        <v>30</v>
      </c>
    </row>
    <row r="8" spans="1:26" x14ac:dyDescent="0.25">
      <c r="A8" s="7" t="s">
        <v>31</v>
      </c>
      <c r="B8" s="7" t="s">
        <v>32</v>
      </c>
      <c r="C8" s="8">
        <v>0.49</v>
      </c>
      <c r="D8" s="8">
        <v>0.71699999999999997</v>
      </c>
      <c r="E8" s="8">
        <v>0.434</v>
      </c>
      <c r="F8" s="8">
        <v>0.48899999999999999</v>
      </c>
      <c r="G8" s="8">
        <v>0.628</v>
      </c>
      <c r="H8" s="8">
        <v>0.53100000000000003</v>
      </c>
      <c r="I8" s="8">
        <v>0.63500000000000001</v>
      </c>
      <c r="J8" s="8">
        <v>0.54500000000000004</v>
      </c>
      <c r="K8" s="8">
        <v>0.433</v>
      </c>
      <c r="L8" s="8">
        <v>-3.9E-2</v>
      </c>
      <c r="M8" s="8">
        <v>6.0999999999999999E-2</v>
      </c>
      <c r="N8" s="8">
        <v>0.51600000000000001</v>
      </c>
      <c r="O8" s="8">
        <v>0.30499999999999999</v>
      </c>
      <c r="P8" s="8">
        <v>0.20399999999999999</v>
      </c>
      <c r="Q8" s="8">
        <v>0.50700000000000001</v>
      </c>
      <c r="R8" s="8">
        <v>-0.20200000000000001</v>
      </c>
      <c r="S8" s="8">
        <v>2.9000000000000001E-2</v>
      </c>
      <c r="T8" s="8">
        <v>0.109</v>
      </c>
      <c r="U8" s="8">
        <v>-3.5999999999999997E-2</v>
      </c>
      <c r="V8" s="8">
        <v>0.254</v>
      </c>
      <c r="W8" s="8">
        <v>2.1000000000000001E-2</v>
      </c>
      <c r="X8" s="8">
        <v>0.32200000000000001</v>
      </c>
      <c r="Y8" s="8">
        <v>0.46800000000000003</v>
      </c>
      <c r="Z8" s="8">
        <v>-0.30099999999999999</v>
      </c>
    </row>
    <row r="9" spans="1:26" s="11" customFormat="1" x14ac:dyDescent="0.25">
      <c r="A9" s="12" t="s">
        <v>33</v>
      </c>
      <c r="B9" s="12" t="s">
        <v>34</v>
      </c>
      <c r="C9" s="13">
        <v>0.36799999999999999</v>
      </c>
      <c r="D9" s="13">
        <v>0.57299999999999995</v>
      </c>
      <c r="E9" s="13">
        <v>0.32700000000000001</v>
      </c>
      <c r="F9" s="13">
        <v>0.38100000000000001</v>
      </c>
      <c r="G9" s="13">
        <v>0.46500000000000002</v>
      </c>
      <c r="H9" s="13">
        <v>0.40699999999999997</v>
      </c>
      <c r="I9" s="13">
        <v>0.46800000000000003</v>
      </c>
      <c r="J9" s="13">
        <v>0.41499999999999998</v>
      </c>
      <c r="K9" s="13">
        <v>0.30099999999999999</v>
      </c>
      <c r="L9" s="13">
        <v>-6.5000000000000002E-2</v>
      </c>
      <c r="M9" s="13">
        <v>2.5999999999999999E-2</v>
      </c>
      <c r="N9" s="13">
        <v>0.53700000000000003</v>
      </c>
      <c r="O9" s="13">
        <v>0.25900000000000001</v>
      </c>
      <c r="P9" s="13">
        <v>0.17599999999999999</v>
      </c>
      <c r="Q9" s="13">
        <v>0.188</v>
      </c>
      <c r="R9" s="13">
        <v>-0.439</v>
      </c>
      <c r="S9" s="13">
        <v>-0.182</v>
      </c>
      <c r="T9" s="13">
        <v>-9.9000000000000005E-2</v>
      </c>
      <c r="U9" s="13">
        <v>-7.2999999999999995E-2</v>
      </c>
      <c r="V9" s="13">
        <v>7.9000000000000001E-2</v>
      </c>
      <c r="W9" s="13">
        <v>-0.159</v>
      </c>
      <c r="X9" s="13">
        <v>0.246</v>
      </c>
      <c r="Y9" s="13">
        <v>0.40899999999999997</v>
      </c>
      <c r="Z9" s="13">
        <v>-0.30099999999999999</v>
      </c>
    </row>
    <row r="10" spans="1:26" x14ac:dyDescent="0.25">
      <c r="A10" s="7" t="s">
        <v>35</v>
      </c>
      <c r="B10" s="7" t="s">
        <v>36</v>
      </c>
    </row>
    <row r="11" spans="1:26" ht="25.5" x14ac:dyDescent="0.25">
      <c r="A11" s="7" t="s">
        <v>37</v>
      </c>
      <c r="B11" s="7" t="s">
        <v>38</v>
      </c>
      <c r="C11" s="8">
        <v>0.122</v>
      </c>
      <c r="D11" s="8">
        <v>0.14399999999999999</v>
      </c>
      <c r="E11" s="8">
        <v>0.107</v>
      </c>
      <c r="F11" s="8">
        <v>0.109</v>
      </c>
      <c r="G11" s="8">
        <v>0.16300000000000001</v>
      </c>
      <c r="H11" s="8">
        <v>0.124</v>
      </c>
      <c r="I11" s="8">
        <v>0.16700000000000001</v>
      </c>
      <c r="J11" s="8">
        <v>0.13</v>
      </c>
      <c r="K11" s="8">
        <v>0.13200000000000001</v>
      </c>
      <c r="L11" s="8">
        <v>2.5999999999999999E-2</v>
      </c>
      <c r="M11" s="8">
        <v>3.5000000000000003E-2</v>
      </c>
      <c r="N11" s="8">
        <v>-2.1000000000000001E-2</v>
      </c>
      <c r="O11" s="8">
        <v>4.5999999999999999E-2</v>
      </c>
      <c r="P11" s="8">
        <v>2.8000000000000001E-2</v>
      </c>
      <c r="Q11" s="8">
        <v>0.31900000000000001</v>
      </c>
      <c r="R11" s="8">
        <v>0.23699999999999999</v>
      </c>
      <c r="S11" s="8">
        <v>0.21099999999999999</v>
      </c>
      <c r="T11" s="8">
        <v>0.20799999999999999</v>
      </c>
      <c r="U11" s="8">
        <v>3.5999999999999997E-2</v>
      </c>
      <c r="V11" s="8">
        <v>0.17599999999999999</v>
      </c>
      <c r="W11" s="8">
        <v>0.18099999999999999</v>
      </c>
      <c r="X11" s="8">
        <v>7.6999999999999999E-2</v>
      </c>
      <c r="Y11" s="8">
        <v>5.8999999999999997E-2</v>
      </c>
      <c r="Z11" s="8">
        <v>0</v>
      </c>
    </row>
    <row r="12" spans="1:26" x14ac:dyDescent="0.25">
      <c r="A12" s="7" t="s">
        <v>39</v>
      </c>
      <c r="B12" s="7" t="s">
        <v>40</v>
      </c>
    </row>
    <row r="13" spans="1:26" ht="25.5" x14ac:dyDescent="0.25">
      <c r="A13" s="7" t="s">
        <v>41</v>
      </c>
      <c r="B13" s="7" t="s">
        <v>42</v>
      </c>
      <c r="C13" s="8">
        <v>-0.38900000000000001</v>
      </c>
      <c r="D13" s="8">
        <v>-0.92100000000000004</v>
      </c>
      <c r="E13" s="8">
        <v>-0.46700000000000003</v>
      </c>
      <c r="F13" s="8">
        <v>0.56899999999999995</v>
      </c>
      <c r="G13" s="8">
        <v>0.38800000000000001</v>
      </c>
      <c r="H13" s="8">
        <v>0.38100000000000001</v>
      </c>
      <c r="I13" s="8">
        <v>0.311</v>
      </c>
      <c r="J13" s="8">
        <v>6.7000000000000004E-2</v>
      </c>
      <c r="K13" s="8">
        <v>-0.105</v>
      </c>
      <c r="L13" s="8">
        <v>0.63800000000000001</v>
      </c>
      <c r="M13" s="8">
        <v>1.2999999999999999E-2</v>
      </c>
      <c r="N13" s="8">
        <v>0.35199999999999998</v>
      </c>
      <c r="O13" s="8">
        <v>-0.156</v>
      </c>
      <c r="P13" s="8">
        <v>0.252</v>
      </c>
      <c r="Q13" s="8">
        <v>0.316</v>
      </c>
      <c r="R13" s="8">
        <v>0.124</v>
      </c>
      <c r="S13" s="8">
        <v>0.34799999999999998</v>
      </c>
      <c r="T13" s="8">
        <v>0.193</v>
      </c>
      <c r="U13" s="8">
        <v>0.14299999999999999</v>
      </c>
      <c r="V13" s="8">
        <v>0.35899999999999999</v>
      </c>
      <c r="W13" s="8">
        <v>0.188</v>
      </c>
      <c r="X13" s="8">
        <v>0.44600000000000001</v>
      </c>
      <c r="Y13" s="8">
        <v>0.24099999999999999</v>
      </c>
      <c r="Z13" s="8">
        <v>0</v>
      </c>
    </row>
    <row r="14" spans="1:26" ht="38.25" x14ac:dyDescent="0.25">
      <c r="A14" s="7" t="s">
        <v>43</v>
      </c>
      <c r="B14" s="7" t="s">
        <v>44</v>
      </c>
      <c r="C14" s="8">
        <v>-0.53100000000000003</v>
      </c>
      <c r="D14" s="8">
        <v>-1.079</v>
      </c>
      <c r="E14" s="8">
        <v>-0.65200000000000002</v>
      </c>
      <c r="F14" s="8">
        <v>0.36299999999999999</v>
      </c>
      <c r="G14" s="8">
        <v>0.126</v>
      </c>
      <c r="H14" s="8">
        <v>0.151</v>
      </c>
      <c r="I14" s="8">
        <v>3.2000000000000001E-2</v>
      </c>
      <c r="J14" s="8">
        <v>-0.23100000000000001</v>
      </c>
      <c r="K14" s="8">
        <v>-0.42</v>
      </c>
      <c r="L14" s="8">
        <v>0.44600000000000001</v>
      </c>
      <c r="M14" s="8">
        <v>6.8000000000000005E-2</v>
      </c>
      <c r="N14" s="8">
        <v>0.51</v>
      </c>
      <c r="O14" s="8">
        <v>-0.16400000000000001</v>
      </c>
      <c r="P14" s="8">
        <v>0.215</v>
      </c>
      <c r="Q14" s="8">
        <v>0.28599999999999998</v>
      </c>
      <c r="R14" s="8">
        <v>0.193</v>
      </c>
      <c r="S14" s="8">
        <v>0.39600000000000002</v>
      </c>
      <c r="T14" s="8">
        <v>0.222</v>
      </c>
      <c r="U14" s="8">
        <v>0.18</v>
      </c>
      <c r="V14" s="8">
        <v>0.32600000000000001</v>
      </c>
      <c r="W14" s="8">
        <v>0.25</v>
      </c>
      <c r="X14" s="8">
        <v>0.34799999999999998</v>
      </c>
      <c r="Y14" s="8">
        <v>0.443</v>
      </c>
      <c r="Z14" s="8">
        <v>0</v>
      </c>
    </row>
    <row r="15" spans="1:26" x14ac:dyDescent="0.25">
      <c r="A15" s="7" t="s">
        <v>45</v>
      </c>
      <c r="B15" s="7" t="s">
        <v>46</v>
      </c>
      <c r="C15" s="8">
        <v>4.2000000000000003E-2</v>
      </c>
      <c r="D15" s="8">
        <v>4.8000000000000001E-2</v>
      </c>
      <c r="E15" s="8">
        <v>5.6000000000000001E-2</v>
      </c>
      <c r="F15" s="8">
        <v>6.4000000000000001E-2</v>
      </c>
      <c r="G15" s="8">
        <v>0.104</v>
      </c>
      <c r="H15" s="8">
        <v>6.2E-2</v>
      </c>
      <c r="I15" s="8">
        <v>7.0999999999999994E-2</v>
      </c>
      <c r="J15" s="8">
        <v>7.9000000000000001E-2</v>
      </c>
      <c r="K15" s="8">
        <v>8.4000000000000005E-2</v>
      </c>
      <c r="L15" s="8">
        <v>0.158</v>
      </c>
      <c r="M15" s="8">
        <v>-9.5000000000000001E-2</v>
      </c>
      <c r="N15" s="8">
        <v>-0.114</v>
      </c>
      <c r="O15" s="8">
        <v>-8.5999999999999993E-2</v>
      </c>
      <c r="P15" s="8">
        <v>-0.13200000000000001</v>
      </c>
      <c r="Q15" s="8">
        <v>-8.7999999999999995E-2</v>
      </c>
      <c r="R15" s="8">
        <v>-9.0999999999999998E-2</v>
      </c>
      <c r="S15" s="8">
        <v>-0.153</v>
      </c>
      <c r="T15" s="8">
        <v>-0.11899999999999999</v>
      </c>
      <c r="U15" s="8">
        <v>-4.5999999999999999E-2</v>
      </c>
      <c r="V15" s="8">
        <v>-0.105</v>
      </c>
      <c r="W15" s="8">
        <v>-0.114</v>
      </c>
      <c r="X15" s="8">
        <v>-2.5999999999999999E-2</v>
      </c>
      <c r="Y15" s="8">
        <v>-0.217</v>
      </c>
      <c r="Z15" s="8">
        <v>0</v>
      </c>
    </row>
    <row r="16" spans="1:26" ht="25.5" x14ac:dyDescent="0.25">
      <c r="A16" s="7" t="s">
        <v>47</v>
      </c>
      <c r="B16" s="7" t="s">
        <v>48</v>
      </c>
      <c r="C16" s="8">
        <v>0.1</v>
      </c>
      <c r="D16" s="8">
        <v>0.111</v>
      </c>
      <c r="E16" s="8">
        <v>0.13</v>
      </c>
      <c r="F16" s="8">
        <v>0.14199999999999999</v>
      </c>
      <c r="G16" s="8">
        <v>0.158</v>
      </c>
      <c r="H16" s="8">
        <v>0.16800000000000001</v>
      </c>
      <c r="I16" s="8">
        <v>0.20899999999999999</v>
      </c>
      <c r="J16" s="8">
        <v>0.219</v>
      </c>
      <c r="K16" s="8">
        <v>0.23100000000000001</v>
      </c>
      <c r="L16" s="8">
        <v>3.5999999999999997E-2</v>
      </c>
      <c r="M16" s="8">
        <v>0.04</v>
      </c>
      <c r="N16" s="8">
        <v>-4.7E-2</v>
      </c>
      <c r="O16" s="8">
        <v>9.2999999999999999E-2</v>
      </c>
      <c r="P16" s="8">
        <v>0.17</v>
      </c>
      <c r="Q16" s="8">
        <v>0.11700000000000001</v>
      </c>
      <c r="R16" s="8">
        <v>8.0000000000000002E-3</v>
      </c>
      <c r="S16" s="8">
        <v>0.10199999999999999</v>
      </c>
      <c r="T16" s="8">
        <v>8.2000000000000003E-2</v>
      </c>
      <c r="U16" s="8">
        <v>0.01</v>
      </c>
      <c r="V16" s="8">
        <v>0.13500000000000001</v>
      </c>
      <c r="W16" s="8">
        <v>5.0999999999999997E-2</v>
      </c>
      <c r="X16" s="8">
        <v>0.111</v>
      </c>
      <c r="Y16" s="8">
        <v>1.2E-2</v>
      </c>
      <c r="Z16" s="8">
        <v>0</v>
      </c>
    </row>
    <row r="17" spans="1:26" x14ac:dyDescent="0.25">
      <c r="A17" s="7" t="s">
        <v>49</v>
      </c>
      <c r="B17" s="7" t="s">
        <v>50</v>
      </c>
      <c r="C17" s="8">
        <v>0</v>
      </c>
      <c r="D17" s="8">
        <v>0</v>
      </c>
      <c r="E17" s="8">
        <v>0</v>
      </c>
      <c r="F17" s="8">
        <v>0</v>
      </c>
      <c r="G17" s="8">
        <v>0</v>
      </c>
      <c r="H17" s="8">
        <v>0</v>
      </c>
      <c r="I17" s="8">
        <v>0</v>
      </c>
      <c r="J17" s="8">
        <v>0</v>
      </c>
      <c r="K17" s="8">
        <v>0</v>
      </c>
      <c r="L17" s="8">
        <v>-2E-3</v>
      </c>
      <c r="M17" s="8">
        <v>0</v>
      </c>
      <c r="N17" s="8">
        <v>3.0000000000000001E-3</v>
      </c>
      <c r="O17" s="8">
        <v>1E-3</v>
      </c>
      <c r="P17" s="8">
        <v>-1E-3</v>
      </c>
      <c r="Q17" s="8">
        <v>1E-3</v>
      </c>
      <c r="R17" s="8">
        <v>1.4E-2</v>
      </c>
      <c r="S17" s="8">
        <v>3.0000000000000001E-3</v>
      </c>
      <c r="T17" s="8">
        <v>8.0000000000000002E-3</v>
      </c>
      <c r="U17" s="8">
        <v>0</v>
      </c>
      <c r="V17" s="8">
        <v>4.0000000000000001E-3</v>
      </c>
      <c r="W17" s="8">
        <v>2E-3</v>
      </c>
      <c r="X17" s="8">
        <v>1.2999999999999999E-2</v>
      </c>
      <c r="Y17" s="8">
        <v>4.0000000000000001E-3</v>
      </c>
      <c r="Z17" s="8">
        <v>0</v>
      </c>
    </row>
    <row r="18" spans="1:26" ht="38.25" x14ac:dyDescent="0.25">
      <c r="A18" s="7" t="s">
        <v>51</v>
      </c>
      <c r="B18" s="7" t="s">
        <v>52</v>
      </c>
      <c r="C18" s="8">
        <v>7.4999999999999997E-2</v>
      </c>
      <c r="D18" s="8">
        <v>-1.4999999999999999E-2</v>
      </c>
      <c r="E18" s="8">
        <v>-4.1000000000000002E-2</v>
      </c>
      <c r="F18" s="8">
        <v>-1.0999999999999999E-2</v>
      </c>
      <c r="G18" s="8">
        <v>2.8000000000000001E-2</v>
      </c>
      <c r="H18" s="8">
        <v>7.0000000000000001E-3</v>
      </c>
      <c r="I18" s="8">
        <v>3.6999999999999998E-2</v>
      </c>
      <c r="J18" s="8">
        <v>2.1000000000000001E-2</v>
      </c>
      <c r="K18" s="8">
        <v>1.7000000000000001E-2</v>
      </c>
      <c r="L18" s="8">
        <v>2.1000000000000001E-2</v>
      </c>
      <c r="M18" s="8">
        <v>0.11700000000000001</v>
      </c>
      <c r="N18" s="8">
        <v>-5.6000000000000001E-2</v>
      </c>
      <c r="O18" s="8">
        <v>-5.0999999999999997E-2</v>
      </c>
      <c r="P18" s="8">
        <v>-2.5000000000000001E-2</v>
      </c>
      <c r="Q18" s="8">
        <v>0.06</v>
      </c>
      <c r="R18" s="8">
        <v>6.3E-2</v>
      </c>
      <c r="S18" s="8">
        <v>6.2E-2</v>
      </c>
      <c r="T18" s="8">
        <v>0.11700000000000001</v>
      </c>
      <c r="U18" s="8">
        <v>-7.0000000000000001E-3</v>
      </c>
      <c r="V18" s="8">
        <v>3.5999999999999997E-2</v>
      </c>
      <c r="W18" s="8">
        <v>-1.7999999999999999E-2</v>
      </c>
      <c r="X18" s="8">
        <v>3.5000000000000003E-2</v>
      </c>
      <c r="Y18" s="8">
        <v>-1.7000000000000001E-2</v>
      </c>
      <c r="Z18" s="8">
        <v>-2.8000000000000001E-2</v>
      </c>
    </row>
    <row r="19" spans="1:26" ht="25.5" x14ac:dyDescent="0.25">
      <c r="A19" s="7" t="s">
        <v>53</v>
      </c>
      <c r="B19" s="7" t="s">
        <v>54</v>
      </c>
      <c r="C19" s="8">
        <v>1.4E-2</v>
      </c>
      <c r="D19" s="8">
        <v>1.2E-2</v>
      </c>
      <c r="E19" s="8">
        <v>1.2999999999999999E-2</v>
      </c>
      <c r="F19" s="8">
        <v>1.2E-2</v>
      </c>
      <c r="G19" s="8">
        <v>1.4999999999999999E-2</v>
      </c>
      <c r="H19" s="8">
        <v>1.7000000000000001E-2</v>
      </c>
      <c r="I19" s="8">
        <v>2.7E-2</v>
      </c>
      <c r="J19" s="8">
        <v>6.0000000000000001E-3</v>
      </c>
      <c r="K19" s="8">
        <v>0.01</v>
      </c>
      <c r="L19" s="8">
        <v>1.2E-2</v>
      </c>
      <c r="M19" s="8">
        <v>7.0000000000000001E-3</v>
      </c>
      <c r="N19" s="8">
        <v>-1E-3</v>
      </c>
      <c r="O19" s="8">
        <v>-2E-3</v>
      </c>
      <c r="P19" s="8">
        <v>-1.2E-2</v>
      </c>
      <c r="Q19" s="8">
        <v>1E-3</v>
      </c>
      <c r="R19" s="8">
        <v>-4.0000000000000001E-3</v>
      </c>
      <c r="S19" s="8">
        <v>1E-3</v>
      </c>
      <c r="T19" s="8">
        <v>1.0999999999999999E-2</v>
      </c>
      <c r="U19" s="8">
        <v>1.0999999999999999E-2</v>
      </c>
      <c r="V19" s="8">
        <v>0.01</v>
      </c>
      <c r="W19" s="8">
        <v>-2E-3</v>
      </c>
      <c r="X19" s="8">
        <v>1.2E-2</v>
      </c>
      <c r="Y19" s="8">
        <v>1.0999999999999999E-2</v>
      </c>
      <c r="Z19" s="8">
        <v>0</v>
      </c>
    </row>
    <row r="20" spans="1:26" x14ac:dyDescent="0.25">
      <c r="A20" s="7" t="s">
        <v>55</v>
      </c>
      <c r="B20" s="7" t="s">
        <v>56</v>
      </c>
      <c r="C20" s="8">
        <v>6.0999999999999999E-2</v>
      </c>
      <c r="D20" s="8">
        <v>-2.7E-2</v>
      </c>
      <c r="E20" s="8">
        <v>-5.3999999999999999E-2</v>
      </c>
      <c r="F20" s="8">
        <v>-2.3E-2</v>
      </c>
      <c r="G20" s="8">
        <v>1.2999999999999999E-2</v>
      </c>
      <c r="H20" s="8">
        <v>-0.01</v>
      </c>
      <c r="I20" s="8">
        <v>0.01</v>
      </c>
      <c r="J20" s="8">
        <v>1.4999999999999999E-2</v>
      </c>
      <c r="K20" s="8">
        <v>7.0000000000000001E-3</v>
      </c>
      <c r="L20" s="8">
        <v>8.9999999999999993E-3</v>
      </c>
      <c r="M20" s="8">
        <v>0.11</v>
      </c>
      <c r="N20" s="8">
        <v>-5.5E-2</v>
      </c>
      <c r="O20" s="8">
        <v>-4.9000000000000002E-2</v>
      </c>
      <c r="P20" s="8">
        <v>-1.2999999999999999E-2</v>
      </c>
      <c r="Q20" s="8">
        <v>5.8999999999999997E-2</v>
      </c>
      <c r="R20" s="8">
        <v>6.7000000000000004E-2</v>
      </c>
      <c r="S20" s="8">
        <v>0.06</v>
      </c>
      <c r="T20" s="8">
        <v>0.106</v>
      </c>
      <c r="U20" s="8">
        <v>-1.7999999999999999E-2</v>
      </c>
      <c r="V20" s="8">
        <v>2.5999999999999999E-2</v>
      </c>
      <c r="W20" s="8">
        <v>-1.6E-2</v>
      </c>
      <c r="X20" s="8">
        <v>2.4E-2</v>
      </c>
      <c r="Y20" s="8">
        <v>-2.7E-2</v>
      </c>
      <c r="Z20" s="8">
        <v>-2.8000000000000001E-2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26"/>
  <sheetViews>
    <sheetView topLeftCell="A13" workbookViewId="0">
      <selection activeCell="C22" sqref="C22"/>
    </sheetView>
  </sheetViews>
  <sheetFormatPr baseColWidth="10" defaultColWidth="8.85546875" defaultRowHeight="15" x14ac:dyDescent="0.25"/>
  <cols>
    <col min="1" max="1" width="20.28515625" bestFit="1" customWidth="1"/>
    <col min="2" max="2" width="50.7109375" customWidth="1"/>
    <col min="3" max="26" width="13" customWidth="1"/>
  </cols>
  <sheetData>
    <row r="1" spans="1:26" x14ac:dyDescent="0.25">
      <c r="A1" s="1" t="s">
        <v>290</v>
      </c>
    </row>
    <row r="2" spans="1:26" x14ac:dyDescent="0.25">
      <c r="A2" s="1" t="s">
        <v>25</v>
      </c>
    </row>
    <row r="3" spans="1:26" x14ac:dyDescent="0.25">
      <c r="A3" s="2" t="s">
        <v>0</v>
      </c>
    </row>
    <row r="5" spans="1:26" ht="12.75" customHeight="1" x14ac:dyDescent="0.25">
      <c r="C5" s="7" t="s">
        <v>1</v>
      </c>
      <c r="D5" s="7" t="s">
        <v>2</v>
      </c>
      <c r="E5" s="7" t="s">
        <v>3</v>
      </c>
      <c r="F5" s="7" t="s">
        <v>4</v>
      </c>
      <c r="G5" s="7" t="s">
        <v>5</v>
      </c>
      <c r="H5" s="7" t="s">
        <v>6</v>
      </c>
      <c r="I5" s="7" t="s">
        <v>7</v>
      </c>
      <c r="J5" s="7" t="s">
        <v>8</v>
      </c>
      <c r="K5" s="7" t="s">
        <v>9</v>
      </c>
      <c r="L5" s="7" t="s">
        <v>10</v>
      </c>
      <c r="M5" s="7" t="s">
        <v>11</v>
      </c>
      <c r="N5" s="7" t="s">
        <v>12</v>
      </c>
      <c r="O5" s="7" t="s">
        <v>13</v>
      </c>
      <c r="P5" s="7" t="s">
        <v>14</v>
      </c>
      <c r="Q5" s="7" t="s">
        <v>15</v>
      </c>
      <c r="R5" s="7" t="s">
        <v>16</v>
      </c>
      <c r="S5" s="7" t="s">
        <v>17</v>
      </c>
      <c r="T5" s="7" t="s">
        <v>18</v>
      </c>
      <c r="U5" s="7" t="s">
        <v>19</v>
      </c>
      <c r="V5" s="7" t="s">
        <v>20</v>
      </c>
      <c r="W5" s="7" t="s">
        <v>21</v>
      </c>
      <c r="X5" s="7" t="s">
        <v>22</v>
      </c>
      <c r="Y5" s="7" t="s">
        <v>23</v>
      </c>
      <c r="Z5" s="7" t="s">
        <v>24</v>
      </c>
    </row>
    <row r="6" spans="1:26" x14ac:dyDescent="0.25">
      <c r="B6" t="s">
        <v>25</v>
      </c>
    </row>
    <row r="7" spans="1:26" x14ac:dyDescent="0.25">
      <c r="A7" s="7" t="s">
        <v>29</v>
      </c>
      <c r="B7" s="7" t="s">
        <v>30</v>
      </c>
      <c r="C7" s="16">
        <f>C26+C23</f>
        <v>43.55</v>
      </c>
      <c r="D7" s="16">
        <f t="shared" ref="D7:Z7" si="0">D26+D23</f>
        <v>45.673500000000004</v>
      </c>
      <c r="E7" s="16">
        <f t="shared" si="0"/>
        <v>47.142499999999998</v>
      </c>
      <c r="F7" s="16">
        <f t="shared" si="0"/>
        <v>50.02</v>
      </c>
      <c r="G7" s="16">
        <f t="shared" si="0"/>
        <v>50.186</v>
      </c>
      <c r="H7" s="16">
        <f t="shared" si="0"/>
        <v>53.218000000000004</v>
      </c>
      <c r="I7" s="16">
        <f t="shared" si="0"/>
        <v>56.883499999999998</v>
      </c>
      <c r="J7" s="16">
        <f t="shared" si="0"/>
        <v>59.798500000000004</v>
      </c>
      <c r="K7" s="16">
        <f t="shared" si="0"/>
        <v>61.034500000000001</v>
      </c>
      <c r="L7" s="16">
        <f t="shared" si="0"/>
        <v>60.281500000000001</v>
      </c>
      <c r="M7" s="16">
        <f t="shared" si="0"/>
        <v>63.421500000000002</v>
      </c>
      <c r="N7" s="16">
        <f t="shared" si="0"/>
        <v>65.448499999999996</v>
      </c>
      <c r="O7" s="16">
        <f t="shared" si="0"/>
        <v>63.749499999999998</v>
      </c>
      <c r="P7" s="16">
        <f t="shared" si="0"/>
        <v>64.33850000000001</v>
      </c>
      <c r="Q7" s="16">
        <f t="shared" si="0"/>
        <v>69.614000000000004</v>
      </c>
      <c r="R7" s="16">
        <f t="shared" si="0"/>
        <v>71.17349999999999</v>
      </c>
      <c r="S7" s="16">
        <f t="shared" si="0"/>
        <v>75.720500000000001</v>
      </c>
      <c r="T7" s="16">
        <f t="shared" si="0"/>
        <v>79.339500000000001</v>
      </c>
      <c r="U7" s="16">
        <f t="shared" si="0"/>
        <v>84.646499999999989</v>
      </c>
      <c r="V7" s="16">
        <f t="shared" si="0"/>
        <v>91.592500000000001</v>
      </c>
      <c r="W7" s="16">
        <f t="shared" si="0"/>
        <v>66.888999999999996</v>
      </c>
      <c r="X7" s="16">
        <f t="shared" si="0"/>
        <v>77.754000000000005</v>
      </c>
      <c r="Y7" s="16">
        <f t="shared" si="0"/>
        <v>107.47</v>
      </c>
      <c r="Z7" s="16">
        <f t="shared" si="0"/>
        <v>118.952</v>
      </c>
    </row>
    <row r="8" spans="1:26" x14ac:dyDescent="0.25">
      <c r="A8" s="7" t="s">
        <v>31</v>
      </c>
      <c r="B8" s="7" t="s">
        <v>32</v>
      </c>
      <c r="C8" s="8">
        <v>35.762</v>
      </c>
      <c r="D8" s="8">
        <v>39.64</v>
      </c>
      <c r="E8" s="8">
        <v>43.378999999999998</v>
      </c>
      <c r="F8" s="8">
        <v>45.103999999999999</v>
      </c>
      <c r="G8" s="8">
        <v>47.331000000000003</v>
      </c>
      <c r="H8" s="8">
        <v>49.128</v>
      </c>
      <c r="I8" s="8">
        <v>49.784999999999997</v>
      </c>
      <c r="J8" s="8">
        <v>51.395000000000003</v>
      </c>
      <c r="K8" s="8">
        <v>52.918999999999997</v>
      </c>
      <c r="L8" s="8">
        <v>52.689</v>
      </c>
      <c r="M8" s="8">
        <v>52.667999999999999</v>
      </c>
      <c r="N8" s="8">
        <v>51.08</v>
      </c>
      <c r="O8" s="8">
        <v>48.509</v>
      </c>
      <c r="P8" s="8">
        <v>46.305</v>
      </c>
      <c r="Q8" s="8">
        <v>45.594999999999999</v>
      </c>
      <c r="R8" s="8">
        <v>45.283999999999999</v>
      </c>
      <c r="S8" s="8">
        <v>45.174999999999997</v>
      </c>
      <c r="T8" s="8">
        <v>45.008000000000003</v>
      </c>
      <c r="U8" s="8">
        <v>45.896999999999998</v>
      </c>
      <c r="V8" s="8">
        <v>46.725999999999999</v>
      </c>
      <c r="W8" s="8">
        <v>46.433999999999997</v>
      </c>
      <c r="X8" s="8">
        <v>49.228000000000002</v>
      </c>
      <c r="Y8" s="8">
        <v>50.936</v>
      </c>
      <c r="Z8" s="8">
        <v>52.695</v>
      </c>
    </row>
    <row r="9" spans="1:26" s="11" customFormat="1" x14ac:dyDescent="0.25">
      <c r="A9" s="12" t="s">
        <v>33</v>
      </c>
      <c r="B9" s="12" t="s">
        <v>34</v>
      </c>
      <c r="C9" s="13">
        <v>14.853999999999999</v>
      </c>
      <c r="D9" s="13">
        <v>15.693</v>
      </c>
      <c r="E9" s="13">
        <v>16.509</v>
      </c>
      <c r="F9" s="13">
        <v>16.329999999999998</v>
      </c>
      <c r="G9" s="13">
        <v>17.094000000000001</v>
      </c>
      <c r="H9" s="13">
        <v>16.827999999999999</v>
      </c>
      <c r="I9" s="13">
        <v>17.109000000000002</v>
      </c>
      <c r="J9" s="13">
        <v>17.164999999999999</v>
      </c>
      <c r="K9" s="13">
        <v>16.994</v>
      </c>
      <c r="L9" s="13">
        <v>16.591000000000001</v>
      </c>
      <c r="M9" s="13">
        <v>16.402000000000001</v>
      </c>
      <c r="N9" s="13">
        <v>15.898</v>
      </c>
      <c r="O9" s="13">
        <v>15.787000000000001</v>
      </c>
      <c r="P9" s="13">
        <v>15.448</v>
      </c>
      <c r="Q9" s="13">
        <v>15.273</v>
      </c>
      <c r="R9" s="13">
        <v>15.313000000000001</v>
      </c>
      <c r="S9" s="13">
        <v>15.307</v>
      </c>
      <c r="T9" s="13">
        <v>15.237</v>
      </c>
      <c r="U9" s="13">
        <v>15.321999999999999</v>
      </c>
      <c r="V9" s="13">
        <v>15.430999999999999</v>
      </c>
      <c r="W9" s="13">
        <v>14.041</v>
      </c>
      <c r="X9" s="13">
        <v>15.2</v>
      </c>
      <c r="Y9" s="13">
        <v>15.866</v>
      </c>
      <c r="Z9" s="13">
        <v>16.353000000000002</v>
      </c>
    </row>
    <row r="10" spans="1:26" x14ac:dyDescent="0.25">
      <c r="A10" s="7" t="s">
        <v>35</v>
      </c>
      <c r="B10" s="7" t="s">
        <v>36</v>
      </c>
      <c r="C10" s="8">
        <v>19.452000000000002</v>
      </c>
      <c r="D10" s="8">
        <v>22.257000000000001</v>
      </c>
      <c r="E10" s="8">
        <v>25.099</v>
      </c>
      <c r="F10" s="8">
        <v>26.984999999999999</v>
      </c>
      <c r="G10" s="8">
        <v>28.353000000000002</v>
      </c>
      <c r="H10" s="8">
        <v>30.291</v>
      </c>
      <c r="I10" s="8">
        <v>30.54</v>
      </c>
      <c r="J10" s="8">
        <v>31.952000000000002</v>
      </c>
      <c r="K10" s="8">
        <v>33.536999999999999</v>
      </c>
      <c r="L10" s="8">
        <v>33.671999999999997</v>
      </c>
      <c r="M10" s="8">
        <v>33.902999999999999</v>
      </c>
      <c r="N10" s="8">
        <v>32.744999999999997</v>
      </c>
      <c r="O10" s="8">
        <v>30.155999999999999</v>
      </c>
      <c r="P10" s="8">
        <v>28.280999999999999</v>
      </c>
      <c r="Q10" s="8">
        <v>27.675000000000001</v>
      </c>
      <c r="R10" s="8">
        <v>27.189</v>
      </c>
      <c r="S10" s="8">
        <v>26.931999999999999</v>
      </c>
      <c r="T10" s="8">
        <v>26.545000000000002</v>
      </c>
      <c r="U10" s="8">
        <v>27.052</v>
      </c>
      <c r="V10" s="8">
        <v>27.484000000000002</v>
      </c>
      <c r="W10" s="8">
        <v>28.542000000000002</v>
      </c>
      <c r="X10" s="8">
        <v>29.765999999999998</v>
      </c>
      <c r="Y10" s="8">
        <v>30.195</v>
      </c>
      <c r="Z10" s="8">
        <v>31.09</v>
      </c>
    </row>
    <row r="11" spans="1:26" ht="25.5" x14ac:dyDescent="0.25">
      <c r="A11" s="7" t="s">
        <v>37</v>
      </c>
      <c r="B11" s="7" t="s">
        <v>38</v>
      </c>
      <c r="C11" s="8">
        <v>1.4570000000000001</v>
      </c>
      <c r="D11" s="8">
        <v>1.69</v>
      </c>
      <c r="E11" s="8">
        <v>1.772</v>
      </c>
      <c r="F11" s="8">
        <v>1.7889999999999999</v>
      </c>
      <c r="G11" s="8">
        <v>1.8839999999999999</v>
      </c>
      <c r="H11" s="8">
        <v>2.0089999999999999</v>
      </c>
      <c r="I11" s="8">
        <v>2.1360000000000001</v>
      </c>
      <c r="J11" s="8">
        <v>2.278</v>
      </c>
      <c r="K11" s="8">
        <v>2.3879999999999999</v>
      </c>
      <c r="L11" s="8">
        <v>2.4260000000000002</v>
      </c>
      <c r="M11" s="8">
        <v>2.363</v>
      </c>
      <c r="N11" s="8">
        <v>2.4369999999999998</v>
      </c>
      <c r="O11" s="8">
        <v>2.5659999999999998</v>
      </c>
      <c r="P11" s="8">
        <v>2.5760000000000001</v>
      </c>
      <c r="Q11" s="8">
        <v>2.6480000000000001</v>
      </c>
      <c r="R11" s="8">
        <v>2.782</v>
      </c>
      <c r="S11" s="8">
        <v>2.9359999999999999</v>
      </c>
      <c r="T11" s="8">
        <v>3.2269999999999999</v>
      </c>
      <c r="U11" s="8">
        <v>3.524</v>
      </c>
      <c r="V11" s="8">
        <v>3.8119999999999998</v>
      </c>
      <c r="W11" s="8">
        <v>3.851</v>
      </c>
      <c r="X11" s="8">
        <v>4.2619999999999996</v>
      </c>
      <c r="Y11" s="8">
        <v>4.875</v>
      </c>
      <c r="Z11" s="8">
        <v>5.2519999999999998</v>
      </c>
    </row>
    <row r="12" spans="1:26" x14ac:dyDescent="0.25">
      <c r="A12" s="7" t="s">
        <v>39</v>
      </c>
      <c r="B12" s="7" t="s">
        <v>40</v>
      </c>
      <c r="C12" s="8">
        <v>138.43899999999999</v>
      </c>
      <c r="D12" s="8">
        <v>143.196</v>
      </c>
      <c r="E12" s="8">
        <v>150.16</v>
      </c>
      <c r="F12" s="8">
        <v>157.50700000000001</v>
      </c>
      <c r="G12" s="8">
        <v>165.85499999999999</v>
      </c>
      <c r="H12" s="8">
        <v>176.328</v>
      </c>
      <c r="I12" s="8">
        <v>186.24100000000001</v>
      </c>
      <c r="J12" s="8">
        <v>195.77199999999999</v>
      </c>
      <c r="K12" s="8">
        <v>202.18299999999999</v>
      </c>
      <c r="L12" s="8">
        <v>208.84800000000001</v>
      </c>
      <c r="M12" s="8">
        <v>214.59299999999999</v>
      </c>
      <c r="N12" s="8">
        <v>219.68799999999999</v>
      </c>
      <c r="O12" s="8">
        <v>226.45699999999999</v>
      </c>
      <c r="P12" s="8">
        <v>232.40199999999999</v>
      </c>
      <c r="Q12" s="8">
        <v>237.864</v>
      </c>
      <c r="R12" s="8">
        <v>242.441</v>
      </c>
      <c r="S12" s="8">
        <v>246.21299999999999</v>
      </c>
      <c r="T12" s="8">
        <v>250.35300000000001</v>
      </c>
      <c r="U12" s="8">
        <v>256.31599999999997</v>
      </c>
      <c r="V12" s="8">
        <v>262.399</v>
      </c>
      <c r="W12" s="8">
        <v>266.80700000000002</v>
      </c>
      <c r="X12" s="8">
        <v>273.34100000000001</v>
      </c>
      <c r="Y12" s="8">
        <v>280.07</v>
      </c>
      <c r="Z12" s="8">
        <v>288.935</v>
      </c>
    </row>
    <row r="13" spans="1:26" ht="25.5" x14ac:dyDescent="0.25">
      <c r="A13" s="7" t="s">
        <v>41</v>
      </c>
      <c r="B13" s="7" t="s">
        <v>42</v>
      </c>
      <c r="C13" s="8">
        <v>19.533999999999999</v>
      </c>
      <c r="D13" s="8">
        <v>20.071000000000002</v>
      </c>
      <c r="E13" s="8">
        <v>20.751999999999999</v>
      </c>
      <c r="F13" s="8">
        <v>21.134</v>
      </c>
      <c r="G13" s="8">
        <v>21.768999999999998</v>
      </c>
      <c r="H13" s="8">
        <v>22.895</v>
      </c>
      <c r="I13" s="8">
        <v>23.986999999999998</v>
      </c>
      <c r="J13" s="8">
        <v>24.853000000000002</v>
      </c>
      <c r="K13" s="8">
        <v>25.733000000000001</v>
      </c>
      <c r="L13" s="8">
        <v>25.004000000000001</v>
      </c>
      <c r="M13" s="8">
        <v>25.63</v>
      </c>
      <c r="N13" s="8">
        <v>26.041</v>
      </c>
      <c r="O13" s="8">
        <v>26.4</v>
      </c>
      <c r="P13" s="8">
        <v>26.614000000000001</v>
      </c>
      <c r="Q13" s="8">
        <v>27.43</v>
      </c>
      <c r="R13" s="8">
        <v>27.899000000000001</v>
      </c>
      <c r="S13" s="8">
        <v>28.574999999999999</v>
      </c>
      <c r="T13" s="8">
        <v>29.843</v>
      </c>
      <c r="U13" s="8">
        <v>31.295000000000002</v>
      </c>
      <c r="V13" s="8">
        <v>33.023000000000003</v>
      </c>
      <c r="W13" s="8">
        <v>29.512</v>
      </c>
      <c r="X13" s="8">
        <v>32.479999999999997</v>
      </c>
      <c r="Y13" s="8">
        <v>38.024999999999999</v>
      </c>
      <c r="Z13" s="8">
        <v>41.424999999999997</v>
      </c>
    </row>
    <row r="14" spans="1:26" ht="38.25" x14ac:dyDescent="0.25">
      <c r="A14" s="7" t="s">
        <v>43</v>
      </c>
      <c r="B14" s="7" t="s">
        <v>44</v>
      </c>
      <c r="C14" s="8">
        <v>5.3319999999999999</v>
      </c>
      <c r="D14" s="8">
        <v>5.399</v>
      </c>
      <c r="E14" s="8">
        <v>5.5129999999999999</v>
      </c>
      <c r="F14" s="8">
        <v>5.7850000000000001</v>
      </c>
      <c r="G14" s="8">
        <v>6.0780000000000003</v>
      </c>
      <c r="H14" s="8">
        <v>6.4509999999999996</v>
      </c>
      <c r="I14" s="8">
        <v>6.6749999999999998</v>
      </c>
      <c r="J14" s="8">
        <v>7.0419999999999998</v>
      </c>
      <c r="K14" s="8">
        <v>7.2</v>
      </c>
      <c r="L14" s="8">
        <v>7.0880000000000001</v>
      </c>
      <c r="M14" s="8">
        <v>7.4260000000000002</v>
      </c>
      <c r="N14" s="8">
        <v>7.4829999999999997</v>
      </c>
      <c r="O14" s="8">
        <v>7.4619999999999997</v>
      </c>
      <c r="P14" s="8">
        <v>7.57</v>
      </c>
      <c r="Q14" s="8">
        <v>7.835</v>
      </c>
      <c r="R14" s="8">
        <v>7.8940000000000001</v>
      </c>
      <c r="S14" s="8">
        <v>8.16</v>
      </c>
      <c r="T14" s="8">
        <v>8.5980000000000008</v>
      </c>
      <c r="U14" s="8">
        <v>9.0619999999999994</v>
      </c>
      <c r="V14" s="8">
        <v>9.5340000000000007</v>
      </c>
      <c r="W14" s="8">
        <v>9.2129999999999992</v>
      </c>
      <c r="X14" s="8">
        <v>10.327999999999999</v>
      </c>
      <c r="Y14" s="8">
        <v>10.871</v>
      </c>
      <c r="Z14" s="8">
        <v>11.052</v>
      </c>
    </row>
    <row r="15" spans="1:26" x14ac:dyDescent="0.25">
      <c r="A15" s="7" t="s">
        <v>45</v>
      </c>
      <c r="B15" s="7" t="s">
        <v>46</v>
      </c>
    </row>
    <row r="16" spans="1:26" ht="25.5" x14ac:dyDescent="0.25">
      <c r="A16" s="7" t="s">
        <v>47</v>
      </c>
      <c r="B16" s="7" t="s">
        <v>48</v>
      </c>
      <c r="C16" s="8">
        <v>2.944</v>
      </c>
      <c r="D16" s="8">
        <v>3.036</v>
      </c>
      <c r="E16" s="8">
        <v>3.0939999999999999</v>
      </c>
      <c r="F16" s="8">
        <v>3.161</v>
      </c>
      <c r="G16" s="8">
        <v>3.1419999999999999</v>
      </c>
      <c r="H16" s="8">
        <v>3.1120000000000001</v>
      </c>
      <c r="I16" s="8">
        <v>3.117</v>
      </c>
      <c r="J16" s="8">
        <v>3.2559999999999998</v>
      </c>
      <c r="K16" s="8">
        <v>3.3250000000000002</v>
      </c>
      <c r="L16" s="8">
        <v>3.3570000000000002</v>
      </c>
      <c r="M16" s="8">
        <v>3.3919999999999999</v>
      </c>
      <c r="N16" s="8">
        <v>3.48</v>
      </c>
      <c r="O16" s="8">
        <v>3.5659999999999998</v>
      </c>
      <c r="P16" s="8">
        <v>3.617</v>
      </c>
      <c r="Q16" s="8">
        <v>3.762</v>
      </c>
      <c r="R16" s="8">
        <v>3.835</v>
      </c>
      <c r="S16" s="8">
        <v>3.9359999999999999</v>
      </c>
      <c r="T16" s="8">
        <v>4.0369999999999999</v>
      </c>
      <c r="U16" s="8">
        <v>4.1349999999999998</v>
      </c>
      <c r="V16" s="8">
        <v>4.3449999999999998</v>
      </c>
      <c r="W16" s="8">
        <v>4.4569999999999999</v>
      </c>
      <c r="X16" s="8">
        <v>4.9829999999999997</v>
      </c>
      <c r="Y16" s="8">
        <v>5.468</v>
      </c>
      <c r="Z16" s="8">
        <v>6.0579999999999998</v>
      </c>
    </row>
    <row r="17" spans="1:26" x14ac:dyDescent="0.25">
      <c r="A17" s="7" t="s">
        <v>49</v>
      </c>
      <c r="B17" s="7" t="s">
        <v>50</v>
      </c>
      <c r="C17" s="8">
        <v>11.257999999999999</v>
      </c>
      <c r="D17" s="8">
        <v>11.635</v>
      </c>
      <c r="E17" s="8">
        <v>12.145</v>
      </c>
      <c r="F17" s="8">
        <v>12.188000000000001</v>
      </c>
      <c r="G17" s="8">
        <v>12.548999999999999</v>
      </c>
      <c r="H17" s="8">
        <v>13.332000000000001</v>
      </c>
      <c r="I17" s="8">
        <v>14.196</v>
      </c>
      <c r="J17" s="8">
        <v>14.555</v>
      </c>
      <c r="K17" s="8">
        <v>15.208</v>
      </c>
      <c r="L17" s="8">
        <v>14.558999999999999</v>
      </c>
      <c r="M17" s="8">
        <v>14.811999999999999</v>
      </c>
      <c r="N17" s="8">
        <v>15.077999999999999</v>
      </c>
      <c r="O17" s="8">
        <v>15.372</v>
      </c>
      <c r="P17" s="8">
        <v>15.427</v>
      </c>
      <c r="Q17" s="8">
        <v>15.833</v>
      </c>
      <c r="R17" s="8">
        <v>16.170000000000002</v>
      </c>
      <c r="S17" s="8">
        <v>16.478999999999999</v>
      </c>
      <c r="T17" s="8">
        <v>17.207999999999998</v>
      </c>
      <c r="U17" s="8">
        <v>18.099</v>
      </c>
      <c r="V17" s="8">
        <v>19.143999999999998</v>
      </c>
      <c r="W17" s="8">
        <v>15.843</v>
      </c>
      <c r="X17" s="8">
        <v>17.169</v>
      </c>
      <c r="Y17" s="8">
        <v>21.686</v>
      </c>
      <c r="Z17" s="8">
        <v>24.315000000000001</v>
      </c>
    </row>
    <row r="18" spans="1:26" ht="38.25" x14ac:dyDescent="0.25">
      <c r="A18" s="7" t="s">
        <v>51</v>
      </c>
      <c r="B18" s="7" t="s">
        <v>52</v>
      </c>
      <c r="C18" s="8">
        <v>28.526</v>
      </c>
      <c r="D18" s="8">
        <v>29.678999999999998</v>
      </c>
      <c r="E18" s="8">
        <v>31.722000000000001</v>
      </c>
      <c r="F18" s="8">
        <v>33.164000000000001</v>
      </c>
      <c r="G18" s="8">
        <v>35.008000000000003</v>
      </c>
      <c r="H18" s="8">
        <v>35.728000000000002</v>
      </c>
      <c r="I18" s="8">
        <v>37.469000000000001</v>
      </c>
      <c r="J18" s="8">
        <v>37.835000000000001</v>
      </c>
      <c r="K18" s="8">
        <v>38.207000000000001</v>
      </c>
      <c r="L18" s="8">
        <v>37.923999999999999</v>
      </c>
      <c r="M18" s="8">
        <v>39.097999999999999</v>
      </c>
      <c r="N18" s="8">
        <v>39.781999999999996</v>
      </c>
      <c r="O18" s="8">
        <v>40.743000000000002</v>
      </c>
      <c r="P18" s="8">
        <v>40.851999999999997</v>
      </c>
      <c r="Q18" s="8">
        <v>41.917999999999999</v>
      </c>
      <c r="R18" s="8">
        <v>42.603999999999999</v>
      </c>
      <c r="S18" s="8">
        <v>43.947000000000003</v>
      </c>
      <c r="T18" s="8">
        <v>45.524999999999999</v>
      </c>
      <c r="U18" s="8">
        <v>47.354999999999997</v>
      </c>
      <c r="V18" s="8">
        <v>49.728999999999999</v>
      </c>
      <c r="W18" s="8">
        <v>38.701000000000001</v>
      </c>
      <c r="X18" s="8">
        <v>44.552</v>
      </c>
      <c r="Y18" s="8">
        <v>54.811999999999998</v>
      </c>
      <c r="Z18" s="8">
        <v>59.023000000000003</v>
      </c>
    </row>
    <row r="19" spans="1:26" ht="25.5" x14ac:dyDescent="0.25">
      <c r="A19" s="7" t="s">
        <v>53</v>
      </c>
      <c r="B19" s="7" t="s">
        <v>54</v>
      </c>
      <c r="C19" s="8">
        <v>12.186999999999999</v>
      </c>
      <c r="D19" s="8">
        <v>12.815</v>
      </c>
      <c r="E19" s="8">
        <v>14.069000000000001</v>
      </c>
      <c r="F19" s="8">
        <v>14.743</v>
      </c>
      <c r="G19" s="8">
        <v>15.814</v>
      </c>
      <c r="H19" s="8">
        <v>16.411999999999999</v>
      </c>
      <c r="I19" s="8">
        <v>17.321000000000002</v>
      </c>
      <c r="J19" s="8">
        <v>18.077000000000002</v>
      </c>
      <c r="K19" s="8">
        <v>18.015999999999998</v>
      </c>
      <c r="L19" s="8">
        <v>18.053999999999998</v>
      </c>
      <c r="M19" s="8">
        <v>18.669</v>
      </c>
      <c r="N19" s="8">
        <v>19.533000000000001</v>
      </c>
      <c r="O19" s="8">
        <v>19.837</v>
      </c>
      <c r="P19" s="8">
        <v>19.952999999999999</v>
      </c>
      <c r="Q19" s="8">
        <v>20.571999999999999</v>
      </c>
      <c r="R19" s="8">
        <v>21.084</v>
      </c>
      <c r="S19" s="8">
        <v>21.841000000000001</v>
      </c>
      <c r="T19" s="8">
        <v>23.123999999999999</v>
      </c>
      <c r="U19" s="8">
        <v>24.238</v>
      </c>
      <c r="V19" s="8">
        <v>25.965</v>
      </c>
      <c r="W19" s="8">
        <v>18.126000000000001</v>
      </c>
      <c r="X19" s="8">
        <v>20.783999999999999</v>
      </c>
      <c r="Y19" s="8">
        <v>28.542000000000002</v>
      </c>
      <c r="Z19" s="8">
        <v>31.152000000000001</v>
      </c>
    </row>
    <row r="20" spans="1:26" x14ac:dyDescent="0.25">
      <c r="A20" s="7" t="s">
        <v>55</v>
      </c>
      <c r="B20" s="7" t="s">
        <v>56</v>
      </c>
      <c r="C20" s="8">
        <v>13.028</v>
      </c>
      <c r="D20" s="8">
        <v>13.406000000000001</v>
      </c>
      <c r="E20" s="8">
        <v>13.89</v>
      </c>
      <c r="F20" s="8">
        <v>14.288</v>
      </c>
      <c r="G20" s="8">
        <v>14.818</v>
      </c>
      <c r="H20" s="8">
        <v>14.944000000000001</v>
      </c>
      <c r="I20" s="8">
        <v>15.712999999999999</v>
      </c>
      <c r="J20" s="8">
        <v>16.263999999999999</v>
      </c>
      <c r="K20" s="8">
        <v>16.579000000000001</v>
      </c>
      <c r="L20" s="8">
        <v>16.579000000000001</v>
      </c>
      <c r="M20" s="8">
        <v>16.911000000000001</v>
      </c>
      <c r="N20" s="8">
        <v>16.675999999999998</v>
      </c>
      <c r="O20" s="8">
        <v>17.369</v>
      </c>
      <c r="P20" s="8">
        <v>17.468</v>
      </c>
      <c r="Q20" s="8">
        <v>18.003</v>
      </c>
      <c r="R20" s="8">
        <v>18.501000000000001</v>
      </c>
      <c r="S20" s="8">
        <v>19.186</v>
      </c>
      <c r="T20" s="8">
        <v>19.818000000000001</v>
      </c>
      <c r="U20" s="8">
        <v>20.6</v>
      </c>
      <c r="V20" s="8">
        <v>21.238</v>
      </c>
      <c r="W20" s="8">
        <v>18.372</v>
      </c>
      <c r="X20" s="8">
        <v>21.2</v>
      </c>
      <c r="Y20" s="8">
        <v>23.606999999999999</v>
      </c>
      <c r="Z20" s="8">
        <v>25.126999999999999</v>
      </c>
    </row>
    <row r="22" spans="1:26" x14ac:dyDescent="0.25">
      <c r="A22" s="5"/>
      <c r="B22" s="7" t="s">
        <v>57</v>
      </c>
      <c r="C22" s="8">
        <v>-12.584</v>
      </c>
      <c r="D22" s="8">
        <v>-12.609</v>
      </c>
      <c r="E22" s="8">
        <v>-14.053000000000001</v>
      </c>
      <c r="F22" s="8">
        <v>-12.738</v>
      </c>
      <c r="G22" s="8">
        <v>-16.044</v>
      </c>
      <c r="H22" s="8">
        <v>-15.178000000000001</v>
      </c>
      <c r="I22" s="8">
        <v>-14.147</v>
      </c>
      <c r="J22" s="8">
        <v>-14.664999999999999</v>
      </c>
      <c r="K22" s="8">
        <v>-13.861000000000001</v>
      </c>
      <c r="L22" s="8">
        <v>-12.879</v>
      </c>
      <c r="M22" s="8">
        <v>-9.6289999999999996</v>
      </c>
      <c r="N22" s="8">
        <v>-10.233000000000001</v>
      </c>
      <c r="O22" s="8">
        <v>-16.548999999999999</v>
      </c>
      <c r="P22" s="8">
        <v>-16.704999999999998</v>
      </c>
      <c r="Q22" s="8">
        <v>-12.528</v>
      </c>
      <c r="R22" s="8">
        <v>-12.615</v>
      </c>
      <c r="S22" s="8">
        <v>-8.9030000000000005</v>
      </c>
      <c r="T22" s="8">
        <v>-10.913</v>
      </c>
      <c r="U22" s="8">
        <v>-11.211</v>
      </c>
      <c r="V22" s="8">
        <v>-8.4749999999999996</v>
      </c>
      <c r="W22" s="8">
        <v>-0.96</v>
      </c>
      <c r="X22" s="8">
        <v>-2.0760000000000001</v>
      </c>
      <c r="Y22" s="8">
        <v>-12.458</v>
      </c>
      <c r="Z22" s="8">
        <v>-14.09</v>
      </c>
    </row>
    <row r="23" spans="1:26" x14ac:dyDescent="0.25">
      <c r="A23" s="6" t="s">
        <v>63</v>
      </c>
      <c r="B23" s="7" t="s">
        <v>313</v>
      </c>
      <c r="C23">
        <f>C22*0.5</f>
        <v>-6.2919999999999998</v>
      </c>
      <c r="D23">
        <f t="shared" ref="D23:Z23" si="1">D22*0.5</f>
        <v>-6.3045</v>
      </c>
      <c r="E23">
        <f t="shared" si="1"/>
        <v>-7.0265000000000004</v>
      </c>
      <c r="F23">
        <f t="shared" si="1"/>
        <v>-6.3689999999999998</v>
      </c>
      <c r="G23">
        <f t="shared" si="1"/>
        <v>-8.0220000000000002</v>
      </c>
      <c r="H23">
        <f t="shared" si="1"/>
        <v>-7.5890000000000004</v>
      </c>
      <c r="I23">
        <f t="shared" si="1"/>
        <v>-7.0735000000000001</v>
      </c>
      <c r="J23">
        <f t="shared" si="1"/>
        <v>-7.3324999999999996</v>
      </c>
      <c r="K23">
        <f t="shared" si="1"/>
        <v>-6.9305000000000003</v>
      </c>
      <c r="L23">
        <f t="shared" si="1"/>
        <v>-6.4394999999999998</v>
      </c>
      <c r="M23">
        <f t="shared" si="1"/>
        <v>-4.8144999999999998</v>
      </c>
      <c r="N23">
        <f t="shared" si="1"/>
        <v>-5.1165000000000003</v>
      </c>
      <c r="O23">
        <f t="shared" si="1"/>
        <v>-8.2744999999999997</v>
      </c>
      <c r="P23">
        <f t="shared" si="1"/>
        <v>-8.3524999999999991</v>
      </c>
      <c r="Q23">
        <f t="shared" si="1"/>
        <v>-6.2640000000000002</v>
      </c>
      <c r="R23">
        <f t="shared" si="1"/>
        <v>-6.3075000000000001</v>
      </c>
      <c r="S23">
        <f t="shared" si="1"/>
        <v>-4.4515000000000002</v>
      </c>
      <c r="T23">
        <f t="shared" si="1"/>
        <v>-5.4565000000000001</v>
      </c>
      <c r="U23">
        <f t="shared" si="1"/>
        <v>-5.6055000000000001</v>
      </c>
      <c r="V23">
        <f t="shared" si="1"/>
        <v>-4.2374999999999998</v>
      </c>
      <c r="W23">
        <f t="shared" si="1"/>
        <v>-0.48</v>
      </c>
      <c r="X23">
        <f t="shared" si="1"/>
        <v>-1.038</v>
      </c>
      <c r="Y23">
        <f t="shared" si="1"/>
        <v>-6.2290000000000001</v>
      </c>
      <c r="Z23">
        <f t="shared" si="1"/>
        <v>-7.0449999999999999</v>
      </c>
    </row>
    <row r="25" spans="1:26" x14ac:dyDescent="0.25">
      <c r="C25">
        <f>C23+export!C23</f>
        <v>12.250999999999999</v>
      </c>
    </row>
    <row r="26" spans="1:26" x14ac:dyDescent="0.25">
      <c r="A26" s="7" t="s">
        <v>29</v>
      </c>
      <c r="B26" s="7" t="s">
        <v>314</v>
      </c>
      <c r="C26" s="8">
        <v>49.841999999999999</v>
      </c>
      <c r="D26" s="8">
        <v>51.978000000000002</v>
      </c>
      <c r="E26" s="8">
        <v>54.168999999999997</v>
      </c>
      <c r="F26" s="8">
        <v>56.389000000000003</v>
      </c>
      <c r="G26" s="8">
        <v>58.207999999999998</v>
      </c>
      <c r="H26" s="8">
        <v>60.807000000000002</v>
      </c>
      <c r="I26" s="8">
        <v>63.957000000000001</v>
      </c>
      <c r="J26" s="8">
        <v>67.131</v>
      </c>
      <c r="K26" s="8">
        <v>67.965000000000003</v>
      </c>
      <c r="L26" s="8">
        <v>66.721000000000004</v>
      </c>
      <c r="M26" s="8">
        <v>68.236000000000004</v>
      </c>
      <c r="N26" s="8">
        <v>70.564999999999998</v>
      </c>
      <c r="O26" s="8">
        <v>72.024000000000001</v>
      </c>
      <c r="P26" s="8">
        <v>72.691000000000003</v>
      </c>
      <c r="Q26" s="8">
        <v>75.878</v>
      </c>
      <c r="R26" s="8">
        <v>77.480999999999995</v>
      </c>
      <c r="S26" s="8">
        <v>80.171999999999997</v>
      </c>
      <c r="T26" s="8">
        <v>84.796000000000006</v>
      </c>
      <c r="U26" s="8">
        <v>90.251999999999995</v>
      </c>
      <c r="V26" s="8">
        <v>95.83</v>
      </c>
      <c r="W26" s="8">
        <v>67.369</v>
      </c>
      <c r="X26" s="8">
        <v>78.792000000000002</v>
      </c>
      <c r="Y26" s="8">
        <v>113.699</v>
      </c>
      <c r="Z26" s="8">
        <v>125.997</v>
      </c>
    </row>
  </sheetData>
  <hyperlinks>
    <hyperlink ref="A22" r:id="rId1" display="Source : Comptes nationaux annuels (base 2020)"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20"/>
  <sheetViews>
    <sheetView workbookViewId="0">
      <selection activeCell="A9" sqref="A9:XFD9"/>
    </sheetView>
  </sheetViews>
  <sheetFormatPr baseColWidth="10" defaultColWidth="8.85546875" defaultRowHeight="15" x14ac:dyDescent="0.25"/>
  <cols>
    <col min="1" max="1" width="20.28515625" bestFit="1" customWidth="1"/>
    <col min="2" max="2" width="50.7109375" customWidth="1"/>
    <col min="3" max="26" width="13" customWidth="1"/>
  </cols>
  <sheetData>
    <row r="1" spans="1:26" x14ac:dyDescent="0.25">
      <c r="A1" s="1" t="s">
        <v>291</v>
      </c>
    </row>
    <row r="2" spans="1:26" x14ac:dyDescent="0.25">
      <c r="A2" s="1" t="s">
        <v>25</v>
      </c>
    </row>
    <row r="3" spans="1:26" x14ac:dyDescent="0.25">
      <c r="A3" s="2" t="s">
        <v>0</v>
      </c>
    </row>
    <row r="5" spans="1:26" ht="12.75" customHeight="1" x14ac:dyDescent="0.25">
      <c r="C5" s="7" t="s">
        <v>1</v>
      </c>
      <c r="D5" s="7" t="s">
        <v>2</v>
      </c>
      <c r="E5" s="7" t="s">
        <v>3</v>
      </c>
      <c r="F5" s="7" t="s">
        <v>4</v>
      </c>
      <c r="G5" s="7" t="s">
        <v>5</v>
      </c>
      <c r="H5" s="7" t="s">
        <v>6</v>
      </c>
      <c r="I5" s="7" t="s">
        <v>7</v>
      </c>
      <c r="J5" s="7" t="s">
        <v>8</v>
      </c>
      <c r="K5" s="7" t="s">
        <v>9</v>
      </c>
      <c r="L5" s="7" t="s">
        <v>10</v>
      </c>
      <c r="M5" s="7" t="s">
        <v>11</v>
      </c>
      <c r="N5" s="7" t="s">
        <v>12</v>
      </c>
      <c r="O5" s="7" t="s">
        <v>13</v>
      </c>
      <c r="P5" s="7" t="s">
        <v>14</v>
      </c>
      <c r="Q5" s="7" t="s">
        <v>15</v>
      </c>
      <c r="R5" s="7" t="s">
        <v>16</v>
      </c>
      <c r="S5" s="7" t="s">
        <v>17</v>
      </c>
      <c r="T5" s="7" t="s">
        <v>18</v>
      </c>
      <c r="U5" s="7" t="s">
        <v>19</v>
      </c>
      <c r="V5" s="7" t="s">
        <v>20</v>
      </c>
      <c r="W5" s="7" t="s">
        <v>21</v>
      </c>
      <c r="X5" s="7" t="s">
        <v>22</v>
      </c>
      <c r="Y5" s="7" t="s">
        <v>23</v>
      </c>
      <c r="Z5" s="7" t="s">
        <v>24</v>
      </c>
    </row>
    <row r="6" spans="1:26" x14ac:dyDescent="0.25">
      <c r="B6" t="s">
        <v>25</v>
      </c>
    </row>
    <row r="7" spans="1:26" x14ac:dyDescent="0.25">
      <c r="A7" s="7" t="s">
        <v>29</v>
      </c>
      <c r="B7" s="7" t="s">
        <v>30</v>
      </c>
      <c r="C7" s="8">
        <v>0.128</v>
      </c>
      <c r="D7" s="8">
        <v>0.128</v>
      </c>
      <c r="E7" s="8">
        <v>0.129</v>
      </c>
      <c r="F7" s="8">
        <v>0.13200000000000001</v>
      </c>
      <c r="G7" s="8">
        <v>0.14000000000000001</v>
      </c>
      <c r="H7" s="8">
        <v>0.125</v>
      </c>
      <c r="I7" s="8">
        <v>0.11899999999999999</v>
      </c>
      <c r="J7" s="8">
        <v>0.13300000000000001</v>
      </c>
      <c r="K7" s="8">
        <v>0.14099999999999999</v>
      </c>
      <c r="L7" s="8">
        <v>0.16400000000000001</v>
      </c>
      <c r="M7" s="8">
        <v>0.18099999999999999</v>
      </c>
      <c r="N7" s="8">
        <v>0.17599999999999999</v>
      </c>
      <c r="O7" s="8">
        <v>0.19400000000000001</v>
      </c>
      <c r="P7" s="8">
        <v>0.22500000000000001</v>
      </c>
      <c r="Q7" s="8">
        <v>0.25</v>
      </c>
      <c r="R7" s="8">
        <v>0.27300000000000002</v>
      </c>
      <c r="S7" s="8">
        <v>0.27700000000000002</v>
      </c>
      <c r="T7" s="8">
        <v>0.32900000000000001</v>
      </c>
      <c r="U7" s="8">
        <v>0.35299999999999998</v>
      </c>
      <c r="V7" s="8">
        <v>0.32200000000000001</v>
      </c>
      <c r="W7" s="8">
        <v>0.28000000000000003</v>
      </c>
      <c r="X7" s="8">
        <v>0.376</v>
      </c>
      <c r="Y7" s="8">
        <v>0.25800000000000001</v>
      </c>
      <c r="Z7" s="8">
        <v>0.24199999999999999</v>
      </c>
    </row>
    <row r="8" spans="1:26" x14ac:dyDescent="0.25">
      <c r="A8" s="7" t="s">
        <v>31</v>
      </c>
      <c r="B8" s="7" t="s">
        <v>32</v>
      </c>
    </row>
    <row r="9" spans="1:26" s="11" customFormat="1" x14ac:dyDescent="0.25">
      <c r="A9" s="12" t="s">
        <v>33</v>
      </c>
      <c r="B9" s="12" t="s">
        <v>34</v>
      </c>
    </row>
    <row r="10" spans="1:26" x14ac:dyDescent="0.25">
      <c r="A10" s="7" t="s">
        <v>35</v>
      </c>
      <c r="B10" s="7" t="s">
        <v>36</v>
      </c>
    </row>
    <row r="11" spans="1:26" ht="25.5" x14ac:dyDescent="0.25">
      <c r="A11" s="7" t="s">
        <v>37</v>
      </c>
      <c r="B11" s="7" t="s">
        <v>38</v>
      </c>
    </row>
    <row r="12" spans="1:26" x14ac:dyDescent="0.25">
      <c r="A12" s="7" t="s">
        <v>39</v>
      </c>
      <c r="B12" s="7" t="s">
        <v>40</v>
      </c>
      <c r="C12" s="8">
        <v>10.173</v>
      </c>
      <c r="D12" s="8">
        <v>10.583</v>
      </c>
      <c r="E12" s="8">
        <v>11.313000000000001</v>
      </c>
      <c r="F12" s="8">
        <v>11.603</v>
      </c>
      <c r="G12" s="8">
        <v>12.124000000000001</v>
      </c>
      <c r="H12" s="8">
        <v>12.218</v>
      </c>
      <c r="I12" s="8">
        <v>12.592000000000001</v>
      </c>
      <c r="J12" s="8">
        <v>12.781000000000001</v>
      </c>
      <c r="K12" s="8">
        <v>13.728999999999999</v>
      </c>
      <c r="L12" s="8">
        <v>14.127000000000001</v>
      </c>
      <c r="M12" s="8">
        <v>14.451000000000001</v>
      </c>
      <c r="N12" s="8">
        <v>14.776999999999999</v>
      </c>
      <c r="O12" s="8">
        <v>15.129</v>
      </c>
      <c r="P12" s="8">
        <v>15.686</v>
      </c>
      <c r="Q12" s="8">
        <v>15.968</v>
      </c>
      <c r="R12" s="8">
        <v>16.155999999999999</v>
      </c>
      <c r="S12" s="8">
        <v>16.376000000000001</v>
      </c>
      <c r="T12" s="8">
        <v>16.571000000000002</v>
      </c>
      <c r="U12" s="8">
        <v>15.27</v>
      </c>
      <c r="V12" s="8">
        <v>15.021000000000001</v>
      </c>
      <c r="W12" s="8">
        <v>15.334</v>
      </c>
      <c r="X12" s="8">
        <v>14.484999999999999</v>
      </c>
      <c r="Y12" s="8">
        <v>14.115</v>
      </c>
      <c r="Z12" s="8">
        <v>14.282</v>
      </c>
    </row>
    <row r="13" spans="1:26" ht="25.5" x14ac:dyDescent="0.25">
      <c r="A13" s="7" t="s">
        <v>41</v>
      </c>
      <c r="B13" s="7" t="s">
        <v>42</v>
      </c>
      <c r="C13" s="8">
        <v>0.17399999999999999</v>
      </c>
      <c r="D13" s="8">
        <v>0.20200000000000001</v>
      </c>
      <c r="E13" s="8">
        <v>0.23499999999999999</v>
      </c>
      <c r="F13" s="8">
        <v>0.26500000000000001</v>
      </c>
      <c r="G13" s="8">
        <v>0.3</v>
      </c>
      <c r="H13" s="8">
        <v>0.32100000000000001</v>
      </c>
      <c r="I13" s="8">
        <v>0.34399999999999997</v>
      </c>
      <c r="J13" s="8">
        <v>0.38400000000000001</v>
      </c>
      <c r="K13" s="8">
        <v>0.40600000000000003</v>
      </c>
      <c r="L13" s="8">
        <v>0.38900000000000001</v>
      </c>
      <c r="M13" s="8">
        <v>0.41299999999999998</v>
      </c>
      <c r="N13" s="8">
        <v>0.42499999999999999</v>
      </c>
      <c r="O13" s="8">
        <v>0.44500000000000001</v>
      </c>
      <c r="P13" s="8">
        <v>0.47599999999999998</v>
      </c>
      <c r="Q13" s="8">
        <v>0.52400000000000002</v>
      </c>
      <c r="R13" s="8">
        <v>0.56000000000000005</v>
      </c>
      <c r="S13" s="8">
        <v>0.623</v>
      </c>
      <c r="T13" s="8">
        <v>0.66200000000000003</v>
      </c>
      <c r="U13" s="8">
        <v>0.68300000000000005</v>
      </c>
      <c r="V13" s="8">
        <v>0.68700000000000006</v>
      </c>
      <c r="W13" s="8">
        <v>0.70099999999999996</v>
      </c>
      <c r="X13" s="8">
        <v>0.67100000000000004</v>
      </c>
      <c r="Y13" s="8">
        <v>0.73</v>
      </c>
      <c r="Z13" s="8">
        <v>0.69699999999999995</v>
      </c>
    </row>
    <row r="14" spans="1:26" ht="38.25" x14ac:dyDescent="0.25">
      <c r="A14" s="7" t="s">
        <v>43</v>
      </c>
      <c r="B14" s="7" t="s">
        <v>44</v>
      </c>
    </row>
    <row r="15" spans="1:26" x14ac:dyDescent="0.25">
      <c r="A15" s="7" t="s">
        <v>45</v>
      </c>
      <c r="B15" s="7" t="s">
        <v>46</v>
      </c>
    </row>
    <row r="16" spans="1:26" ht="25.5" x14ac:dyDescent="0.25">
      <c r="A16" s="7" t="s">
        <v>47</v>
      </c>
      <c r="B16" s="7" t="s">
        <v>48</v>
      </c>
    </row>
    <row r="17" spans="1:26" x14ac:dyDescent="0.25">
      <c r="A17" s="7" t="s">
        <v>49</v>
      </c>
      <c r="B17" s="7" t="s">
        <v>50</v>
      </c>
      <c r="C17" s="8">
        <v>0.17399999999999999</v>
      </c>
      <c r="D17" s="8">
        <v>0.20200000000000001</v>
      </c>
      <c r="E17" s="8">
        <v>0.23499999999999999</v>
      </c>
      <c r="F17" s="8">
        <v>0.26500000000000001</v>
      </c>
      <c r="G17" s="8">
        <v>0.3</v>
      </c>
      <c r="H17" s="8">
        <v>0.32100000000000001</v>
      </c>
      <c r="I17" s="8">
        <v>0.34399999999999997</v>
      </c>
      <c r="J17" s="8">
        <v>0.38400000000000001</v>
      </c>
      <c r="K17" s="8">
        <v>0.40600000000000003</v>
      </c>
      <c r="L17" s="8">
        <v>0.38900000000000001</v>
      </c>
      <c r="M17" s="8">
        <v>0.41299999999999998</v>
      </c>
      <c r="N17" s="8">
        <v>0.42499999999999999</v>
      </c>
      <c r="O17" s="8">
        <v>0.44500000000000001</v>
      </c>
      <c r="P17" s="8">
        <v>0.47599999999999998</v>
      </c>
      <c r="Q17" s="8">
        <v>0.52400000000000002</v>
      </c>
      <c r="R17" s="8">
        <v>0.56000000000000005</v>
      </c>
      <c r="S17" s="8">
        <v>0.623</v>
      </c>
      <c r="T17" s="8">
        <v>0.66200000000000003</v>
      </c>
      <c r="U17" s="8">
        <v>0.68300000000000005</v>
      </c>
      <c r="V17" s="8">
        <v>0.68700000000000006</v>
      </c>
      <c r="W17" s="8">
        <v>0.70099999999999996</v>
      </c>
      <c r="X17" s="8">
        <v>0.67100000000000004</v>
      </c>
      <c r="Y17" s="8">
        <v>0.73</v>
      </c>
      <c r="Z17" s="8">
        <v>0.69699999999999995</v>
      </c>
    </row>
    <row r="18" spans="1:26" ht="38.25" x14ac:dyDescent="0.25">
      <c r="A18" s="7" t="s">
        <v>51</v>
      </c>
      <c r="B18" s="7" t="s">
        <v>52</v>
      </c>
      <c r="C18" s="8">
        <v>8.0869999999999997</v>
      </c>
      <c r="D18" s="8">
        <v>8.6419999999999995</v>
      </c>
      <c r="E18" s="8">
        <v>10.419</v>
      </c>
      <c r="F18" s="8">
        <v>11.432</v>
      </c>
      <c r="G18" s="8">
        <v>12.025</v>
      </c>
      <c r="H18" s="8">
        <v>12.685</v>
      </c>
      <c r="I18" s="8">
        <v>13.539</v>
      </c>
      <c r="J18" s="8">
        <v>14.451000000000001</v>
      </c>
      <c r="K18" s="8">
        <v>15.33</v>
      </c>
      <c r="L18" s="8">
        <v>16.183</v>
      </c>
      <c r="M18" s="8">
        <v>17.02</v>
      </c>
      <c r="N18" s="8">
        <v>17.295000000000002</v>
      </c>
      <c r="O18" s="8">
        <v>17.974</v>
      </c>
      <c r="P18" s="8">
        <v>18.535</v>
      </c>
      <c r="Q18" s="8">
        <v>19.016999999999999</v>
      </c>
      <c r="R18" s="8">
        <v>18.952000000000002</v>
      </c>
      <c r="S18" s="8">
        <v>18.968</v>
      </c>
      <c r="T18" s="8">
        <v>19.515000000000001</v>
      </c>
      <c r="U18" s="8">
        <v>20.079999999999998</v>
      </c>
      <c r="V18" s="8">
        <v>20.521000000000001</v>
      </c>
      <c r="W18" s="8">
        <v>20.463000000000001</v>
      </c>
      <c r="X18" s="8">
        <v>21.393999999999998</v>
      </c>
      <c r="Y18" s="8">
        <v>23.204999999999998</v>
      </c>
      <c r="Z18" s="8">
        <v>24.606999999999999</v>
      </c>
    </row>
    <row r="19" spans="1:26" ht="25.5" x14ac:dyDescent="0.25">
      <c r="A19" s="7" t="s">
        <v>53</v>
      </c>
      <c r="B19" s="7" t="s">
        <v>54</v>
      </c>
      <c r="C19" s="8">
        <v>7.8319999999999999</v>
      </c>
      <c r="D19" s="8">
        <v>8.3689999999999998</v>
      </c>
      <c r="E19" s="8">
        <v>10.121</v>
      </c>
      <c r="F19" s="8">
        <v>11.106</v>
      </c>
      <c r="G19" s="8">
        <v>11.673999999999999</v>
      </c>
      <c r="H19" s="8">
        <v>12.301</v>
      </c>
      <c r="I19" s="8">
        <v>13.122999999999999</v>
      </c>
      <c r="J19" s="8">
        <v>13.989000000000001</v>
      </c>
      <c r="K19" s="8">
        <v>14.815</v>
      </c>
      <c r="L19" s="8">
        <v>15.337999999999999</v>
      </c>
      <c r="M19" s="8">
        <v>16.366</v>
      </c>
      <c r="N19" s="8">
        <v>16.670999999999999</v>
      </c>
      <c r="O19" s="8">
        <v>17.338000000000001</v>
      </c>
      <c r="P19" s="8">
        <v>17.890999999999998</v>
      </c>
      <c r="Q19" s="8">
        <v>18.367999999999999</v>
      </c>
      <c r="R19" s="8">
        <v>18.279</v>
      </c>
      <c r="S19" s="8">
        <v>18.265000000000001</v>
      </c>
      <c r="T19" s="8">
        <v>18.786999999999999</v>
      </c>
      <c r="U19" s="8">
        <v>19.338000000000001</v>
      </c>
      <c r="V19" s="8">
        <v>19.797999999999998</v>
      </c>
      <c r="W19" s="8">
        <v>19.959</v>
      </c>
      <c r="X19" s="8">
        <v>20.786000000000001</v>
      </c>
      <c r="Y19" s="8">
        <v>22.516999999999999</v>
      </c>
      <c r="Z19" s="8">
        <v>23.89</v>
      </c>
    </row>
    <row r="20" spans="1:26" x14ac:dyDescent="0.25">
      <c r="A20" s="7" t="s">
        <v>55</v>
      </c>
      <c r="B20" s="7" t="s">
        <v>56</v>
      </c>
      <c r="C20" s="8">
        <v>0.192</v>
      </c>
      <c r="D20" s="8">
        <v>0.19700000000000001</v>
      </c>
      <c r="E20" s="8">
        <v>0.20200000000000001</v>
      </c>
      <c r="F20" s="8">
        <v>0.20499999999999999</v>
      </c>
      <c r="G20" s="8">
        <v>0.20200000000000001</v>
      </c>
      <c r="H20" s="8">
        <v>0.20399999999999999</v>
      </c>
      <c r="I20" s="8">
        <v>0.20499999999999999</v>
      </c>
      <c r="J20" s="8">
        <v>0.21199999999999999</v>
      </c>
      <c r="K20" s="8">
        <v>0.20899999999999999</v>
      </c>
      <c r="L20" s="8">
        <v>0.20799999999999999</v>
      </c>
      <c r="M20" s="8">
        <v>0.215</v>
      </c>
      <c r="N20" s="8">
        <v>0.219</v>
      </c>
      <c r="O20" s="8">
        <v>0.22600000000000001</v>
      </c>
      <c r="P20" s="8">
        <v>0.23599999999999999</v>
      </c>
      <c r="Q20" s="8">
        <v>0.24199999999999999</v>
      </c>
      <c r="R20" s="8">
        <v>0.253</v>
      </c>
      <c r="S20" s="8">
        <v>0.26400000000000001</v>
      </c>
      <c r="T20" s="8">
        <v>0.26900000000000002</v>
      </c>
      <c r="U20" s="8">
        <v>0.26900000000000002</v>
      </c>
      <c r="V20" s="8">
        <v>0.26</v>
      </c>
      <c r="W20" s="8">
        <v>8.8999999999999996E-2</v>
      </c>
      <c r="X20" s="8">
        <v>0.152</v>
      </c>
      <c r="Y20" s="8">
        <v>0.20499999999999999</v>
      </c>
      <c r="Z20" s="8">
        <v>0.22800000000000001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20"/>
  <sheetViews>
    <sheetView topLeftCell="A6" workbookViewId="0">
      <selection activeCell="B21" sqref="B21:Z21"/>
    </sheetView>
  </sheetViews>
  <sheetFormatPr baseColWidth="10" defaultColWidth="8.85546875" defaultRowHeight="15" x14ac:dyDescent="0.25"/>
  <cols>
    <col min="1" max="1" width="21.28515625" bestFit="1" customWidth="1"/>
    <col min="2" max="2" width="50.7109375" customWidth="1"/>
    <col min="3" max="26" width="13" customWidth="1"/>
  </cols>
  <sheetData>
    <row r="1" spans="1:26" x14ac:dyDescent="0.25">
      <c r="A1" s="1" t="s">
        <v>293</v>
      </c>
    </row>
    <row r="2" spans="1:26" x14ac:dyDescent="0.25">
      <c r="A2" s="1" t="s">
        <v>25</v>
      </c>
    </row>
    <row r="3" spans="1:26" x14ac:dyDescent="0.25">
      <c r="A3" s="2" t="s">
        <v>289</v>
      </c>
    </row>
    <row r="5" spans="1:26" x14ac:dyDescent="0.25">
      <c r="C5" s="7" t="s">
        <v>1</v>
      </c>
      <c r="D5" s="7" t="s">
        <v>2</v>
      </c>
      <c r="E5" s="7" t="s">
        <v>3</v>
      </c>
      <c r="F5" s="7" t="s">
        <v>4</v>
      </c>
      <c r="G5" s="7" t="s">
        <v>5</v>
      </c>
      <c r="H5" s="7" t="s">
        <v>6</v>
      </c>
      <c r="I5" s="7" t="s">
        <v>7</v>
      </c>
      <c r="J5" s="7" t="s">
        <v>8</v>
      </c>
      <c r="K5" s="7" t="s">
        <v>9</v>
      </c>
      <c r="L5" s="7" t="s">
        <v>10</v>
      </c>
      <c r="M5" s="7" t="s">
        <v>11</v>
      </c>
      <c r="N5" s="7" t="s">
        <v>12</v>
      </c>
      <c r="O5" s="7" t="s">
        <v>13</v>
      </c>
      <c r="P5" s="7" t="s">
        <v>14</v>
      </c>
      <c r="Q5" s="7" t="s">
        <v>15</v>
      </c>
      <c r="R5" s="7" t="s">
        <v>16</v>
      </c>
      <c r="S5" s="7" t="s">
        <v>17</v>
      </c>
      <c r="T5" s="7" t="s">
        <v>18</v>
      </c>
      <c r="U5" s="7" t="s">
        <v>19</v>
      </c>
      <c r="V5" s="7" t="s">
        <v>20</v>
      </c>
      <c r="W5" s="7" t="s">
        <v>21</v>
      </c>
      <c r="X5" s="7" t="s">
        <v>22</v>
      </c>
      <c r="Y5" s="7" t="s">
        <v>23</v>
      </c>
      <c r="Z5" s="7" t="s">
        <v>24</v>
      </c>
    </row>
    <row r="6" spans="1:26" x14ac:dyDescent="0.25">
      <c r="B6" t="s">
        <v>25</v>
      </c>
    </row>
    <row r="7" spans="1:26" x14ac:dyDescent="0.25">
      <c r="A7" s="7" t="s">
        <v>28</v>
      </c>
      <c r="B7" s="7" t="s">
        <v>30</v>
      </c>
      <c r="C7" s="8">
        <v>0</v>
      </c>
      <c r="D7" s="8">
        <v>0</v>
      </c>
      <c r="E7" s="8">
        <v>0</v>
      </c>
      <c r="F7" s="8">
        <v>0</v>
      </c>
      <c r="G7" s="8">
        <v>0</v>
      </c>
      <c r="H7" s="8">
        <v>0</v>
      </c>
      <c r="I7" s="8">
        <v>0</v>
      </c>
      <c r="J7" s="8">
        <v>0</v>
      </c>
      <c r="K7" s="8">
        <v>0</v>
      </c>
      <c r="L7" s="8">
        <v>0</v>
      </c>
      <c r="M7" s="8">
        <v>0</v>
      </c>
      <c r="N7" s="8">
        <v>0</v>
      </c>
      <c r="O7" s="8">
        <v>0</v>
      </c>
      <c r="P7" s="8">
        <v>0</v>
      </c>
      <c r="Q7" s="8">
        <v>0</v>
      </c>
      <c r="R7" s="8">
        <v>0</v>
      </c>
      <c r="S7" s="8">
        <v>0</v>
      </c>
      <c r="T7" s="8">
        <v>0</v>
      </c>
      <c r="U7" s="8">
        <v>0</v>
      </c>
      <c r="V7" s="8">
        <v>0</v>
      </c>
      <c r="W7" s="8">
        <v>0</v>
      </c>
      <c r="X7" s="8">
        <v>0</v>
      </c>
      <c r="Y7" s="8">
        <v>0</v>
      </c>
      <c r="Z7" s="8">
        <v>0</v>
      </c>
    </row>
    <row r="8" spans="1:26" x14ac:dyDescent="0.25">
      <c r="A8" s="7" t="s">
        <v>31</v>
      </c>
      <c r="B8" s="7" t="s">
        <v>204</v>
      </c>
      <c r="C8" s="8">
        <v>2.081</v>
      </c>
      <c r="D8" s="8">
        <v>2.2200000000000002</v>
      </c>
      <c r="E8" s="8">
        <v>2.347</v>
      </c>
      <c r="F8" s="8">
        <v>2.3660000000000001</v>
      </c>
      <c r="G8" s="8">
        <v>2.355</v>
      </c>
      <c r="H8" s="8">
        <v>2.4279999999999999</v>
      </c>
      <c r="I8" s="8">
        <v>2.528</v>
      </c>
      <c r="J8" s="8">
        <v>2.6179999999999999</v>
      </c>
      <c r="K8" s="8">
        <v>2.742</v>
      </c>
      <c r="L8" s="8">
        <v>2.8239999999999998</v>
      </c>
      <c r="M8" s="8">
        <v>2.9009999999999998</v>
      </c>
      <c r="N8" s="8">
        <v>2.944</v>
      </c>
      <c r="O8" s="8">
        <v>3.0779999999999998</v>
      </c>
      <c r="P8" s="8">
        <v>3.2949999999999999</v>
      </c>
      <c r="Q8" s="8">
        <v>3.3879999999999999</v>
      </c>
      <c r="R8" s="8">
        <v>3.5510000000000002</v>
      </c>
      <c r="S8" s="8">
        <v>3.75</v>
      </c>
      <c r="T8" s="8">
        <v>3.754</v>
      </c>
      <c r="U8" s="8">
        <v>3.702</v>
      </c>
      <c r="V8" s="8">
        <v>3.6179999999999999</v>
      </c>
      <c r="W8" s="8">
        <v>3.5369999999999999</v>
      </c>
      <c r="X8" s="8">
        <v>3.6539999999999999</v>
      </c>
      <c r="Y8" s="8">
        <v>3.6320000000000001</v>
      </c>
      <c r="Z8" s="8">
        <v>3.964</v>
      </c>
    </row>
    <row r="9" spans="1:26" s="11" customFormat="1" x14ac:dyDescent="0.25">
      <c r="A9" s="12" t="s">
        <v>33</v>
      </c>
      <c r="B9" s="12" t="s">
        <v>34</v>
      </c>
      <c r="C9" s="13">
        <v>2.081</v>
      </c>
      <c r="D9" s="13">
        <v>2.2200000000000002</v>
      </c>
      <c r="E9" s="13">
        <v>2.347</v>
      </c>
      <c r="F9" s="13">
        <v>2.3660000000000001</v>
      </c>
      <c r="G9" s="13">
        <v>2.355</v>
      </c>
      <c r="H9" s="13">
        <v>2.4279999999999999</v>
      </c>
      <c r="I9" s="13">
        <v>2.528</v>
      </c>
      <c r="J9" s="13">
        <v>2.6179999999999999</v>
      </c>
      <c r="K9" s="13">
        <v>2.742</v>
      </c>
      <c r="L9" s="13">
        <v>2.8239999999999998</v>
      </c>
      <c r="M9" s="13">
        <v>2.9009999999999998</v>
      </c>
      <c r="N9" s="13">
        <v>2.944</v>
      </c>
      <c r="O9" s="13">
        <v>3.0779999999999998</v>
      </c>
      <c r="P9" s="13">
        <v>3.2949999999999999</v>
      </c>
      <c r="Q9" s="13">
        <v>3.3879999999999999</v>
      </c>
      <c r="R9" s="13">
        <v>3.5510000000000002</v>
      </c>
      <c r="S9" s="13">
        <v>3.75</v>
      </c>
      <c r="T9" s="13">
        <v>3.754</v>
      </c>
      <c r="U9" s="13">
        <v>3.702</v>
      </c>
      <c r="V9" s="13">
        <v>3.6179999999999999</v>
      </c>
      <c r="W9" s="13">
        <v>3.5369999999999999</v>
      </c>
      <c r="X9" s="13">
        <v>3.6539999999999999</v>
      </c>
      <c r="Y9" s="13">
        <v>3.6320000000000001</v>
      </c>
      <c r="Z9" s="13">
        <v>3.964</v>
      </c>
    </row>
    <row r="10" spans="1:26" x14ac:dyDescent="0.25">
      <c r="A10" s="7"/>
      <c r="B10" s="7" t="s">
        <v>36</v>
      </c>
      <c r="C10" s="8"/>
      <c r="D10" s="8"/>
      <c r="E10" s="8"/>
      <c r="F10" s="8"/>
      <c r="G10" s="8"/>
      <c r="H10" s="8"/>
      <c r="I10" s="8"/>
      <c r="J10" s="8"/>
      <c r="K10" s="8"/>
      <c r="L10" s="8"/>
      <c r="M10" s="8"/>
      <c r="N10" s="8"/>
      <c r="O10" s="8"/>
      <c r="P10" s="8"/>
      <c r="Q10" s="8"/>
      <c r="R10" s="8"/>
      <c r="S10" s="8"/>
      <c r="T10" s="8"/>
      <c r="U10" s="8"/>
      <c r="V10" s="8"/>
      <c r="W10" s="8"/>
      <c r="X10" s="8"/>
      <c r="Y10" s="8"/>
      <c r="Z10" s="8"/>
    </row>
    <row r="11" spans="1:26" ht="25.5" x14ac:dyDescent="0.25">
      <c r="A11" s="7"/>
      <c r="B11" s="7" t="s">
        <v>38</v>
      </c>
      <c r="C11" s="8"/>
      <c r="D11" s="8"/>
      <c r="E11" s="8"/>
      <c r="F11" s="8"/>
      <c r="G11" s="8"/>
      <c r="H11" s="8"/>
      <c r="I11" s="8"/>
      <c r="J11" s="8"/>
      <c r="K11" s="8"/>
      <c r="L11" s="8"/>
      <c r="M11" s="8"/>
      <c r="N11" s="8"/>
      <c r="O11" s="8"/>
      <c r="P11" s="8"/>
      <c r="Q11" s="8"/>
      <c r="R11" s="8"/>
      <c r="S11" s="8"/>
      <c r="T11" s="8"/>
      <c r="U11" s="8"/>
      <c r="V11" s="8"/>
      <c r="W11" s="8"/>
      <c r="X11" s="8"/>
      <c r="Y11" s="8"/>
      <c r="Z11" s="8"/>
    </row>
    <row r="12" spans="1:26" x14ac:dyDescent="0.25">
      <c r="A12" s="7"/>
      <c r="B12" s="7" t="s">
        <v>40</v>
      </c>
      <c r="C12" s="8"/>
      <c r="D12" s="8"/>
      <c r="E12" s="8"/>
      <c r="F12" s="8"/>
      <c r="G12" s="8"/>
      <c r="H12" s="8"/>
      <c r="I12" s="8"/>
      <c r="J12" s="8"/>
      <c r="K12" s="8"/>
      <c r="L12" s="8"/>
      <c r="M12" s="8"/>
      <c r="N12" s="8"/>
      <c r="O12" s="8"/>
      <c r="P12" s="8"/>
      <c r="Q12" s="8"/>
      <c r="R12" s="8"/>
      <c r="S12" s="8"/>
      <c r="T12" s="8"/>
      <c r="U12" s="8"/>
      <c r="V12" s="8"/>
      <c r="W12" s="8"/>
      <c r="X12" s="8"/>
      <c r="Y12" s="8"/>
      <c r="Z12" s="8"/>
    </row>
    <row r="13" spans="1:26" ht="25.5" x14ac:dyDescent="0.25">
      <c r="A13" s="7" t="s">
        <v>41</v>
      </c>
      <c r="B13" s="7" t="s">
        <v>42</v>
      </c>
      <c r="C13" s="8">
        <v>8.1319999999999997</v>
      </c>
      <c r="D13" s="8">
        <v>8.3759999999999994</v>
      </c>
      <c r="E13" s="8">
        <v>8.1660000000000004</v>
      </c>
      <c r="F13" s="8">
        <v>8.4770000000000003</v>
      </c>
      <c r="G13" s="8">
        <v>8.85</v>
      </c>
      <c r="H13" s="8">
        <v>9.4909999999999997</v>
      </c>
      <c r="I13" s="8">
        <v>9.9659999999999993</v>
      </c>
      <c r="J13" s="8">
        <v>10.349</v>
      </c>
      <c r="K13" s="8">
        <v>10.327999999999999</v>
      </c>
      <c r="L13" s="8">
        <v>10.797000000000001</v>
      </c>
      <c r="M13" s="8">
        <v>11.295999999999999</v>
      </c>
      <c r="N13" s="8">
        <v>12.305</v>
      </c>
      <c r="O13" s="8">
        <v>12.327</v>
      </c>
      <c r="P13" s="8">
        <v>13.025</v>
      </c>
      <c r="Q13" s="8">
        <v>12.942</v>
      </c>
      <c r="R13" s="8">
        <v>13.205</v>
      </c>
      <c r="S13" s="8">
        <v>13.515000000000001</v>
      </c>
      <c r="T13" s="8">
        <v>13.944000000000001</v>
      </c>
      <c r="U13" s="8">
        <v>14.378</v>
      </c>
      <c r="V13" s="8">
        <v>14.721</v>
      </c>
      <c r="W13" s="8">
        <v>15.146000000000001</v>
      </c>
      <c r="X13" s="8">
        <v>15.536</v>
      </c>
      <c r="Y13" s="8">
        <v>16.53</v>
      </c>
      <c r="Z13" s="8">
        <v>17.760000000000002</v>
      </c>
    </row>
    <row r="14" spans="1:26" ht="38.25" x14ac:dyDescent="0.25">
      <c r="A14" s="7"/>
      <c r="B14" s="7" t="s">
        <v>44</v>
      </c>
      <c r="C14" s="8"/>
      <c r="D14" s="8"/>
      <c r="E14" s="8"/>
      <c r="F14" s="8"/>
      <c r="G14" s="8"/>
      <c r="H14" s="8"/>
      <c r="I14" s="8"/>
      <c r="J14" s="8"/>
      <c r="K14" s="8"/>
      <c r="L14" s="8"/>
      <c r="M14" s="8"/>
      <c r="N14" s="8"/>
      <c r="O14" s="8"/>
      <c r="P14" s="8"/>
      <c r="Q14" s="8"/>
      <c r="R14" s="8"/>
      <c r="S14" s="8"/>
      <c r="T14" s="8"/>
      <c r="U14" s="8"/>
      <c r="V14" s="8"/>
      <c r="W14" s="8"/>
      <c r="X14" s="8"/>
      <c r="Y14" s="8"/>
      <c r="Z14" s="8"/>
    </row>
    <row r="15" spans="1:26" x14ac:dyDescent="0.25">
      <c r="A15" s="7" t="s">
        <v>45</v>
      </c>
      <c r="B15" s="7" t="s">
        <v>46</v>
      </c>
      <c r="C15" s="8">
        <v>8.1319999999999997</v>
      </c>
      <c r="D15" s="8">
        <v>8.3759999999999994</v>
      </c>
      <c r="E15" s="8">
        <v>8.1660000000000004</v>
      </c>
      <c r="F15" s="8">
        <v>8.4770000000000003</v>
      </c>
      <c r="G15" s="8">
        <v>8.85</v>
      </c>
      <c r="H15" s="8">
        <v>9.4909999999999997</v>
      </c>
      <c r="I15" s="8">
        <v>9.9659999999999993</v>
      </c>
      <c r="J15" s="8">
        <v>10.349</v>
      </c>
      <c r="K15" s="8">
        <v>10.327999999999999</v>
      </c>
      <c r="L15" s="8">
        <v>10.797000000000001</v>
      </c>
      <c r="M15" s="8">
        <v>11.295999999999999</v>
      </c>
      <c r="N15" s="8">
        <v>12.305</v>
      </c>
      <c r="O15" s="8">
        <v>12.327</v>
      </c>
      <c r="P15" s="8">
        <v>13.025</v>
      </c>
      <c r="Q15" s="8">
        <v>12.942</v>
      </c>
      <c r="R15" s="8">
        <v>13.205</v>
      </c>
      <c r="S15" s="8">
        <v>13.515000000000001</v>
      </c>
      <c r="T15" s="8">
        <v>13.944000000000001</v>
      </c>
      <c r="U15" s="8">
        <v>14.378</v>
      </c>
      <c r="V15" s="8">
        <v>14.721</v>
      </c>
      <c r="W15" s="8">
        <v>15.146000000000001</v>
      </c>
      <c r="X15" s="8">
        <v>15.536</v>
      </c>
      <c r="Y15" s="8">
        <v>16.53</v>
      </c>
      <c r="Z15" s="8">
        <v>17.760000000000002</v>
      </c>
    </row>
    <row r="16" spans="1:26" ht="25.5" x14ac:dyDescent="0.25">
      <c r="A16" s="7"/>
      <c r="B16" s="7" t="s">
        <v>48</v>
      </c>
      <c r="C16" s="8"/>
      <c r="D16" s="8"/>
      <c r="E16" s="8"/>
      <c r="F16" s="8"/>
      <c r="G16" s="8"/>
      <c r="H16" s="8"/>
      <c r="I16" s="8"/>
      <c r="J16" s="8"/>
      <c r="K16" s="8"/>
      <c r="L16" s="8"/>
      <c r="M16" s="8"/>
      <c r="N16" s="8"/>
      <c r="O16" s="8"/>
      <c r="P16" s="8"/>
      <c r="Q16" s="8"/>
      <c r="R16" s="8"/>
      <c r="S16" s="8"/>
      <c r="T16" s="8"/>
      <c r="U16" s="8"/>
      <c r="V16" s="8"/>
      <c r="W16" s="8"/>
      <c r="X16" s="8"/>
      <c r="Y16" s="8"/>
      <c r="Z16" s="8"/>
    </row>
    <row r="17" spans="1:26" x14ac:dyDescent="0.25">
      <c r="A17" s="7"/>
      <c r="B17" s="7" t="s">
        <v>50</v>
      </c>
      <c r="C17" s="8"/>
      <c r="D17" s="8"/>
      <c r="E17" s="8"/>
      <c r="F17" s="8"/>
      <c r="G17" s="8"/>
      <c r="H17" s="8"/>
      <c r="I17" s="8"/>
      <c r="J17" s="8"/>
      <c r="K17" s="8"/>
      <c r="L17" s="8"/>
      <c r="M17" s="8"/>
      <c r="N17" s="8"/>
      <c r="O17" s="8"/>
      <c r="P17" s="8"/>
      <c r="Q17" s="8"/>
      <c r="R17" s="8"/>
      <c r="S17" s="8"/>
      <c r="T17" s="8"/>
      <c r="U17" s="8"/>
      <c r="V17" s="8"/>
      <c r="W17" s="8"/>
      <c r="X17" s="8"/>
      <c r="Y17" s="8"/>
      <c r="Z17" s="8"/>
    </row>
    <row r="18" spans="1:26" ht="38.25" x14ac:dyDescent="0.25">
      <c r="A18" s="7" t="s">
        <v>51</v>
      </c>
      <c r="B18" s="7" t="s">
        <v>52</v>
      </c>
      <c r="C18" s="8">
        <v>0.501</v>
      </c>
      <c r="D18" s="8">
        <v>0.53900000000000003</v>
      </c>
      <c r="E18" s="8">
        <v>0.63400000000000001</v>
      </c>
      <c r="F18" s="8">
        <v>0.64200000000000002</v>
      </c>
      <c r="G18" s="8">
        <v>0.66200000000000003</v>
      </c>
      <c r="H18" s="8">
        <v>0.66700000000000004</v>
      </c>
      <c r="I18" s="8">
        <v>0.69099999999999995</v>
      </c>
      <c r="J18" s="8">
        <v>0.68100000000000005</v>
      </c>
      <c r="K18" s="8">
        <v>0.74399999999999999</v>
      </c>
      <c r="L18" s="8">
        <v>0.77400000000000002</v>
      </c>
      <c r="M18" s="8">
        <v>0.85399999999999998</v>
      </c>
      <c r="N18" s="8">
        <v>0.92800000000000005</v>
      </c>
      <c r="O18" s="8">
        <v>0.95499999999999996</v>
      </c>
      <c r="P18" s="8">
        <v>0.96199999999999997</v>
      </c>
      <c r="Q18" s="8">
        <v>0.99199999999999999</v>
      </c>
      <c r="R18" s="8">
        <v>1.006</v>
      </c>
      <c r="S18" s="8">
        <v>1.02</v>
      </c>
      <c r="T18" s="8">
        <v>1.034</v>
      </c>
      <c r="U18" s="8">
        <v>1.0509999999999999</v>
      </c>
      <c r="V18" s="8">
        <v>1.0529999999999999</v>
      </c>
      <c r="W18" s="8">
        <v>0.76100000000000001</v>
      </c>
      <c r="X18" s="8">
        <v>0.69299999999999995</v>
      </c>
      <c r="Y18" s="8">
        <v>0.73899999999999999</v>
      </c>
      <c r="Z18" s="8">
        <v>0.78200000000000003</v>
      </c>
    </row>
    <row r="19" spans="1:26" ht="25.5" x14ac:dyDescent="0.25">
      <c r="A19" s="7" t="s">
        <v>53</v>
      </c>
      <c r="B19" s="7" t="s">
        <v>54</v>
      </c>
    </row>
    <row r="20" spans="1:26" x14ac:dyDescent="0.25">
      <c r="A20" s="7" t="s">
        <v>55</v>
      </c>
      <c r="B20" s="7" t="s">
        <v>56</v>
      </c>
      <c r="C20" s="8">
        <v>0.501</v>
      </c>
      <c r="D20" s="8">
        <v>0.53900000000000003</v>
      </c>
      <c r="E20" s="8">
        <v>0.63400000000000001</v>
      </c>
      <c r="F20" s="8">
        <v>0.64200000000000002</v>
      </c>
      <c r="G20" s="8">
        <v>0.66200000000000003</v>
      </c>
      <c r="H20" s="8">
        <v>0.66700000000000004</v>
      </c>
      <c r="I20" s="8">
        <v>0.69099999999999995</v>
      </c>
      <c r="J20" s="8">
        <v>0.68100000000000005</v>
      </c>
      <c r="K20" s="8">
        <v>0.74399999999999999</v>
      </c>
      <c r="L20" s="8">
        <v>0.77400000000000002</v>
      </c>
      <c r="M20" s="8">
        <v>0.85399999999999998</v>
      </c>
      <c r="N20" s="8">
        <v>0.92800000000000005</v>
      </c>
      <c r="O20" s="8">
        <v>0.95499999999999996</v>
      </c>
      <c r="P20" s="8">
        <v>0.96199999999999997</v>
      </c>
      <c r="Q20" s="8">
        <v>0.99199999999999999</v>
      </c>
      <c r="R20" s="8">
        <v>1.006</v>
      </c>
      <c r="S20" s="8">
        <v>1.02</v>
      </c>
      <c r="T20" s="8">
        <v>1.034</v>
      </c>
      <c r="U20" s="8">
        <v>1.0509999999999999</v>
      </c>
      <c r="V20" s="8">
        <v>1.0529999999999999</v>
      </c>
      <c r="W20" s="8">
        <v>0.76100000000000001</v>
      </c>
      <c r="X20" s="8">
        <v>0.69299999999999995</v>
      </c>
      <c r="Y20" s="8">
        <v>0.73899999999999999</v>
      </c>
      <c r="Z20" s="8">
        <v>0.78200000000000003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20"/>
  <sheetViews>
    <sheetView workbookViewId="0">
      <selection activeCell="B20" sqref="B20"/>
    </sheetView>
  </sheetViews>
  <sheetFormatPr baseColWidth="10" defaultColWidth="8.85546875" defaultRowHeight="15" x14ac:dyDescent="0.25"/>
  <cols>
    <col min="1" max="1" width="21.28515625" bestFit="1" customWidth="1"/>
    <col min="2" max="2" width="50.7109375" customWidth="1"/>
    <col min="3" max="26" width="13" customWidth="1"/>
  </cols>
  <sheetData>
    <row r="1" spans="1:26" x14ac:dyDescent="0.25">
      <c r="A1" s="1" t="s">
        <v>293</v>
      </c>
    </row>
    <row r="2" spans="1:26" x14ac:dyDescent="0.25">
      <c r="A2" s="1" t="s">
        <v>25</v>
      </c>
    </row>
    <row r="3" spans="1:26" x14ac:dyDescent="0.25">
      <c r="A3" s="2" t="s">
        <v>289</v>
      </c>
    </row>
    <row r="5" spans="1:26" x14ac:dyDescent="0.25">
      <c r="C5" s="7" t="s">
        <v>1</v>
      </c>
      <c r="D5" s="7" t="s">
        <v>2</v>
      </c>
      <c r="E5" s="7" t="s">
        <v>3</v>
      </c>
      <c r="F5" s="7" t="s">
        <v>4</v>
      </c>
      <c r="G5" s="7" t="s">
        <v>5</v>
      </c>
      <c r="H5" s="7" t="s">
        <v>6</v>
      </c>
      <c r="I5" s="7" t="s">
        <v>7</v>
      </c>
      <c r="J5" s="7" t="s">
        <v>8</v>
      </c>
      <c r="K5" s="7" t="s">
        <v>9</v>
      </c>
      <c r="L5" s="7" t="s">
        <v>10</v>
      </c>
      <c r="M5" s="7" t="s">
        <v>11</v>
      </c>
      <c r="N5" s="7" t="s">
        <v>12</v>
      </c>
      <c r="O5" s="7" t="s">
        <v>13</v>
      </c>
      <c r="P5" s="7" t="s">
        <v>14</v>
      </c>
      <c r="Q5" s="7" t="s">
        <v>15</v>
      </c>
      <c r="R5" s="7" t="s">
        <v>16</v>
      </c>
      <c r="S5" s="7" t="s">
        <v>17</v>
      </c>
      <c r="T5" s="7" t="s">
        <v>18</v>
      </c>
      <c r="U5" s="7" t="s">
        <v>19</v>
      </c>
      <c r="V5" s="7" t="s">
        <v>20</v>
      </c>
      <c r="W5" s="7" t="s">
        <v>21</v>
      </c>
      <c r="X5" s="7" t="s">
        <v>22</v>
      </c>
      <c r="Y5" s="7" t="s">
        <v>23</v>
      </c>
      <c r="Z5" s="7" t="s">
        <v>24</v>
      </c>
    </row>
    <row r="6" spans="1:26" x14ac:dyDescent="0.25">
      <c r="B6" t="s">
        <v>25</v>
      </c>
    </row>
    <row r="7" spans="1:26" x14ac:dyDescent="0.25">
      <c r="A7" s="7" t="s">
        <v>28</v>
      </c>
      <c r="B7" s="7" t="s">
        <v>30</v>
      </c>
      <c r="C7" s="8">
        <v>0</v>
      </c>
      <c r="D7" s="8">
        <v>0</v>
      </c>
      <c r="E7" s="8">
        <v>0</v>
      </c>
      <c r="F7" s="8">
        <v>0</v>
      </c>
      <c r="G7" s="8">
        <v>0</v>
      </c>
      <c r="H7" s="8">
        <v>0</v>
      </c>
      <c r="I7" s="8">
        <v>0</v>
      </c>
      <c r="J7" s="8">
        <v>0</v>
      </c>
      <c r="K7" s="8">
        <v>0</v>
      </c>
      <c r="L7" s="8">
        <v>0</v>
      </c>
      <c r="M7" s="8">
        <v>0</v>
      </c>
      <c r="N7" s="8">
        <v>0</v>
      </c>
      <c r="O7" s="8">
        <v>0</v>
      </c>
      <c r="P7" s="8">
        <v>0</v>
      </c>
      <c r="Q7" s="8">
        <v>0</v>
      </c>
      <c r="R7" s="8">
        <v>0</v>
      </c>
      <c r="S7" s="8">
        <v>0</v>
      </c>
      <c r="T7" s="8">
        <v>0</v>
      </c>
      <c r="U7" s="8">
        <v>0</v>
      </c>
      <c r="V7" s="8">
        <v>0</v>
      </c>
      <c r="W7" s="8">
        <v>0</v>
      </c>
      <c r="X7" s="8">
        <v>0</v>
      </c>
      <c r="Y7" s="8">
        <v>0</v>
      </c>
      <c r="Z7" s="8">
        <v>0</v>
      </c>
    </row>
    <row r="8" spans="1:26" x14ac:dyDescent="0.25">
      <c r="A8" s="7" t="s">
        <v>31</v>
      </c>
      <c r="B8" s="7" t="s">
        <v>204</v>
      </c>
      <c r="C8" s="8">
        <v>0</v>
      </c>
      <c r="D8" s="8">
        <v>0</v>
      </c>
      <c r="E8" s="8">
        <v>0</v>
      </c>
      <c r="F8" s="8">
        <v>0</v>
      </c>
      <c r="G8" s="8">
        <v>0</v>
      </c>
      <c r="H8" s="8">
        <v>0</v>
      </c>
      <c r="I8" s="8">
        <v>0</v>
      </c>
      <c r="J8" s="8">
        <v>0</v>
      </c>
      <c r="K8" s="8">
        <v>0</v>
      </c>
      <c r="L8" s="8">
        <v>0</v>
      </c>
      <c r="M8" s="8">
        <v>0</v>
      </c>
      <c r="N8" s="8">
        <v>0</v>
      </c>
      <c r="O8" s="8">
        <v>0</v>
      </c>
      <c r="P8" s="8">
        <v>0</v>
      </c>
      <c r="Q8" s="8">
        <v>0</v>
      </c>
      <c r="R8" s="8">
        <v>0</v>
      </c>
      <c r="S8" s="8">
        <v>0</v>
      </c>
      <c r="T8" s="8">
        <v>0</v>
      </c>
      <c r="U8" s="8">
        <v>0</v>
      </c>
      <c r="V8" s="8">
        <v>0</v>
      </c>
      <c r="W8" s="8">
        <v>0</v>
      </c>
      <c r="X8" s="8">
        <v>0</v>
      </c>
      <c r="Y8" s="8">
        <v>0</v>
      </c>
      <c r="Z8" s="8">
        <v>0</v>
      </c>
    </row>
    <row r="9" spans="1:26" x14ac:dyDescent="0.25">
      <c r="A9" s="7" t="s">
        <v>33</v>
      </c>
      <c r="B9" s="7" t="s">
        <v>34</v>
      </c>
      <c r="C9" s="8">
        <v>0</v>
      </c>
      <c r="D9" s="8">
        <v>0</v>
      </c>
      <c r="E9" s="8">
        <v>0</v>
      </c>
      <c r="F9" s="8">
        <v>0</v>
      </c>
      <c r="G9" s="8">
        <v>0</v>
      </c>
      <c r="H9" s="8">
        <v>0</v>
      </c>
      <c r="I9" s="8">
        <v>0</v>
      </c>
      <c r="J9" s="8">
        <v>0</v>
      </c>
      <c r="K9" s="8">
        <v>0</v>
      </c>
      <c r="L9" s="8">
        <v>0</v>
      </c>
      <c r="M9" s="8">
        <v>0</v>
      </c>
      <c r="N9" s="8">
        <v>0</v>
      </c>
      <c r="O9" s="8">
        <v>0</v>
      </c>
      <c r="P9" s="8">
        <v>0</v>
      </c>
      <c r="Q9" s="8">
        <v>0</v>
      </c>
      <c r="R9" s="8">
        <v>0</v>
      </c>
      <c r="S9" s="8">
        <v>0</v>
      </c>
      <c r="T9" s="8">
        <v>0</v>
      </c>
      <c r="U9" s="8">
        <v>0</v>
      </c>
      <c r="V9" s="8">
        <v>0</v>
      </c>
      <c r="W9" s="8">
        <v>0</v>
      </c>
      <c r="X9" s="8">
        <v>0</v>
      </c>
      <c r="Y9" s="8">
        <v>0</v>
      </c>
      <c r="Z9" s="8">
        <v>0</v>
      </c>
    </row>
    <row r="10" spans="1:26" x14ac:dyDescent="0.25">
      <c r="A10" s="7"/>
      <c r="B10" s="7" t="s">
        <v>36</v>
      </c>
      <c r="C10" s="8">
        <v>0</v>
      </c>
      <c r="D10" s="8">
        <v>0</v>
      </c>
      <c r="E10" s="8">
        <v>0</v>
      </c>
      <c r="F10" s="8">
        <v>0</v>
      </c>
      <c r="G10" s="8">
        <v>0</v>
      </c>
      <c r="H10" s="8">
        <v>0</v>
      </c>
      <c r="I10" s="8">
        <v>0</v>
      </c>
      <c r="J10" s="8">
        <v>0</v>
      </c>
      <c r="K10" s="8">
        <v>0</v>
      </c>
      <c r="L10" s="8">
        <v>0</v>
      </c>
      <c r="M10" s="8">
        <v>0</v>
      </c>
      <c r="N10" s="8">
        <v>0</v>
      </c>
      <c r="O10" s="8">
        <v>0</v>
      </c>
      <c r="P10" s="8">
        <v>0</v>
      </c>
      <c r="Q10" s="8">
        <v>0</v>
      </c>
      <c r="R10" s="8">
        <v>0</v>
      </c>
      <c r="S10" s="8">
        <v>0</v>
      </c>
      <c r="T10" s="8">
        <v>0</v>
      </c>
      <c r="U10" s="8">
        <v>0</v>
      </c>
      <c r="V10" s="8">
        <v>0</v>
      </c>
      <c r="W10" s="8">
        <v>0</v>
      </c>
      <c r="X10" s="8">
        <v>0</v>
      </c>
      <c r="Y10" s="8">
        <v>0</v>
      </c>
      <c r="Z10" s="8">
        <v>0</v>
      </c>
    </row>
    <row r="11" spans="1:26" ht="25.5" x14ac:dyDescent="0.25">
      <c r="A11" s="7"/>
      <c r="B11" s="7" t="s">
        <v>38</v>
      </c>
      <c r="C11" s="8">
        <v>0</v>
      </c>
      <c r="D11" s="8">
        <v>0</v>
      </c>
      <c r="E11" s="8">
        <v>0</v>
      </c>
      <c r="F11" s="8">
        <v>0</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8">
        <v>0</v>
      </c>
    </row>
    <row r="12" spans="1:26" x14ac:dyDescent="0.25">
      <c r="A12" s="7"/>
      <c r="B12" s="7" t="s">
        <v>40</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row>
    <row r="13" spans="1:26" ht="25.5" x14ac:dyDescent="0.25">
      <c r="A13" s="7" t="s">
        <v>41</v>
      </c>
      <c r="B13" s="7" t="s">
        <v>42</v>
      </c>
      <c r="C13" s="8">
        <v>0</v>
      </c>
      <c r="D13" s="8">
        <v>0</v>
      </c>
      <c r="E13" s="8">
        <v>0</v>
      </c>
      <c r="F13" s="8">
        <v>0</v>
      </c>
      <c r="G13" s="8">
        <v>0</v>
      </c>
      <c r="H13" s="8">
        <v>0</v>
      </c>
      <c r="I13" s="8">
        <v>0</v>
      </c>
      <c r="J13" s="8">
        <v>0</v>
      </c>
      <c r="K13" s="8">
        <v>0</v>
      </c>
      <c r="L13" s="8">
        <v>0</v>
      </c>
      <c r="M13" s="8">
        <v>0</v>
      </c>
      <c r="N13" s="8">
        <v>0</v>
      </c>
      <c r="O13" s="8">
        <v>0</v>
      </c>
      <c r="P13" s="8">
        <v>0</v>
      </c>
      <c r="Q13" s="8">
        <v>0</v>
      </c>
      <c r="R13" s="8">
        <v>0</v>
      </c>
      <c r="S13" s="8">
        <v>0</v>
      </c>
      <c r="T13" s="8">
        <v>0</v>
      </c>
      <c r="U13" s="8">
        <v>0</v>
      </c>
      <c r="V13" s="8">
        <v>0</v>
      </c>
      <c r="W13" s="8">
        <v>0</v>
      </c>
      <c r="X13" s="8">
        <v>0</v>
      </c>
      <c r="Y13" s="8">
        <v>0</v>
      </c>
      <c r="Z13" s="8">
        <v>0</v>
      </c>
    </row>
    <row r="14" spans="1:26" ht="38.25" x14ac:dyDescent="0.25">
      <c r="A14" s="7"/>
      <c r="B14" s="7" t="s">
        <v>44</v>
      </c>
      <c r="C14" s="8">
        <v>0</v>
      </c>
      <c r="D14" s="8">
        <v>0</v>
      </c>
      <c r="E14" s="8">
        <v>0</v>
      </c>
      <c r="F14" s="8">
        <v>0</v>
      </c>
      <c r="G14" s="8">
        <v>0</v>
      </c>
      <c r="H14" s="8">
        <v>0</v>
      </c>
      <c r="I14" s="8">
        <v>0</v>
      </c>
      <c r="J14" s="8">
        <v>0</v>
      </c>
      <c r="K14" s="8">
        <v>0</v>
      </c>
      <c r="L14" s="8">
        <v>0</v>
      </c>
      <c r="M14" s="8">
        <v>0</v>
      </c>
      <c r="N14" s="8">
        <v>0</v>
      </c>
      <c r="O14" s="8">
        <v>0</v>
      </c>
      <c r="P14" s="8">
        <v>0</v>
      </c>
      <c r="Q14" s="8">
        <v>0</v>
      </c>
      <c r="R14" s="8">
        <v>0</v>
      </c>
      <c r="S14" s="8">
        <v>0</v>
      </c>
      <c r="T14" s="8">
        <v>0</v>
      </c>
      <c r="U14" s="8">
        <v>0</v>
      </c>
      <c r="V14" s="8">
        <v>0</v>
      </c>
      <c r="W14" s="8">
        <v>0</v>
      </c>
      <c r="X14" s="8">
        <v>0</v>
      </c>
      <c r="Y14" s="8">
        <v>0</v>
      </c>
      <c r="Z14" s="8">
        <v>0</v>
      </c>
    </row>
    <row r="15" spans="1:26" x14ac:dyDescent="0.25">
      <c r="A15" s="7" t="s">
        <v>45</v>
      </c>
      <c r="B15" s="7" t="s">
        <v>46</v>
      </c>
      <c r="C15" s="8">
        <v>0</v>
      </c>
      <c r="D15" s="8">
        <v>0</v>
      </c>
      <c r="E15" s="8">
        <v>0</v>
      </c>
      <c r="F15" s="8">
        <v>0</v>
      </c>
      <c r="G15" s="8">
        <v>0</v>
      </c>
      <c r="H15" s="8">
        <v>0</v>
      </c>
      <c r="I15" s="8">
        <v>0</v>
      </c>
      <c r="J15" s="8">
        <v>0</v>
      </c>
      <c r="K15" s="8">
        <v>0</v>
      </c>
      <c r="L15" s="8">
        <v>0</v>
      </c>
      <c r="M15" s="8">
        <v>0</v>
      </c>
      <c r="N15" s="8">
        <v>0</v>
      </c>
      <c r="O15" s="8">
        <v>0</v>
      </c>
      <c r="P15" s="8">
        <v>0</v>
      </c>
      <c r="Q15" s="8">
        <v>0</v>
      </c>
      <c r="R15" s="8">
        <v>0</v>
      </c>
      <c r="S15" s="8">
        <v>0</v>
      </c>
      <c r="T15" s="8">
        <v>0</v>
      </c>
      <c r="U15" s="8">
        <v>0</v>
      </c>
      <c r="V15" s="8">
        <v>0</v>
      </c>
      <c r="W15" s="8">
        <v>0</v>
      </c>
      <c r="X15" s="8">
        <v>0</v>
      </c>
      <c r="Y15" s="8">
        <v>0</v>
      </c>
      <c r="Z15" s="8">
        <v>0</v>
      </c>
    </row>
    <row r="16" spans="1:26" ht="25.5" x14ac:dyDescent="0.25">
      <c r="A16" s="7"/>
      <c r="B16" s="7" t="s">
        <v>48</v>
      </c>
      <c r="C16" s="8">
        <v>0</v>
      </c>
      <c r="D16" s="8">
        <v>0</v>
      </c>
      <c r="E16" s="8">
        <v>0</v>
      </c>
      <c r="F16" s="8">
        <v>0</v>
      </c>
      <c r="G16" s="8">
        <v>0</v>
      </c>
      <c r="H16" s="8">
        <v>0</v>
      </c>
      <c r="I16" s="8">
        <v>0</v>
      </c>
      <c r="J16" s="8">
        <v>0</v>
      </c>
      <c r="K16" s="8">
        <v>0</v>
      </c>
      <c r="L16" s="8">
        <v>0</v>
      </c>
      <c r="M16" s="8">
        <v>0</v>
      </c>
      <c r="N16" s="8">
        <v>0</v>
      </c>
      <c r="O16" s="8">
        <v>0</v>
      </c>
      <c r="P16" s="8">
        <v>0</v>
      </c>
      <c r="Q16" s="8">
        <v>0</v>
      </c>
      <c r="R16" s="8">
        <v>0</v>
      </c>
      <c r="S16" s="8">
        <v>0</v>
      </c>
      <c r="T16" s="8">
        <v>0</v>
      </c>
      <c r="U16" s="8">
        <v>0</v>
      </c>
      <c r="V16" s="8">
        <v>0</v>
      </c>
      <c r="W16" s="8">
        <v>0</v>
      </c>
      <c r="X16" s="8">
        <v>0</v>
      </c>
      <c r="Y16" s="8">
        <v>0</v>
      </c>
      <c r="Z16" s="8">
        <v>0</v>
      </c>
    </row>
    <row r="17" spans="1:26" x14ac:dyDescent="0.25">
      <c r="A17" s="7"/>
      <c r="B17" s="7" t="s">
        <v>50</v>
      </c>
      <c r="C17" s="8">
        <v>0</v>
      </c>
      <c r="D17" s="8">
        <v>0</v>
      </c>
      <c r="E17" s="8">
        <v>0</v>
      </c>
      <c r="F17" s="8">
        <v>0</v>
      </c>
      <c r="G17" s="8">
        <v>0</v>
      </c>
      <c r="H17" s="8">
        <v>0</v>
      </c>
      <c r="I17" s="8">
        <v>0</v>
      </c>
      <c r="J17" s="8">
        <v>0</v>
      </c>
      <c r="K17" s="8">
        <v>0</v>
      </c>
      <c r="L17" s="8">
        <v>0</v>
      </c>
      <c r="M17" s="8">
        <v>0</v>
      </c>
      <c r="N17" s="8">
        <v>0</v>
      </c>
      <c r="O17" s="8">
        <v>0</v>
      </c>
      <c r="P17" s="8">
        <v>0</v>
      </c>
      <c r="Q17" s="8">
        <v>0</v>
      </c>
      <c r="R17" s="8">
        <v>0</v>
      </c>
      <c r="S17" s="8">
        <v>0</v>
      </c>
      <c r="T17" s="8">
        <v>0</v>
      </c>
      <c r="U17" s="8">
        <v>0</v>
      </c>
      <c r="V17" s="8">
        <v>0</v>
      </c>
      <c r="W17" s="8">
        <v>0</v>
      </c>
      <c r="X17" s="8">
        <v>0</v>
      </c>
      <c r="Y17" s="8">
        <v>0</v>
      </c>
      <c r="Z17" s="8">
        <v>0</v>
      </c>
    </row>
    <row r="18" spans="1:26" ht="38.25" x14ac:dyDescent="0.25">
      <c r="A18" s="7" t="s">
        <v>51</v>
      </c>
      <c r="B18" s="7" t="s">
        <v>52</v>
      </c>
      <c r="C18" s="8">
        <v>13.712</v>
      </c>
      <c r="D18" s="8">
        <v>14.343</v>
      </c>
      <c r="E18" s="8">
        <v>14.59</v>
      </c>
      <c r="F18" s="8">
        <v>14.59</v>
      </c>
      <c r="G18" s="8">
        <v>14.914999999999999</v>
      </c>
      <c r="H18" s="8">
        <v>15.369</v>
      </c>
      <c r="I18" s="8">
        <v>16.334</v>
      </c>
      <c r="J18" s="8">
        <v>17.783999999999999</v>
      </c>
      <c r="K18" s="8">
        <v>17.556999999999999</v>
      </c>
      <c r="L18" s="8">
        <v>18.599</v>
      </c>
      <c r="M18" s="8">
        <v>19.266999999999999</v>
      </c>
      <c r="N18" s="8">
        <v>19.611000000000001</v>
      </c>
      <c r="O18" s="8">
        <v>19.934000000000001</v>
      </c>
      <c r="P18" s="8">
        <v>20.439</v>
      </c>
      <c r="Q18" s="8">
        <v>21.108000000000001</v>
      </c>
      <c r="R18" s="8">
        <v>21.763999999999999</v>
      </c>
      <c r="S18" s="8">
        <v>22.213000000000001</v>
      </c>
      <c r="T18" s="8">
        <v>22.646999999999998</v>
      </c>
      <c r="U18" s="8">
        <v>22.738</v>
      </c>
      <c r="V18" s="8">
        <v>23.215</v>
      </c>
      <c r="W18" s="8">
        <v>21.047999999999998</v>
      </c>
      <c r="X18" s="8">
        <v>23.783999999999999</v>
      </c>
      <c r="Y18" s="8">
        <v>26.916</v>
      </c>
      <c r="Z18" s="8">
        <v>28.681000000000001</v>
      </c>
    </row>
    <row r="19" spans="1:26" ht="25.5" x14ac:dyDescent="0.25">
      <c r="A19" s="7" t="s">
        <v>53</v>
      </c>
      <c r="B19" s="7" t="s">
        <v>54</v>
      </c>
      <c r="C19" s="8">
        <v>3.6080000000000001</v>
      </c>
      <c r="D19" s="8">
        <v>3.8090000000000002</v>
      </c>
      <c r="E19" s="8">
        <v>4.0030000000000001</v>
      </c>
      <c r="F19" s="8">
        <v>4.0030000000000001</v>
      </c>
      <c r="G19" s="8">
        <v>4.0919999999999996</v>
      </c>
      <c r="H19" s="8">
        <v>4.37</v>
      </c>
      <c r="I19" s="8">
        <v>4.8099999999999996</v>
      </c>
      <c r="J19" s="8">
        <v>5.0960000000000001</v>
      </c>
      <c r="K19" s="8">
        <v>5.1070000000000002</v>
      </c>
      <c r="L19" s="8">
        <v>5.3869999999999996</v>
      </c>
      <c r="M19" s="8">
        <v>5.6879999999999997</v>
      </c>
      <c r="N19" s="8">
        <v>5.7370000000000001</v>
      </c>
      <c r="O19" s="8">
        <v>5.8449999999999998</v>
      </c>
      <c r="P19" s="8">
        <v>5.9880000000000004</v>
      </c>
      <c r="Q19" s="8">
        <v>6.2270000000000003</v>
      </c>
      <c r="R19" s="8">
        <v>6.3819999999999997</v>
      </c>
      <c r="S19" s="8">
        <v>6.5250000000000004</v>
      </c>
      <c r="T19" s="8">
        <v>6.6219999999999999</v>
      </c>
      <c r="U19" s="8">
        <v>6.5910000000000002</v>
      </c>
      <c r="V19" s="8">
        <v>6.6710000000000003</v>
      </c>
      <c r="W19" s="8">
        <v>5.3209999999999997</v>
      </c>
      <c r="X19" s="8">
        <v>6.4249999999999998</v>
      </c>
      <c r="Y19" s="8">
        <v>7.8440000000000003</v>
      </c>
      <c r="Z19" s="8">
        <v>8.4109999999999996</v>
      </c>
    </row>
    <row r="20" spans="1:26" x14ac:dyDescent="0.25">
      <c r="A20" s="7" t="s">
        <v>55</v>
      </c>
      <c r="B20" s="7" t="s">
        <v>56</v>
      </c>
      <c r="C20" s="8">
        <v>10.103999999999999</v>
      </c>
      <c r="D20" s="8">
        <v>10.534000000000001</v>
      </c>
      <c r="E20" s="8">
        <v>10.587</v>
      </c>
      <c r="F20" s="8">
        <v>10.587</v>
      </c>
      <c r="G20" s="8">
        <v>10.823</v>
      </c>
      <c r="H20" s="8">
        <v>10.999000000000001</v>
      </c>
      <c r="I20" s="8">
        <v>11.523999999999999</v>
      </c>
      <c r="J20" s="8">
        <v>12.688000000000001</v>
      </c>
      <c r="K20" s="8">
        <v>12.45</v>
      </c>
      <c r="L20" s="8">
        <v>13.212</v>
      </c>
      <c r="M20" s="8">
        <v>13.579000000000001</v>
      </c>
      <c r="N20" s="8">
        <v>13.874000000000001</v>
      </c>
      <c r="O20" s="8">
        <v>14.089</v>
      </c>
      <c r="P20" s="8">
        <v>14.451000000000001</v>
      </c>
      <c r="Q20" s="8">
        <v>14.881</v>
      </c>
      <c r="R20" s="8">
        <v>15.382</v>
      </c>
      <c r="S20" s="8">
        <v>15.688000000000001</v>
      </c>
      <c r="T20" s="8">
        <v>16.024999999999999</v>
      </c>
      <c r="U20" s="8">
        <v>16.146999999999998</v>
      </c>
      <c r="V20" s="8">
        <v>16.544</v>
      </c>
      <c r="W20" s="8">
        <v>15.727</v>
      </c>
      <c r="X20" s="8">
        <v>17.358000000000001</v>
      </c>
      <c r="Y20" s="8">
        <v>19.071999999999999</v>
      </c>
      <c r="Z20" s="8">
        <v>20.27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23"/>
  <sheetViews>
    <sheetView topLeftCell="Q10" workbookViewId="0">
      <selection activeCell="U23" sqref="U23"/>
    </sheetView>
  </sheetViews>
  <sheetFormatPr baseColWidth="10" defaultColWidth="8.85546875" defaultRowHeight="15" x14ac:dyDescent="0.25"/>
  <cols>
    <col min="1" max="1" width="20.28515625" bestFit="1" customWidth="1"/>
    <col min="2" max="2" width="50.7109375" customWidth="1"/>
    <col min="3" max="26" width="13" customWidth="1"/>
  </cols>
  <sheetData>
    <row r="1" spans="1:26" x14ac:dyDescent="0.25">
      <c r="A1" s="1" t="s">
        <v>294</v>
      </c>
    </row>
    <row r="2" spans="1:26" x14ac:dyDescent="0.25">
      <c r="A2" s="1" t="s">
        <v>25</v>
      </c>
    </row>
    <row r="3" spans="1:26" x14ac:dyDescent="0.25">
      <c r="A3" s="2" t="s">
        <v>0</v>
      </c>
    </row>
    <row r="5" spans="1:26" ht="12.75" customHeight="1" x14ac:dyDescent="0.25">
      <c r="C5" s="7" t="s">
        <v>1</v>
      </c>
      <c r="D5" s="7" t="s">
        <v>2</v>
      </c>
      <c r="E5" s="7" t="s">
        <v>3</v>
      </c>
      <c r="F5" s="7" t="s">
        <v>4</v>
      </c>
      <c r="G5" s="7" t="s">
        <v>5</v>
      </c>
      <c r="H5" s="7" t="s">
        <v>6</v>
      </c>
      <c r="I5" s="7" t="s">
        <v>7</v>
      </c>
      <c r="J5" s="7" t="s">
        <v>8</v>
      </c>
      <c r="K5" s="7" t="s">
        <v>9</v>
      </c>
      <c r="L5" s="7" t="s">
        <v>10</v>
      </c>
      <c r="M5" s="7" t="s">
        <v>11</v>
      </c>
      <c r="N5" s="7" t="s">
        <v>12</v>
      </c>
      <c r="O5" s="7" t="s">
        <v>13</v>
      </c>
      <c r="P5" s="7" t="s">
        <v>14</v>
      </c>
      <c r="Q5" s="7" t="s">
        <v>15</v>
      </c>
      <c r="R5" s="7" t="s">
        <v>16</v>
      </c>
      <c r="S5" s="7" t="s">
        <v>17</v>
      </c>
      <c r="T5" s="7" t="s">
        <v>18</v>
      </c>
      <c r="U5" s="7" t="s">
        <v>19</v>
      </c>
      <c r="V5" s="7" t="s">
        <v>20</v>
      </c>
      <c r="W5" s="7" t="s">
        <v>21</v>
      </c>
      <c r="X5" s="7" t="s">
        <v>22</v>
      </c>
      <c r="Y5" s="7" t="s">
        <v>23</v>
      </c>
      <c r="Z5" s="7" t="s">
        <v>24</v>
      </c>
    </row>
    <row r="6" spans="1:26" x14ac:dyDescent="0.25">
      <c r="B6" t="s">
        <v>25</v>
      </c>
    </row>
    <row r="7" spans="1:26" x14ac:dyDescent="0.25">
      <c r="A7" s="7" t="s">
        <v>29</v>
      </c>
      <c r="B7" s="7" t="s">
        <v>30</v>
      </c>
      <c r="C7">
        <f>C23</f>
        <v>18.542999999999999</v>
      </c>
      <c r="D7">
        <f t="shared" ref="D7:Z7" si="0">D23</f>
        <v>18.968499999999999</v>
      </c>
      <c r="E7">
        <f t="shared" si="0"/>
        <v>19.535499999999999</v>
      </c>
      <c r="F7">
        <f t="shared" si="0"/>
        <v>18.775500000000001</v>
      </c>
      <c r="G7">
        <f t="shared" si="0"/>
        <v>19.917999999999999</v>
      </c>
      <c r="H7">
        <f t="shared" si="0"/>
        <v>20.229500000000002</v>
      </c>
      <c r="I7">
        <f t="shared" si="0"/>
        <v>20.758500000000002</v>
      </c>
      <c r="J7">
        <f t="shared" si="0"/>
        <v>22.023</v>
      </c>
      <c r="K7">
        <f t="shared" si="0"/>
        <v>21.701499999999999</v>
      </c>
      <c r="L7">
        <f t="shared" si="0"/>
        <v>20.607500000000002</v>
      </c>
      <c r="M7">
        <f t="shared" si="0"/>
        <v>20.414000000000001</v>
      </c>
      <c r="N7">
        <f t="shared" si="0"/>
        <v>22.551500000000001</v>
      </c>
      <c r="O7">
        <f t="shared" si="0"/>
        <v>24.547999999999998</v>
      </c>
      <c r="P7">
        <f t="shared" si="0"/>
        <v>25.163</v>
      </c>
      <c r="Q7">
        <f t="shared" si="0"/>
        <v>25.605499999999999</v>
      </c>
      <c r="R7">
        <f t="shared" si="0"/>
        <v>25.04</v>
      </c>
      <c r="S7">
        <f t="shared" si="0"/>
        <v>23.706499999999998</v>
      </c>
      <c r="T7">
        <f t="shared" si="0"/>
        <v>26.047999999999998</v>
      </c>
      <c r="U7">
        <f t="shared" si="0"/>
        <v>27.747499999999999</v>
      </c>
      <c r="V7">
        <f t="shared" si="0"/>
        <v>28.364999999999998</v>
      </c>
      <c r="W7">
        <f t="shared" si="0"/>
        <v>14.255000000000001</v>
      </c>
      <c r="X7">
        <f t="shared" si="0"/>
        <v>17.248999999999999</v>
      </c>
      <c r="Y7">
        <f t="shared" si="0"/>
        <v>28.335000000000001</v>
      </c>
      <c r="Z7">
        <f t="shared" si="0"/>
        <v>32.929000000000002</v>
      </c>
    </row>
    <row r="8" spans="1:26" x14ac:dyDescent="0.25">
      <c r="A8" s="7" t="s">
        <v>31</v>
      </c>
      <c r="B8" s="7" t="s">
        <v>32</v>
      </c>
      <c r="C8" s="8">
        <v>7.7949999999999999</v>
      </c>
      <c r="D8" s="8">
        <v>9.3620000000000001</v>
      </c>
      <c r="E8" s="8">
        <v>10.361000000000001</v>
      </c>
      <c r="F8" s="8">
        <v>9.8140000000000001</v>
      </c>
      <c r="G8" s="8">
        <v>10.837</v>
      </c>
      <c r="H8" s="8">
        <v>12.063000000000001</v>
      </c>
      <c r="I8" s="8">
        <v>13.055999999999999</v>
      </c>
      <c r="J8" s="8">
        <v>12.930999999999999</v>
      </c>
      <c r="K8" s="8">
        <v>12.557</v>
      </c>
      <c r="L8" s="8">
        <v>12.862</v>
      </c>
      <c r="M8" s="8">
        <v>14.356</v>
      </c>
      <c r="N8" s="8">
        <v>14.573</v>
      </c>
      <c r="O8" s="8">
        <v>16.033000000000001</v>
      </c>
      <c r="P8" s="8">
        <v>16.045999999999999</v>
      </c>
      <c r="Q8" s="8">
        <v>17.593</v>
      </c>
      <c r="R8" s="8">
        <v>18.928000000000001</v>
      </c>
      <c r="S8" s="8">
        <v>19.960999999999999</v>
      </c>
      <c r="T8" s="8">
        <v>20.071000000000002</v>
      </c>
      <c r="U8" s="8">
        <v>22.495999999999999</v>
      </c>
      <c r="V8" s="8">
        <v>22.783000000000001</v>
      </c>
      <c r="W8" s="8">
        <v>21.501000000000001</v>
      </c>
      <c r="X8" s="8">
        <v>25.021000000000001</v>
      </c>
      <c r="Y8" s="8">
        <v>27.736000000000001</v>
      </c>
      <c r="Z8" s="8">
        <v>29.411000000000001</v>
      </c>
    </row>
    <row r="9" spans="1:26" s="11" customFormat="1" x14ac:dyDescent="0.25">
      <c r="A9" s="12" t="s">
        <v>33</v>
      </c>
      <c r="B9" s="12" t="s">
        <v>34</v>
      </c>
      <c r="C9" s="13">
        <v>3.3839999999999999</v>
      </c>
      <c r="D9" s="13">
        <v>3.2690000000000001</v>
      </c>
      <c r="E9" s="13">
        <v>3.3039999999999998</v>
      </c>
      <c r="F9" s="13">
        <v>3.3140000000000001</v>
      </c>
      <c r="G9" s="13">
        <v>3.5489999999999999</v>
      </c>
      <c r="H9" s="13">
        <v>3.456</v>
      </c>
      <c r="I9" s="13">
        <v>3.0619999999999998</v>
      </c>
      <c r="J9" s="13">
        <v>3.048</v>
      </c>
      <c r="K9" s="13">
        <v>2.9910000000000001</v>
      </c>
      <c r="L9" s="13">
        <v>2.8490000000000002</v>
      </c>
      <c r="M9" s="13">
        <v>3.3860000000000001</v>
      </c>
      <c r="N9" s="13">
        <v>3.0510000000000002</v>
      </c>
      <c r="O9" s="13">
        <v>3.21</v>
      </c>
      <c r="P9" s="13">
        <v>3.266</v>
      </c>
      <c r="Q9" s="13">
        <v>3.3290000000000002</v>
      </c>
      <c r="R9" s="13">
        <v>3.4009999999999998</v>
      </c>
      <c r="S9" s="13">
        <v>3.548</v>
      </c>
      <c r="T9" s="13">
        <v>3.5870000000000002</v>
      </c>
      <c r="U9" s="13">
        <v>3.81</v>
      </c>
      <c r="V9" s="13">
        <v>3.9729999999999999</v>
      </c>
      <c r="W9" s="13">
        <v>2.7669999999999999</v>
      </c>
      <c r="X9" s="13">
        <v>3.1789999999999998</v>
      </c>
      <c r="Y9" s="13">
        <v>3.1880000000000002</v>
      </c>
      <c r="Z9" s="13">
        <v>3.4369999999999998</v>
      </c>
    </row>
    <row r="10" spans="1:26" x14ac:dyDescent="0.25">
      <c r="A10" s="7" t="s">
        <v>35</v>
      </c>
      <c r="B10" s="7" t="s">
        <v>36</v>
      </c>
      <c r="C10" s="8">
        <v>1.6839999999999999</v>
      </c>
      <c r="D10" s="8">
        <v>2.0590000000000002</v>
      </c>
      <c r="E10" s="8">
        <v>2.786</v>
      </c>
      <c r="F10" s="8">
        <v>2.59</v>
      </c>
      <c r="G10" s="8">
        <v>2.7890000000000001</v>
      </c>
      <c r="H10" s="8">
        <v>3.149</v>
      </c>
      <c r="I10" s="8">
        <v>3.375</v>
      </c>
      <c r="J10" s="8">
        <v>3.6080000000000001</v>
      </c>
      <c r="K10" s="8">
        <v>3.468</v>
      </c>
      <c r="L10" s="8">
        <v>3.7749999999999999</v>
      </c>
      <c r="M10" s="8">
        <v>4.7850000000000001</v>
      </c>
      <c r="N10" s="8">
        <v>5.1609999999999996</v>
      </c>
      <c r="O10" s="8">
        <v>5.4850000000000003</v>
      </c>
      <c r="P10" s="8">
        <v>4.9290000000000003</v>
      </c>
      <c r="Q10" s="8">
        <v>4.8209999999999997</v>
      </c>
      <c r="R10" s="8">
        <v>5.3250000000000002</v>
      </c>
      <c r="S10" s="8">
        <v>5.3019999999999996</v>
      </c>
      <c r="T10" s="8">
        <v>4.5209999999999999</v>
      </c>
      <c r="U10" s="8">
        <v>5.6059999999999999</v>
      </c>
      <c r="V10" s="8">
        <v>4.7439999999999998</v>
      </c>
      <c r="W10" s="8">
        <v>4.26</v>
      </c>
      <c r="X10" s="8">
        <v>3.92</v>
      </c>
      <c r="Y10" s="8">
        <v>3.996</v>
      </c>
      <c r="Z10" s="8">
        <v>3.9289999999999998</v>
      </c>
    </row>
    <row r="11" spans="1:26" ht="25.5" x14ac:dyDescent="0.25">
      <c r="A11" s="7" t="s">
        <v>37</v>
      </c>
      <c r="B11" s="7" t="s">
        <v>38</v>
      </c>
      <c r="C11" s="8">
        <v>2.7269999999999999</v>
      </c>
      <c r="D11" s="8">
        <v>4.0339999999999998</v>
      </c>
      <c r="E11" s="8">
        <v>4.2709999999999999</v>
      </c>
      <c r="F11" s="8">
        <v>3.91</v>
      </c>
      <c r="G11" s="8">
        <v>4.4989999999999997</v>
      </c>
      <c r="H11" s="8">
        <v>5.4580000000000002</v>
      </c>
      <c r="I11" s="8">
        <v>6.62</v>
      </c>
      <c r="J11" s="8">
        <v>6.2750000000000004</v>
      </c>
      <c r="K11" s="8">
        <v>6.0979999999999999</v>
      </c>
      <c r="L11" s="8">
        <v>6.2370000000000001</v>
      </c>
      <c r="M11" s="8">
        <v>6.1849999999999996</v>
      </c>
      <c r="N11" s="8">
        <v>6.3609999999999998</v>
      </c>
      <c r="O11" s="8">
        <v>7.3380000000000001</v>
      </c>
      <c r="P11" s="8">
        <v>7.851</v>
      </c>
      <c r="Q11" s="8">
        <v>9.4429999999999996</v>
      </c>
      <c r="R11" s="8">
        <v>10.202</v>
      </c>
      <c r="S11" s="8">
        <v>11.111000000000001</v>
      </c>
      <c r="T11" s="8">
        <v>11.962999999999999</v>
      </c>
      <c r="U11" s="8">
        <v>13.08</v>
      </c>
      <c r="V11" s="8">
        <v>14.066000000000001</v>
      </c>
      <c r="W11" s="8">
        <v>14.474</v>
      </c>
      <c r="X11" s="8">
        <v>17.922000000000001</v>
      </c>
      <c r="Y11" s="8">
        <v>20.552</v>
      </c>
      <c r="Z11" s="8">
        <v>22.045000000000002</v>
      </c>
    </row>
    <row r="12" spans="1:26" x14ac:dyDescent="0.25">
      <c r="A12" s="7" t="s">
        <v>39</v>
      </c>
      <c r="B12" s="7" t="s">
        <v>40</v>
      </c>
    </row>
    <row r="13" spans="1:26" ht="25.5" x14ac:dyDescent="0.25">
      <c r="A13" s="7" t="s">
        <v>41</v>
      </c>
      <c r="B13" s="7" t="s">
        <v>42</v>
      </c>
      <c r="C13" s="8">
        <v>25.881</v>
      </c>
      <c r="D13" s="8">
        <v>27.666</v>
      </c>
      <c r="E13" s="8">
        <v>29.594000000000001</v>
      </c>
      <c r="F13" s="8">
        <v>30.574999999999999</v>
      </c>
      <c r="G13" s="8">
        <v>31.462</v>
      </c>
      <c r="H13" s="8">
        <v>34.863999999999997</v>
      </c>
      <c r="I13" s="8">
        <v>35.835999999999999</v>
      </c>
      <c r="J13" s="8">
        <v>40.186</v>
      </c>
      <c r="K13" s="8">
        <v>45.152999999999999</v>
      </c>
      <c r="L13" s="8">
        <v>45.494</v>
      </c>
      <c r="M13" s="8">
        <v>46.838999999999999</v>
      </c>
      <c r="N13" s="8">
        <v>54.344000000000001</v>
      </c>
      <c r="O13" s="8">
        <v>58.561999999999998</v>
      </c>
      <c r="P13" s="8">
        <v>64.040999999999997</v>
      </c>
      <c r="Q13" s="8">
        <v>73.197000000000003</v>
      </c>
      <c r="R13" s="8">
        <v>81.042000000000002</v>
      </c>
      <c r="S13" s="8">
        <v>84.588999999999999</v>
      </c>
      <c r="T13" s="8">
        <v>82.316999999999993</v>
      </c>
      <c r="U13" s="8">
        <v>89.203999999999994</v>
      </c>
      <c r="V13" s="8">
        <v>88.881</v>
      </c>
      <c r="W13" s="8">
        <v>80.287000000000006</v>
      </c>
      <c r="X13" s="8">
        <v>89.388000000000005</v>
      </c>
      <c r="Y13" s="8">
        <v>102.004</v>
      </c>
      <c r="Z13" s="8">
        <v>107.205</v>
      </c>
    </row>
    <row r="14" spans="1:26" ht="38.25" x14ac:dyDescent="0.25">
      <c r="A14" s="7" t="s">
        <v>43</v>
      </c>
      <c r="B14" s="7" t="s">
        <v>44</v>
      </c>
      <c r="C14" s="8">
        <v>11.28</v>
      </c>
      <c r="D14" s="8">
        <v>11.712</v>
      </c>
      <c r="E14" s="8">
        <v>12.275</v>
      </c>
      <c r="F14" s="8">
        <v>12.430999999999999</v>
      </c>
      <c r="G14" s="8">
        <v>11.327</v>
      </c>
      <c r="H14" s="8">
        <v>11.664</v>
      </c>
      <c r="I14" s="8">
        <v>11.75</v>
      </c>
      <c r="J14" s="8">
        <v>11.689</v>
      </c>
      <c r="K14" s="8">
        <v>12.4</v>
      </c>
      <c r="L14" s="8">
        <v>13.577</v>
      </c>
      <c r="M14" s="8">
        <v>15.837</v>
      </c>
      <c r="N14" s="8">
        <v>16.998000000000001</v>
      </c>
      <c r="O14" s="8">
        <v>19.492000000000001</v>
      </c>
      <c r="P14" s="8">
        <v>21.18</v>
      </c>
      <c r="Q14" s="8">
        <v>23.422000000000001</v>
      </c>
      <c r="R14" s="8">
        <v>24.768999999999998</v>
      </c>
      <c r="S14" s="8">
        <v>28.128</v>
      </c>
      <c r="T14" s="8">
        <v>26.719000000000001</v>
      </c>
      <c r="U14" s="8">
        <v>30.407</v>
      </c>
      <c r="V14" s="8">
        <v>30.199000000000002</v>
      </c>
      <c r="W14" s="8">
        <v>29.678000000000001</v>
      </c>
      <c r="X14" s="8">
        <v>32.595999999999997</v>
      </c>
      <c r="Y14" s="8">
        <v>37.752000000000002</v>
      </c>
      <c r="Z14" s="8">
        <v>39.331000000000003</v>
      </c>
    </row>
    <row r="15" spans="1:26" x14ac:dyDescent="0.25">
      <c r="A15" s="7" t="s">
        <v>45</v>
      </c>
      <c r="B15" s="7" t="s">
        <v>46</v>
      </c>
      <c r="C15" s="8">
        <v>4.6310000000000002</v>
      </c>
      <c r="D15" s="8">
        <v>5.1820000000000004</v>
      </c>
      <c r="E15" s="8">
        <v>5.016</v>
      </c>
      <c r="F15" s="8">
        <v>5.1909999999999998</v>
      </c>
      <c r="G15" s="8">
        <v>4.9480000000000004</v>
      </c>
      <c r="H15" s="8">
        <v>4.7169999999999996</v>
      </c>
      <c r="I15" s="8">
        <v>4.6289999999999996</v>
      </c>
      <c r="J15" s="8">
        <v>5.2309999999999999</v>
      </c>
      <c r="K15" s="8">
        <v>5.3819999999999997</v>
      </c>
      <c r="L15" s="8">
        <v>5.0330000000000004</v>
      </c>
      <c r="M15" s="8">
        <v>5.5830000000000002</v>
      </c>
      <c r="N15" s="8">
        <v>6.3109999999999999</v>
      </c>
      <c r="O15" s="8">
        <v>7.21</v>
      </c>
      <c r="P15" s="8">
        <v>8.7569999999999997</v>
      </c>
      <c r="Q15" s="8">
        <v>10.503</v>
      </c>
      <c r="R15" s="8">
        <v>11.43</v>
      </c>
      <c r="S15" s="8">
        <v>10.33</v>
      </c>
      <c r="T15" s="8">
        <v>11.068</v>
      </c>
      <c r="U15" s="8">
        <v>11.763</v>
      </c>
      <c r="V15" s="8">
        <v>12.345000000000001</v>
      </c>
      <c r="W15" s="8">
        <v>9.9540000000000006</v>
      </c>
      <c r="X15" s="8">
        <v>12.183</v>
      </c>
      <c r="Y15" s="8">
        <v>12.863</v>
      </c>
      <c r="Z15" s="8">
        <v>14.037000000000001</v>
      </c>
    </row>
    <row r="16" spans="1:26" ht="25.5" x14ac:dyDescent="0.25">
      <c r="A16" s="7" t="s">
        <v>47</v>
      </c>
      <c r="B16" s="7" t="s">
        <v>48</v>
      </c>
      <c r="C16" s="8">
        <v>1.9830000000000001</v>
      </c>
      <c r="D16" s="8">
        <v>2.2400000000000002</v>
      </c>
      <c r="E16" s="8">
        <v>2.2930000000000001</v>
      </c>
      <c r="F16" s="8">
        <v>2.3540000000000001</v>
      </c>
      <c r="G16" s="8">
        <v>3.1480000000000001</v>
      </c>
      <c r="H16" s="8">
        <v>3.964</v>
      </c>
      <c r="I16" s="8">
        <v>3.5070000000000001</v>
      </c>
      <c r="J16" s="8">
        <v>2.9380000000000002</v>
      </c>
      <c r="K16" s="8">
        <v>3.4420000000000002</v>
      </c>
      <c r="L16" s="8">
        <v>3.1389999999999998</v>
      </c>
      <c r="M16" s="8">
        <v>2.8420000000000001</v>
      </c>
      <c r="N16" s="8">
        <v>3.9119999999999999</v>
      </c>
      <c r="O16" s="8">
        <v>4.0860000000000003</v>
      </c>
      <c r="P16" s="8">
        <v>4.0179999999999998</v>
      </c>
      <c r="Q16" s="8">
        <v>4.1989999999999998</v>
      </c>
      <c r="R16" s="8">
        <v>4.2389999999999999</v>
      </c>
      <c r="S16" s="8">
        <v>5.31</v>
      </c>
      <c r="T16" s="8">
        <v>5.1779999999999999</v>
      </c>
      <c r="U16" s="8">
        <v>6.1609999999999996</v>
      </c>
      <c r="V16" s="8">
        <v>6.0839999999999996</v>
      </c>
      <c r="W16" s="8">
        <v>6.5880000000000001</v>
      </c>
      <c r="X16" s="8">
        <v>7.2270000000000003</v>
      </c>
      <c r="Y16" s="8">
        <v>8.2629999999999999</v>
      </c>
      <c r="Z16" s="8">
        <v>8.6609999999999996</v>
      </c>
    </row>
    <row r="17" spans="1:26" x14ac:dyDescent="0.25">
      <c r="A17" s="7" t="s">
        <v>49</v>
      </c>
      <c r="B17" s="7" t="s">
        <v>50</v>
      </c>
      <c r="C17" s="8">
        <v>7.9870000000000001</v>
      </c>
      <c r="D17" s="8">
        <v>8.532</v>
      </c>
      <c r="E17" s="8">
        <v>10.01</v>
      </c>
      <c r="F17" s="8">
        <v>10.598000000000001</v>
      </c>
      <c r="G17" s="8">
        <v>12.038</v>
      </c>
      <c r="H17" s="8">
        <v>14.52</v>
      </c>
      <c r="I17" s="8">
        <v>15.95</v>
      </c>
      <c r="J17" s="8">
        <v>20.327999999999999</v>
      </c>
      <c r="K17" s="8">
        <v>23.928999999999998</v>
      </c>
      <c r="L17" s="8">
        <v>23.745000000000001</v>
      </c>
      <c r="M17" s="8">
        <v>22.577000000000002</v>
      </c>
      <c r="N17" s="8">
        <v>27.123000000000001</v>
      </c>
      <c r="O17" s="8">
        <v>27.774000000000001</v>
      </c>
      <c r="P17" s="8">
        <v>30.085999999999999</v>
      </c>
      <c r="Q17" s="8">
        <v>35.073</v>
      </c>
      <c r="R17" s="8">
        <v>40.603999999999999</v>
      </c>
      <c r="S17" s="8">
        <v>40.820999999999998</v>
      </c>
      <c r="T17" s="8">
        <v>39.351999999999997</v>
      </c>
      <c r="U17" s="8">
        <v>40.872999999999998</v>
      </c>
      <c r="V17" s="8">
        <v>40.253</v>
      </c>
      <c r="W17" s="8">
        <v>34.067</v>
      </c>
      <c r="X17" s="8">
        <v>37.381999999999998</v>
      </c>
      <c r="Y17" s="8">
        <v>43.125999999999998</v>
      </c>
      <c r="Z17" s="8">
        <v>45.176000000000002</v>
      </c>
    </row>
    <row r="18" spans="1:26" ht="38.25" x14ac:dyDescent="0.25">
      <c r="A18" s="7" t="s">
        <v>51</v>
      </c>
      <c r="B18" s="7" t="s">
        <v>52</v>
      </c>
      <c r="C18" s="8">
        <v>1.579</v>
      </c>
      <c r="D18" s="8">
        <v>1.502</v>
      </c>
      <c r="E18" s="8">
        <v>1.5029999999999999</v>
      </c>
      <c r="F18" s="8">
        <v>1.516</v>
      </c>
      <c r="G18" s="8">
        <v>1.61</v>
      </c>
      <c r="H18" s="8">
        <v>1.7969999999999999</v>
      </c>
      <c r="I18" s="8">
        <v>2.0819999999999999</v>
      </c>
      <c r="J18" s="8">
        <v>2.2429999999999999</v>
      </c>
      <c r="K18" s="8">
        <v>2.524</v>
      </c>
      <c r="L18" s="8">
        <v>2.2749999999999999</v>
      </c>
      <c r="M18" s="8">
        <v>2.85</v>
      </c>
      <c r="N18" s="8">
        <v>2.7010000000000001</v>
      </c>
      <c r="O18" s="8">
        <v>3.367</v>
      </c>
      <c r="P18" s="8">
        <v>3.629</v>
      </c>
      <c r="Q18" s="8">
        <v>3.2330000000000001</v>
      </c>
      <c r="R18" s="8">
        <v>3.6440000000000001</v>
      </c>
      <c r="S18" s="8">
        <v>4.5069999999999997</v>
      </c>
      <c r="T18" s="8">
        <v>4.1459999999999999</v>
      </c>
      <c r="U18" s="8">
        <v>4.4390000000000001</v>
      </c>
      <c r="V18" s="8">
        <v>4.6550000000000002</v>
      </c>
      <c r="W18" s="8">
        <v>2.8450000000000002</v>
      </c>
      <c r="X18" s="8">
        <v>3.5840000000000001</v>
      </c>
      <c r="Y18" s="8">
        <v>3.9209999999999998</v>
      </c>
      <c r="Z18" s="8">
        <v>3.988</v>
      </c>
    </row>
    <row r="19" spans="1:26" ht="25.5" x14ac:dyDescent="0.25">
      <c r="A19" s="7" t="s">
        <v>53</v>
      </c>
      <c r="B19" s="7" t="s">
        <v>54</v>
      </c>
      <c r="C19" s="8">
        <v>0.78300000000000003</v>
      </c>
      <c r="D19" s="8">
        <v>0.69</v>
      </c>
      <c r="E19" s="8">
        <v>0.63400000000000001</v>
      </c>
      <c r="F19" s="8">
        <v>0.64700000000000002</v>
      </c>
      <c r="G19" s="8">
        <v>0.68200000000000005</v>
      </c>
      <c r="H19" s="8">
        <v>0.73199999999999998</v>
      </c>
      <c r="I19" s="8">
        <v>0.90200000000000002</v>
      </c>
      <c r="J19" s="8">
        <v>0.85599999999999998</v>
      </c>
      <c r="K19" s="8">
        <v>1.018</v>
      </c>
      <c r="L19" s="8">
        <v>0.83799999999999997</v>
      </c>
      <c r="M19" s="8">
        <v>0.72499999999999998</v>
      </c>
      <c r="N19" s="8">
        <v>1.1279999999999999</v>
      </c>
      <c r="O19" s="8">
        <v>1.3320000000000001</v>
      </c>
      <c r="P19" s="8">
        <v>1.4950000000000001</v>
      </c>
      <c r="Q19" s="8">
        <v>1.0660000000000001</v>
      </c>
      <c r="R19" s="8">
        <v>1.1890000000000001</v>
      </c>
      <c r="S19" s="8">
        <v>1.6970000000000001</v>
      </c>
      <c r="T19" s="8">
        <v>1.27</v>
      </c>
      <c r="U19" s="8">
        <v>1.2050000000000001</v>
      </c>
      <c r="V19" s="8">
        <v>1.335</v>
      </c>
      <c r="W19" s="8">
        <v>0.94299999999999995</v>
      </c>
      <c r="X19" s="8">
        <v>1.5229999999999999</v>
      </c>
      <c r="Y19" s="8">
        <v>1.8280000000000001</v>
      </c>
      <c r="Z19" s="8">
        <v>1.72</v>
      </c>
    </row>
    <row r="20" spans="1:26" x14ac:dyDescent="0.25">
      <c r="A20" s="7" t="s">
        <v>55</v>
      </c>
      <c r="B20" s="7" t="s">
        <v>56</v>
      </c>
      <c r="C20" s="8">
        <v>0.79600000000000004</v>
      </c>
      <c r="D20" s="8">
        <v>0.81200000000000006</v>
      </c>
      <c r="E20" s="8">
        <v>0.86899999999999999</v>
      </c>
      <c r="F20" s="8">
        <v>0.86899999999999999</v>
      </c>
      <c r="G20" s="8">
        <v>0.92800000000000005</v>
      </c>
      <c r="H20" s="8">
        <v>1.0649999999999999</v>
      </c>
      <c r="I20" s="8">
        <v>1.18</v>
      </c>
      <c r="J20" s="8">
        <v>1.387</v>
      </c>
      <c r="K20" s="8">
        <v>1.506</v>
      </c>
      <c r="L20" s="8">
        <v>1.4370000000000001</v>
      </c>
      <c r="M20" s="8">
        <v>2.125</v>
      </c>
      <c r="N20" s="8">
        <v>1.573</v>
      </c>
      <c r="O20" s="8">
        <v>2.0350000000000001</v>
      </c>
      <c r="P20" s="8">
        <v>2.1339999999999999</v>
      </c>
      <c r="Q20" s="8">
        <v>2.1669999999999998</v>
      </c>
      <c r="R20" s="8">
        <v>2.4550000000000001</v>
      </c>
      <c r="S20" s="8">
        <v>2.81</v>
      </c>
      <c r="T20" s="8">
        <v>2.8759999999999999</v>
      </c>
      <c r="U20" s="8">
        <v>3.234</v>
      </c>
      <c r="V20" s="8">
        <v>3.32</v>
      </c>
      <c r="W20" s="8">
        <v>1.9019999999999999</v>
      </c>
      <c r="X20" s="8">
        <v>2.0609999999999999</v>
      </c>
      <c r="Y20" s="8">
        <v>2.093</v>
      </c>
      <c r="Z20" s="8">
        <v>2.2679999999999998</v>
      </c>
    </row>
    <row r="22" spans="1:26" x14ac:dyDescent="0.25">
      <c r="B22" s="7" t="s">
        <v>57</v>
      </c>
      <c r="C22" s="8">
        <v>37.085999999999999</v>
      </c>
      <c r="D22" s="8">
        <v>37.936999999999998</v>
      </c>
      <c r="E22" s="8">
        <v>39.070999999999998</v>
      </c>
      <c r="F22" s="8">
        <v>37.551000000000002</v>
      </c>
      <c r="G22" s="8">
        <v>39.835999999999999</v>
      </c>
      <c r="H22" s="8">
        <v>40.459000000000003</v>
      </c>
      <c r="I22" s="8">
        <v>41.517000000000003</v>
      </c>
      <c r="J22" s="8">
        <v>44.045999999999999</v>
      </c>
      <c r="K22" s="8">
        <v>43.402999999999999</v>
      </c>
      <c r="L22" s="8">
        <v>41.215000000000003</v>
      </c>
      <c r="M22" s="8">
        <v>40.828000000000003</v>
      </c>
      <c r="N22" s="8">
        <v>45.103000000000002</v>
      </c>
      <c r="O22" s="8">
        <v>49.095999999999997</v>
      </c>
      <c r="P22" s="8">
        <v>50.326000000000001</v>
      </c>
      <c r="Q22" s="8">
        <v>51.210999999999999</v>
      </c>
      <c r="R22" s="8">
        <v>50.08</v>
      </c>
      <c r="S22" s="8">
        <v>47.412999999999997</v>
      </c>
      <c r="T22" s="8">
        <v>52.095999999999997</v>
      </c>
      <c r="U22" s="8">
        <v>55.494999999999997</v>
      </c>
      <c r="V22" s="8">
        <v>56.73</v>
      </c>
      <c r="W22" s="8">
        <v>28.51</v>
      </c>
      <c r="X22" s="8">
        <v>34.497999999999998</v>
      </c>
      <c r="Y22" s="8">
        <v>56.67</v>
      </c>
      <c r="Z22" s="8">
        <v>65.858000000000004</v>
      </c>
    </row>
    <row r="23" spans="1:26" x14ac:dyDescent="0.25">
      <c r="B23" s="7" t="s">
        <v>313</v>
      </c>
      <c r="C23">
        <f>C22*0.5</f>
        <v>18.542999999999999</v>
      </c>
      <c r="D23">
        <f t="shared" ref="D23:Z23" si="1">D22*0.5</f>
        <v>18.968499999999999</v>
      </c>
      <c r="E23">
        <f t="shared" si="1"/>
        <v>19.535499999999999</v>
      </c>
      <c r="F23">
        <f t="shared" si="1"/>
        <v>18.775500000000001</v>
      </c>
      <c r="G23">
        <f t="shared" si="1"/>
        <v>19.917999999999999</v>
      </c>
      <c r="H23">
        <f t="shared" si="1"/>
        <v>20.229500000000002</v>
      </c>
      <c r="I23">
        <f t="shared" si="1"/>
        <v>20.758500000000002</v>
      </c>
      <c r="J23">
        <f t="shared" si="1"/>
        <v>22.023</v>
      </c>
      <c r="K23">
        <f t="shared" si="1"/>
        <v>21.701499999999999</v>
      </c>
      <c r="L23">
        <f t="shared" si="1"/>
        <v>20.607500000000002</v>
      </c>
      <c r="M23">
        <f t="shared" si="1"/>
        <v>20.414000000000001</v>
      </c>
      <c r="N23">
        <f t="shared" si="1"/>
        <v>22.551500000000001</v>
      </c>
      <c r="O23">
        <f t="shared" si="1"/>
        <v>24.547999999999998</v>
      </c>
      <c r="P23">
        <f t="shared" si="1"/>
        <v>25.163</v>
      </c>
      <c r="Q23">
        <f t="shared" si="1"/>
        <v>25.605499999999999</v>
      </c>
      <c r="R23">
        <f t="shared" si="1"/>
        <v>25.04</v>
      </c>
      <c r="S23">
        <f t="shared" si="1"/>
        <v>23.706499999999998</v>
      </c>
      <c r="T23">
        <f t="shared" si="1"/>
        <v>26.047999999999998</v>
      </c>
      <c r="U23">
        <f t="shared" si="1"/>
        <v>27.747499999999999</v>
      </c>
      <c r="V23">
        <f t="shared" si="1"/>
        <v>28.364999999999998</v>
      </c>
      <c r="W23">
        <f t="shared" si="1"/>
        <v>14.255000000000001</v>
      </c>
      <c r="X23">
        <f t="shared" si="1"/>
        <v>17.248999999999999</v>
      </c>
      <c r="Y23">
        <f t="shared" si="1"/>
        <v>28.335000000000001</v>
      </c>
      <c r="Z23">
        <f t="shared" si="1"/>
        <v>32.929000000000002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0"/>
  <sheetViews>
    <sheetView topLeftCell="B1" workbookViewId="0">
      <selection activeCell="T11" sqref="T11"/>
    </sheetView>
  </sheetViews>
  <sheetFormatPr baseColWidth="10" defaultColWidth="8.85546875" defaultRowHeight="15" x14ac:dyDescent="0.25"/>
  <cols>
    <col min="1" max="1" width="20.28515625" bestFit="1" customWidth="1"/>
    <col min="2" max="2" width="50.7109375" customWidth="1"/>
    <col min="3" max="26" width="13" customWidth="1"/>
  </cols>
  <sheetData>
    <row r="1" spans="1:26" x14ac:dyDescent="0.25">
      <c r="A1" s="1" t="s">
        <v>294</v>
      </c>
    </row>
    <row r="2" spans="1:26" x14ac:dyDescent="0.25">
      <c r="A2" s="1" t="s">
        <v>25</v>
      </c>
    </row>
    <row r="3" spans="1:26" x14ac:dyDescent="0.25">
      <c r="A3" s="2" t="s">
        <v>0</v>
      </c>
    </row>
    <row r="5" spans="1:26" ht="12.75" customHeight="1" x14ac:dyDescent="0.25">
      <c r="C5" s="7" t="s">
        <v>1</v>
      </c>
      <c r="D5" s="7" t="s">
        <v>2</v>
      </c>
      <c r="E5" s="7" t="s">
        <v>3</v>
      </c>
      <c r="F5" s="7" t="s">
        <v>4</v>
      </c>
      <c r="G5" s="7" t="s">
        <v>5</v>
      </c>
      <c r="H5" s="7" t="s">
        <v>6</v>
      </c>
      <c r="I5" s="7" t="s">
        <v>7</v>
      </c>
      <c r="J5" s="7" t="s">
        <v>8</v>
      </c>
      <c r="K5" s="7" t="s">
        <v>9</v>
      </c>
      <c r="L5" s="7" t="s">
        <v>10</v>
      </c>
      <c r="M5" s="7" t="s">
        <v>11</v>
      </c>
      <c r="N5" s="7" t="s">
        <v>12</v>
      </c>
      <c r="O5" s="7" t="s">
        <v>13</v>
      </c>
      <c r="P5" s="7" t="s">
        <v>14</v>
      </c>
      <c r="Q5" s="7" t="s">
        <v>15</v>
      </c>
      <c r="R5" s="7" t="s">
        <v>16</v>
      </c>
      <c r="S5" s="7" t="s">
        <v>17</v>
      </c>
      <c r="T5" s="7" t="s">
        <v>18</v>
      </c>
      <c r="U5" s="7" t="s">
        <v>19</v>
      </c>
      <c r="V5" s="7" t="s">
        <v>20</v>
      </c>
      <c r="W5" s="7" t="s">
        <v>21</v>
      </c>
      <c r="X5" s="7" t="s">
        <v>22</v>
      </c>
      <c r="Y5" s="7" t="s">
        <v>23</v>
      </c>
      <c r="Z5" s="7" t="s">
        <v>24</v>
      </c>
    </row>
    <row r="6" spans="1:26" x14ac:dyDescent="0.25">
      <c r="B6" t="s">
        <v>25</v>
      </c>
    </row>
    <row r="7" spans="1:26" x14ac:dyDescent="0.25">
      <c r="A7" s="7" t="s">
        <v>29</v>
      </c>
      <c r="B7" s="7" t="s">
        <v>30</v>
      </c>
      <c r="C7" s="11">
        <f>CI!C7+FBCF!C7+'dépense de CFM'!C7+'Dépense ind. APU'!C7+'Dépe collective APU'!C7+'Dépe ISBLSM'!C7+export!C7+stocks!C7</f>
        <v>76.323000000000008</v>
      </c>
      <c r="D7" s="11">
        <f>CI!D7+FBCF!D7+'dépense de CFM'!D7+'Dépense ind. APU'!D7+'Dépe collective APU'!D7+'Dépe ISBLSM'!D7+export!D7+stocks!D7</f>
        <v>78.87700000000001</v>
      </c>
      <c r="E7" s="11">
        <f>CI!E7+FBCF!E7+'dépense de CFM'!E7+'Dépense ind. APU'!E7+'Dépe collective APU'!E7+'Dépe ISBLSM'!E7+export!E7+stocks!E7</f>
        <v>81.031999999999996</v>
      </c>
      <c r="F7" s="11">
        <f>CI!F7+FBCF!F7+'dépense de CFM'!F7+'Dépense ind. APU'!F7+'Dépe collective APU'!F7+'Dépe ISBLSM'!F7+export!F7+stocks!F7</f>
        <v>83.733500000000021</v>
      </c>
      <c r="G7" s="11">
        <f>CI!G7+FBCF!G7+'dépense de CFM'!G7+'Dépense ind. APU'!G7+'Dépe collective APU'!G7+'Dépe ISBLSM'!G7+export!G7+stocks!G7</f>
        <v>85.838999999999999</v>
      </c>
      <c r="H7" s="11">
        <f>CI!H7+FBCF!H7+'dépense de CFM'!H7+'Dépense ind. APU'!H7+'Dépe collective APU'!H7+'Dépe ISBLSM'!H7+export!H7+stocks!H7</f>
        <v>89.856500000000011</v>
      </c>
      <c r="I7" s="11">
        <f>CI!I7+FBCF!I7+'dépense de CFM'!I7+'Dépense ind. APU'!I7+'Dépe collective APU'!I7+'Dépe ISBLSM'!I7+export!I7+stocks!I7</f>
        <v>95.025999999999996</v>
      </c>
      <c r="J7" s="11">
        <f>CI!J7+FBCF!J7+'dépense de CFM'!J7+'Dépense ind. APU'!J7+'Dépe collective APU'!J7+'Dépe ISBLSM'!J7+export!J7+stocks!J7</f>
        <v>99.952500000000001</v>
      </c>
      <c r="K7" s="11">
        <f>CI!K7+FBCF!K7+'dépense de CFM'!K7+'Dépense ind. APU'!K7+'Dépe collective APU'!K7+'Dépe ISBLSM'!K7+export!K7+stocks!K7</f>
        <v>100.79300000000001</v>
      </c>
      <c r="L7" s="11">
        <f>CI!L7+FBCF!L7+'dépense de CFM'!L7+'Dépense ind. APU'!L7+'Dépe collective APU'!L7+'Dépe ISBLSM'!L7+export!L7+stocks!L7</f>
        <v>99.155000000000001</v>
      </c>
      <c r="M7" s="11">
        <f>CI!M7+FBCF!M7+'dépense de CFM'!M7+'Dépense ind. APU'!M7+'Dépe collective APU'!M7+'Dépe ISBLSM'!M7+export!M7+stocks!M7</f>
        <v>106.4545</v>
      </c>
      <c r="N7" s="11">
        <f>CI!N7+FBCF!N7+'dépense de CFM'!N7+'Dépense ind. APU'!N7+'Dépe collective APU'!N7+'Dépe ISBLSM'!N7+export!N7+stocks!N7</f>
        <v>112.21</v>
      </c>
      <c r="O7" s="11">
        <f>CI!O7+FBCF!O7+'dépense de CFM'!O7+'Dépense ind. APU'!O7+'Dépe collective APU'!O7+'Dépe ISBLSM'!O7+export!O7+stocks!O7</f>
        <v>113.03750000000001</v>
      </c>
      <c r="P7" s="11">
        <f>CI!P7+FBCF!P7+'dépense de CFM'!P7+'Dépense ind. APU'!P7+'Dépe collective APU'!P7+'Dépe ISBLSM'!P7+export!P7+stocks!P7</f>
        <v>115.5115</v>
      </c>
      <c r="Q7" s="11">
        <f>CI!Q7+FBCF!Q7+'dépense de CFM'!Q7+'Dépense ind. APU'!Q7+'Dépe collective APU'!Q7+'Dépe ISBLSM'!Q7+export!Q7+stocks!Q7</f>
        <v>121.6035</v>
      </c>
      <c r="R7" s="11">
        <f>CI!R7+FBCF!R7+'dépense de CFM'!R7+'Dépense ind. APU'!R7+'Dépe collective APU'!R7+'Dépe ISBLSM'!R7+export!R7+stocks!R7</f>
        <v>123.03749999999999</v>
      </c>
      <c r="S7" s="11">
        <f>CI!S7+FBCF!S7+'dépense de CFM'!S7+'Dépense ind. APU'!S7+'Dépe collective APU'!S7+'Dépe ISBLSM'!S7+export!S7+stocks!S7</f>
        <v>126.798</v>
      </c>
      <c r="T7" s="11">
        <f>CI!T7+FBCF!T7+'dépense de CFM'!T7+'Dépense ind. APU'!T7+'Dépe collective APU'!T7+'Dépe ISBLSM'!T7+export!T7+stocks!T7</f>
        <v>132.31049999999999</v>
      </c>
      <c r="U7" s="11">
        <f>CI!U7+FBCF!U7+'dépense de CFM'!U7+'Dépense ind. APU'!U7+'Dépe collective APU'!U7+'Dépe ISBLSM'!U7+export!U7+stocks!U7</f>
        <v>140.98499999999999</v>
      </c>
      <c r="V7" s="11">
        <f>CI!V7+FBCF!V7+'dépense de CFM'!V7+'Dépense ind. APU'!V7+'Dépe collective APU'!V7+'Dépe ISBLSM'!V7+export!V7+stocks!V7</f>
        <v>150.4975</v>
      </c>
      <c r="W7" s="11">
        <f>CI!W7+FBCF!W7+'dépense de CFM'!W7+'Dépense ind. APU'!W7+'Dépe collective APU'!W7+'Dépe ISBLSM'!W7+export!W7+stocks!W7</f>
        <v>98.995999999999995</v>
      </c>
      <c r="X7" s="11">
        <f>CI!X7+FBCF!X7+'dépense de CFM'!X7+'Dépense ind. APU'!X7+'Dépe collective APU'!X7+'Dépe ISBLSM'!X7+export!X7+stocks!X7</f>
        <v>113.366</v>
      </c>
      <c r="Y7" s="11">
        <f>CI!Y7+FBCF!Y7+'dépense de CFM'!Y7+'Dépense ind. APU'!Y7+'Dépe collective APU'!Y7+'Dépe ISBLSM'!Y7+export!Y7+stocks!Y7</f>
        <v>164.31600000000003</v>
      </c>
      <c r="Z7" s="11">
        <f>CI!Z7+FBCF!Z7+'dépense de CFM'!Z7+'Dépense ind. APU'!Z7+'Dépe collective APU'!Z7+'Dépe ISBLSM'!Z7+export!Z7+stocks!Z7</f>
        <v>183.63</v>
      </c>
    </row>
    <row r="8" spans="1:26" x14ac:dyDescent="0.25">
      <c r="A8" s="7" t="s">
        <v>31</v>
      </c>
      <c r="B8" s="7" t="s">
        <v>32</v>
      </c>
      <c r="C8" s="11">
        <f>CI!C8+FBCF!C8+'dépense de CFM'!C8+'Dépense ind. APU'!C8+'Dépe collective APU'!C8+'Dépe ISBLSM'!C8+export!C8+stocks!C8</f>
        <v>144.73999999999998</v>
      </c>
      <c r="D8" s="11">
        <f>CI!D8+FBCF!D8+'dépense de CFM'!D8+'Dépense ind. APU'!D8+'Dépe collective APU'!D8+'Dépe ISBLSM'!D8+export!D8+stocks!D8</f>
        <v>161.94200000000004</v>
      </c>
      <c r="E8" s="11">
        <f>CI!E8+FBCF!E8+'dépense de CFM'!E8+'Dépense ind. APU'!E8+'Dépe collective APU'!E8+'Dépe ISBLSM'!E8+export!E8+stocks!E8</f>
        <v>166.46599999999998</v>
      </c>
      <c r="F8" s="11">
        <f>CI!F8+FBCF!F8+'dépense de CFM'!F8+'Dépense ind. APU'!F8+'Dépe collective APU'!F8+'Dépe ISBLSM'!F8+export!F8+stocks!F8</f>
        <v>167.84700000000001</v>
      </c>
      <c r="G8" s="11">
        <f>CI!G8+FBCF!G8+'dépense de CFM'!G8+'Dépense ind. APU'!G8+'Dépe collective APU'!G8+'Dépe ISBLSM'!G8+export!G8+stocks!G8</f>
        <v>173.46999999999997</v>
      </c>
      <c r="H8" s="11">
        <f>CI!H8+FBCF!H8+'dépense de CFM'!H8+'Dépense ind. APU'!H8+'Dépe collective APU'!H8+'Dépe ISBLSM'!H8+export!H8+stocks!H8</f>
        <v>182.048</v>
      </c>
      <c r="I8" s="11">
        <f>CI!I8+FBCF!I8+'dépense de CFM'!I8+'Dépense ind. APU'!I8+'Dépe collective APU'!I8+'Dépe ISBLSM'!I8+export!I8+stocks!I8</f>
        <v>189.91299999999998</v>
      </c>
      <c r="J8" s="11">
        <f>CI!J8+FBCF!J8+'dépense de CFM'!J8+'Dépense ind. APU'!J8+'Dépe collective APU'!J8+'Dépe ISBLSM'!J8+export!J8+stocks!J8</f>
        <v>197.20099999999999</v>
      </c>
      <c r="K8" s="11">
        <f>CI!K8+FBCF!K8+'dépense de CFM'!K8+'Dépense ind. APU'!K8+'Dépe collective APU'!K8+'Dépe ISBLSM'!K8+export!K8+stocks!K8</f>
        <v>206.66299999999995</v>
      </c>
      <c r="L8" s="11">
        <f>CI!L8+FBCF!L8+'dépense de CFM'!L8+'Dépense ind. APU'!L8+'Dépe collective APU'!L8+'Dépe ISBLSM'!L8+export!L8+stocks!L8</f>
        <v>205.685</v>
      </c>
      <c r="M8" s="11">
        <f>CI!M8+FBCF!M8+'dépense de CFM'!M8+'Dépense ind. APU'!M8+'Dépe collective APU'!M8+'Dépe ISBLSM'!M8+export!M8+stocks!M8</f>
        <v>213.00800000000001</v>
      </c>
      <c r="N8" s="11">
        <f>CI!N8+FBCF!N8+'dépense de CFM'!N8+'Dépense ind. APU'!N8+'Dépe collective APU'!N8+'Dépe ISBLSM'!N8+export!N8+stocks!N8</f>
        <v>218.60900000000001</v>
      </c>
      <c r="O8" s="11">
        <f>CI!O8+FBCF!O8+'dépense de CFM'!O8+'Dépense ind. APU'!O8+'Dépe collective APU'!O8+'Dépe ISBLSM'!O8+export!O8+stocks!O8</f>
        <v>220.90699999999998</v>
      </c>
      <c r="P8" s="11">
        <f>CI!P8+FBCF!P8+'dépense de CFM'!P8+'Dépense ind. APU'!P8+'Dépe collective APU'!P8+'Dépe ISBLSM'!P8+export!P8+stocks!P8</f>
        <v>215.63800000000001</v>
      </c>
      <c r="Q8" s="11">
        <f>CI!Q8+FBCF!Q8+'dépense de CFM'!Q8+'Dépense ind. APU'!Q8+'Dépe collective APU'!Q8+'Dépe ISBLSM'!Q8+export!Q8+stocks!Q8</f>
        <v>216.35299999999998</v>
      </c>
      <c r="R8" s="11">
        <f>CI!R8+FBCF!R8+'dépense de CFM'!R8+'Dépense ind. APU'!R8+'Dépe collective APU'!R8+'Dépe ISBLSM'!R8+export!R8+stocks!R8</f>
        <v>223.36099999999999</v>
      </c>
      <c r="S8" s="11">
        <f>CI!S8+FBCF!S8+'dépense de CFM'!S8+'Dépense ind. APU'!S8+'Dépe collective APU'!S8+'Dépe ISBLSM'!S8+export!S8+stocks!S8</f>
        <v>232.58000000000004</v>
      </c>
      <c r="T8" s="11">
        <f>CI!T8+FBCF!T8+'dépense de CFM'!T8+'Dépense ind. APU'!T8+'Dépe collective APU'!T8+'Dépe ISBLSM'!T8+export!T8+stocks!T8</f>
        <v>243.78900000000002</v>
      </c>
      <c r="U8" s="11">
        <f>CI!U8+FBCF!U8+'dépense de CFM'!U8+'Dépense ind. APU'!U8+'Dépe collective APU'!U8+'Dépe ISBLSM'!U8+export!U8+stocks!U8</f>
        <v>256.01499999999999</v>
      </c>
      <c r="V8" s="11">
        <f>CI!V8+FBCF!V8+'dépense de CFM'!V8+'Dépense ind. APU'!V8+'Dépe collective APU'!V8+'Dépe ISBLSM'!V8+export!V8+stocks!V8</f>
        <v>269.13600000000002</v>
      </c>
      <c r="W8" s="11">
        <f>CI!W8+FBCF!W8+'dépense de CFM'!W8+'Dépense ind. APU'!W8+'Dépe collective APU'!W8+'Dépe ISBLSM'!W8+export!W8+stocks!W8</f>
        <v>272.18799999999999</v>
      </c>
      <c r="X8" s="11">
        <f>CI!X8+FBCF!X8+'dépense de CFM'!X8+'Dépense ind. APU'!X8+'Dépe collective APU'!X8+'Dépe ISBLSM'!X8+export!X8+stocks!X8</f>
        <v>297.37100000000004</v>
      </c>
      <c r="Y8" s="11">
        <f>CI!Y8+FBCF!Y8+'dépense de CFM'!Y8+'Dépense ind. APU'!Y8+'Dépe collective APU'!Y8+'Dépe ISBLSM'!Y8+export!Y8+stocks!Y8</f>
        <v>330.57900000000001</v>
      </c>
      <c r="Z8" s="11">
        <f>CI!Z8+FBCF!Z8+'dépense de CFM'!Z8+'Dépense ind. APU'!Z8+'Dépe collective APU'!Z8+'Dépe ISBLSM'!Z8+export!Z8+stocks!Z8</f>
        <v>354.79500000000002</v>
      </c>
    </row>
    <row r="9" spans="1:26" s="11" customFormat="1" x14ac:dyDescent="0.25">
      <c r="A9" s="12" t="s">
        <v>33</v>
      </c>
      <c r="B9" s="12" t="s">
        <v>34</v>
      </c>
      <c r="C9" s="11">
        <f>CI!C9+FBCF!C9+'dépense de CFM'!C9+'Dépense ind. APU'!C9+'Dépe collective APU'!C9+'Dépe ISBLSM'!C9+export!C9+stocks!C9</f>
        <v>48.474000000000011</v>
      </c>
      <c r="D9" s="11">
        <f>CI!D9+FBCF!D9+'dépense de CFM'!D9+'Dépense ind. APU'!D9+'Dépe collective APU'!D9+'Dépe ISBLSM'!D9+export!D9+stocks!D9</f>
        <v>51.428999999999995</v>
      </c>
      <c r="E9" s="11">
        <f>CI!E9+FBCF!E9+'dépense de CFM'!E9+'Dépense ind. APU'!E9+'Dépe collective APU'!E9+'Dépe ISBLSM'!E9+export!E9+stocks!E9</f>
        <v>52.429000000000002</v>
      </c>
      <c r="F9" s="11">
        <f>CI!F9+FBCF!F9+'dépense de CFM'!F9+'Dépense ind. APU'!F9+'Dépe collective APU'!F9+'Dépe ISBLSM'!F9+export!F9+stocks!F9</f>
        <v>52.634999999999998</v>
      </c>
      <c r="G9" s="11">
        <f>CI!G9+FBCF!G9+'dépense de CFM'!G9+'Dépense ind. APU'!G9+'Dépe collective APU'!G9+'Dépe ISBLSM'!G9+export!G9+stocks!G9</f>
        <v>54.466999999999999</v>
      </c>
      <c r="H9" s="11">
        <f>CI!H9+FBCF!H9+'dépense de CFM'!H9+'Dépense ind. APU'!H9+'Dépe collective APU'!H9+'Dépe ISBLSM'!H9+export!H9+stocks!H9</f>
        <v>55.186999999999998</v>
      </c>
      <c r="I9" s="11">
        <f>CI!I9+FBCF!I9+'dépense de CFM'!I9+'Dépense ind. APU'!I9+'Dépe collective APU'!I9+'Dépe ISBLSM'!I9+export!I9+stocks!I9</f>
        <v>56.494</v>
      </c>
      <c r="J9" s="11">
        <f>CI!J9+FBCF!J9+'dépense de CFM'!J9+'Dépense ind. APU'!J9+'Dépe collective APU'!J9+'Dépe ISBLSM'!J9+export!J9+stocks!J9</f>
        <v>58.080000000000005</v>
      </c>
      <c r="K9" s="11">
        <f>CI!K9+FBCF!K9+'dépense de CFM'!K9+'Dépense ind. APU'!K9+'Dépe collective APU'!K9+'Dépe ISBLSM'!K9+export!K9+stocks!K9</f>
        <v>60.010999999999996</v>
      </c>
      <c r="L9" s="11">
        <f>CI!L9+FBCF!L9+'dépense de CFM'!L9+'Dépense ind. APU'!L9+'Dépe collective APU'!L9+'Dépe ISBLSM'!L9+export!L9+stocks!L9</f>
        <v>58.921999999999997</v>
      </c>
      <c r="M9" s="11">
        <f>CI!M9+FBCF!M9+'dépense de CFM'!M9+'Dépense ind. APU'!M9+'Dépe collective APU'!M9+'Dépe ISBLSM'!M9+export!M9+stocks!M9</f>
        <v>59.932000000000002</v>
      </c>
      <c r="N9" s="11">
        <f>CI!N9+FBCF!N9+'dépense de CFM'!N9+'Dépense ind. APU'!N9+'Dépe collective APU'!N9+'Dépe ISBLSM'!N9+export!N9+stocks!N9</f>
        <v>60.836000000000006</v>
      </c>
      <c r="O9" s="11">
        <f>CI!O9+FBCF!O9+'dépense de CFM'!O9+'Dépense ind. APU'!O9+'Dépe collective APU'!O9+'Dépe ISBLSM'!O9+export!O9+stocks!O9</f>
        <v>61.187000000000005</v>
      </c>
      <c r="P9" s="11">
        <f>CI!P9+FBCF!P9+'dépense de CFM'!P9+'Dépense ind. APU'!P9+'Dépe collective APU'!P9+'Dépe ISBLSM'!P9+export!P9+stocks!P9</f>
        <v>61.063000000000002</v>
      </c>
      <c r="Q9" s="11">
        <f>CI!Q9+FBCF!Q9+'dépense de CFM'!Q9+'Dépense ind. APU'!Q9+'Dépe collective APU'!Q9+'Dépe ISBLSM'!Q9+export!Q9+stocks!Q9</f>
        <v>61.882999999999996</v>
      </c>
      <c r="R9" s="11">
        <f>CI!R9+FBCF!R9+'dépense de CFM'!R9+'Dépense ind. APU'!R9+'Dépe collective APU'!R9+'Dépe ISBLSM'!R9+export!R9+stocks!R9</f>
        <v>61.586000000000006</v>
      </c>
      <c r="S9" s="11">
        <f>CI!S9+FBCF!S9+'dépense de CFM'!S9+'Dépense ind. APU'!S9+'Dépe collective APU'!S9+'Dépe ISBLSM'!S9+export!S9+stocks!S9</f>
        <v>63.610999999999997</v>
      </c>
      <c r="T9" s="11">
        <f>CI!T9+FBCF!T9+'dépense de CFM'!T9+'Dépense ind. APU'!T9+'Dépe collective APU'!T9+'Dépe ISBLSM'!T9+export!T9+stocks!T9</f>
        <v>65.073999999999998</v>
      </c>
      <c r="U9" s="11">
        <f>CI!U9+FBCF!U9+'dépense de CFM'!U9+'Dépense ind. APU'!U9+'Dépe collective APU'!U9+'Dépe ISBLSM'!U9+export!U9+stocks!U9</f>
        <v>67.374000000000009</v>
      </c>
      <c r="V9" s="11">
        <f>CI!V9+FBCF!V9+'dépense de CFM'!V9+'Dépense ind. APU'!V9+'Dépe collective APU'!V9+'Dépe ISBLSM'!V9+export!V9+stocks!V9</f>
        <v>68.585999999999984</v>
      </c>
      <c r="W9" s="11">
        <f>CI!W9+FBCF!W9+'dépense de CFM'!W9+'Dépense ind. APU'!W9+'Dépe collective APU'!W9+'Dépe ISBLSM'!W9+export!W9+stocks!W9</f>
        <v>63.586000000000006</v>
      </c>
      <c r="X9" s="11">
        <f>CI!X9+FBCF!X9+'dépense de CFM'!X9+'Dépense ind. APU'!X9+'Dépe collective APU'!X9+'Dépe ISBLSM'!X9+export!X9+stocks!X9</f>
        <v>72.274999999999991</v>
      </c>
      <c r="Y9" s="11">
        <f>CI!Y9+FBCF!Y9+'dépense de CFM'!Y9+'Dépense ind. APU'!Y9+'Dépe collective APU'!Y9+'Dépe ISBLSM'!Y9+export!Y9+stocks!Y9</f>
        <v>78.459000000000017</v>
      </c>
      <c r="Z9" s="11">
        <f>CI!Z9+FBCF!Z9+'dépense de CFM'!Z9+'Dépense ind. APU'!Z9+'Dépe collective APU'!Z9+'Dépe ISBLSM'!Z9+export!Z9+stocks!Z9</f>
        <v>82.039999999999992</v>
      </c>
    </row>
    <row r="10" spans="1:26" x14ac:dyDescent="0.25">
      <c r="A10" s="7" t="s">
        <v>35</v>
      </c>
      <c r="B10" s="7" t="s">
        <v>36</v>
      </c>
      <c r="C10" s="11">
        <f>CI!C10+FBCF!C10+'dépense de CFM'!C10+'Dépense ind. APU'!C10+'Dépe collective APU'!C10+'Dépe ISBLSM'!C10+export!C10+stocks!C10</f>
        <v>44.519999999999996</v>
      </c>
      <c r="D10" s="11">
        <f>CI!D10+FBCF!D10+'dépense de CFM'!D10+'Dépense ind. APU'!D10+'Dépe collective APU'!D10+'Dépe ISBLSM'!D10+export!D10+stocks!D10</f>
        <v>52.125</v>
      </c>
      <c r="E10" s="11">
        <f>CI!E10+FBCF!E10+'dépense de CFM'!E10+'Dépense ind. APU'!E10+'Dépe collective APU'!E10+'Dépe ISBLSM'!E10+export!E10+stocks!E10</f>
        <v>55.752000000000002</v>
      </c>
      <c r="F10" s="11">
        <f>CI!F10+FBCF!F10+'dépense de CFM'!F10+'Dépense ind. APU'!F10+'Dépe collective APU'!F10+'Dépe ISBLSM'!F10+export!F10+stocks!F10</f>
        <v>57.518000000000001</v>
      </c>
      <c r="G10" s="11">
        <f>CI!G10+FBCF!G10+'dépense de CFM'!G10+'Dépense ind. APU'!G10+'Dépe collective APU'!G10+'Dépe ISBLSM'!G10+export!G10+stocks!G10</f>
        <v>58.817999999999998</v>
      </c>
      <c r="H10" s="11">
        <f>CI!H10+FBCF!H10+'dépense de CFM'!H10+'Dépense ind. APU'!H10+'Dépe collective APU'!H10+'Dépe ISBLSM'!H10+export!H10+stocks!H10</f>
        <v>62.977000000000004</v>
      </c>
      <c r="I10" s="11">
        <f>CI!I10+FBCF!I10+'dépense de CFM'!I10+'Dépense ind. APU'!I10+'Dépe collective APU'!I10+'Dépe ISBLSM'!I10+export!I10+stocks!I10</f>
        <v>63.117999999999995</v>
      </c>
      <c r="J10" s="11">
        <f>CI!J10+FBCF!J10+'dépense de CFM'!J10+'Dépense ind. APU'!J10+'Dépe collective APU'!J10+'Dépe ISBLSM'!J10+export!J10+stocks!J10</f>
        <v>65.762</v>
      </c>
      <c r="K10" s="11">
        <f>CI!K10+FBCF!K10+'dépense de CFM'!K10+'Dépense ind. APU'!K10+'Dépe collective APU'!K10+'Dépe ISBLSM'!K10+export!K10+stocks!K10</f>
        <v>69.072999999999993</v>
      </c>
      <c r="L10" s="11">
        <f>CI!L10+FBCF!L10+'dépense de CFM'!L10+'Dépense ind. APU'!L10+'Dépe collective APU'!L10+'Dépe ISBLSM'!L10+export!L10+stocks!L10</f>
        <v>71.135000000000005</v>
      </c>
      <c r="M10" s="11">
        <f>CI!M10+FBCF!M10+'dépense de CFM'!M10+'Dépense ind. APU'!M10+'Dépe collective APU'!M10+'Dépe ISBLSM'!M10+export!M10+stocks!M10</f>
        <v>73.965999999999994</v>
      </c>
      <c r="N10" s="11">
        <f>CI!N10+FBCF!N10+'dépense de CFM'!N10+'Dépense ind. APU'!N10+'Dépe collective APU'!N10+'Dépe ISBLSM'!N10+export!N10+stocks!N10</f>
        <v>73.495000000000005</v>
      </c>
      <c r="O10" s="11">
        <f>CI!O10+FBCF!O10+'dépense de CFM'!O10+'Dépense ind. APU'!O10+'Dépe collective APU'!O10+'Dépe ISBLSM'!O10+export!O10+stocks!O10</f>
        <v>72.856000000000009</v>
      </c>
      <c r="P10" s="11">
        <f>CI!P10+FBCF!P10+'dépense de CFM'!P10+'Dépense ind. APU'!P10+'Dépe collective APU'!P10+'Dépe ISBLSM'!P10+export!P10+stocks!P10</f>
        <v>65.17</v>
      </c>
      <c r="Q10" s="11">
        <f>CI!Q10+FBCF!Q10+'dépense de CFM'!Q10+'Dépense ind. APU'!Q10+'Dépe collective APU'!Q10+'Dépe ISBLSM'!Q10+export!Q10+stocks!Q10</f>
        <v>63.087000000000003</v>
      </c>
      <c r="R10" s="11">
        <f>CI!R10+FBCF!R10+'dépense de CFM'!R10+'Dépense ind. APU'!R10+'Dépe collective APU'!R10+'Dépe ISBLSM'!R10+export!R10+stocks!R10</f>
        <v>63.448000000000008</v>
      </c>
      <c r="S10" s="11">
        <f>CI!S10+FBCF!S10+'dépense de CFM'!S10+'Dépense ind. APU'!S10+'Dépe collective APU'!S10+'Dépe ISBLSM'!S10+export!S10+stocks!S10</f>
        <v>64.36699999999999</v>
      </c>
      <c r="T10" s="11">
        <f>CI!T10+FBCF!T10+'dépense de CFM'!T10+'Dépense ind. APU'!T10+'Dépe collective APU'!T10+'Dépe ISBLSM'!T10+export!T10+stocks!T10</f>
        <v>63.858000000000004</v>
      </c>
      <c r="U10" s="11">
        <f>CI!U10+FBCF!U10+'dépense de CFM'!U10+'Dépense ind. APU'!U10+'Dépe collective APU'!U10+'Dépe ISBLSM'!U10+export!U10+stocks!U10</f>
        <v>63.825000000000003</v>
      </c>
      <c r="V10" s="11">
        <f>CI!V10+FBCF!V10+'dépense de CFM'!V10+'Dépense ind. APU'!V10+'Dépe collective APU'!V10+'Dépe ISBLSM'!V10+export!V10+stocks!V10</f>
        <v>64.688000000000002</v>
      </c>
      <c r="W10" s="11">
        <f>CI!W10+FBCF!W10+'dépense de CFM'!W10+'Dépense ind. APU'!W10+'Dépe collective APU'!W10+'Dépe ISBLSM'!W10+export!W10+stocks!W10</f>
        <v>67.347999999999999</v>
      </c>
      <c r="X10" s="11">
        <f>CI!X10+FBCF!X10+'dépense de CFM'!X10+'Dépense ind. APU'!X10+'Dépe collective APU'!X10+'Dépe ISBLSM'!X10+export!X10+stocks!X10</f>
        <v>67.94</v>
      </c>
      <c r="Y10" s="11">
        <f>CI!Y10+FBCF!Y10+'dépense de CFM'!Y10+'Dépense ind. APU'!Y10+'Dépe collective APU'!Y10+'Dépe ISBLSM'!Y10+export!Y10+stocks!Y10</f>
        <v>70.647999999999996</v>
      </c>
      <c r="Z10" s="11">
        <f>CI!Z10+FBCF!Z10+'dépense de CFM'!Z10+'Dépense ind. APU'!Z10+'Dépe collective APU'!Z10+'Dépe ISBLSM'!Z10+export!Z10+stocks!Z10</f>
        <v>72.781000000000006</v>
      </c>
    </row>
    <row r="11" spans="1:26" ht="25.5" x14ac:dyDescent="0.25">
      <c r="A11" s="7" t="s">
        <v>37</v>
      </c>
      <c r="B11" s="7" t="s">
        <v>38</v>
      </c>
      <c r="C11" s="11">
        <f>CI!C11+FBCF!C11+'dépense de CFM'!C11+'Dépense ind. APU'!C11+'Dépe collective APU'!C11+'Dépe ISBLSM'!C11+export!C11+stocks!C11</f>
        <v>51.747</v>
      </c>
      <c r="D11" s="11">
        <f>CI!D11+FBCF!D11+'dépense de CFM'!D11+'Dépense ind. APU'!D11+'Dépe collective APU'!D11+'Dépe ISBLSM'!D11+export!D11+stocks!D11</f>
        <v>58.387999999999991</v>
      </c>
      <c r="E11" s="11">
        <f>CI!E11+FBCF!E11+'dépense de CFM'!E11+'Dépense ind. APU'!E11+'Dépe collective APU'!E11+'Dépe ISBLSM'!E11+export!E11+stocks!E11</f>
        <v>58.285999999999994</v>
      </c>
      <c r="F11" s="11">
        <f>CI!F11+FBCF!F11+'dépense de CFM'!F11+'Dépense ind. APU'!F11+'Dépe collective APU'!F11+'Dépe ISBLSM'!F11+export!F11+stocks!F11</f>
        <v>57.695</v>
      </c>
      <c r="G11" s="11">
        <f>CI!G11+FBCF!G11+'dépense de CFM'!G11+'Dépense ind. APU'!G11+'Dépe collective APU'!G11+'Dépe ISBLSM'!G11+export!G11+stocks!G11</f>
        <v>60.184999999999995</v>
      </c>
      <c r="H11" s="11">
        <f>CI!H11+FBCF!H11+'dépense de CFM'!H11+'Dépense ind. APU'!H11+'Dépe collective APU'!H11+'Dépe ISBLSM'!H11+export!H11+stocks!H11</f>
        <v>63.884999999999998</v>
      </c>
      <c r="I11" s="11">
        <f>CI!I11+FBCF!I11+'dépense de CFM'!I11+'Dépense ind. APU'!I11+'Dépe collective APU'!I11+'Dépe ISBLSM'!I11+export!I11+stocks!I11</f>
        <v>70.302000000000007</v>
      </c>
      <c r="J11" s="11">
        <f>CI!J11+FBCF!J11+'dépense de CFM'!J11+'Dépense ind. APU'!J11+'Dépe collective APU'!J11+'Dépe ISBLSM'!J11+export!J11+stocks!J11</f>
        <v>73.36</v>
      </c>
      <c r="K11" s="11">
        <f>CI!K11+FBCF!K11+'dépense de CFM'!K11+'Dépense ind. APU'!K11+'Dépe collective APU'!K11+'Dépe ISBLSM'!K11+export!K11+stocks!K11</f>
        <v>77.579000000000008</v>
      </c>
      <c r="L11" s="11">
        <f>CI!L11+FBCF!L11+'dépense de CFM'!L11+'Dépense ind. APU'!L11+'Dépe collective APU'!L11+'Dépe ISBLSM'!L11+export!L11+stocks!L11</f>
        <v>75.626999999999995</v>
      </c>
      <c r="M11" s="11">
        <f>CI!M11+FBCF!M11+'dépense de CFM'!M11+'Dépense ind. APU'!M11+'Dépe collective APU'!M11+'Dépe ISBLSM'!M11+export!M11+stocks!M11</f>
        <v>79.11099999999999</v>
      </c>
      <c r="N11" s="11">
        <f>CI!N11+FBCF!N11+'dépense de CFM'!N11+'Dépense ind. APU'!N11+'Dépe collective APU'!N11+'Dépe ISBLSM'!N11+export!N11+stocks!N11</f>
        <v>84.278000000000006</v>
      </c>
      <c r="O11" s="11">
        <f>CI!O11+FBCF!O11+'dépense de CFM'!O11+'Dépense ind. APU'!O11+'Dépe collective APU'!O11+'Dépe ISBLSM'!O11+export!O11+stocks!O11</f>
        <v>86.864000000000004</v>
      </c>
      <c r="P11" s="11">
        <f>CI!P11+FBCF!P11+'dépense de CFM'!P11+'Dépense ind. APU'!P11+'Dépe collective APU'!P11+'Dépe ISBLSM'!P11+export!P11+stocks!P11</f>
        <v>89.403000000000006</v>
      </c>
      <c r="Q11" s="11">
        <f>CI!Q11+FBCF!Q11+'dépense de CFM'!Q11+'Dépense ind. APU'!Q11+'Dépe collective APU'!Q11+'Dépe ISBLSM'!Q11+export!Q11+stocks!Q11</f>
        <v>91.384999999999991</v>
      </c>
      <c r="R11" s="11">
        <f>CI!R11+FBCF!R11+'dépense de CFM'!R11+'Dépense ind. APU'!R11+'Dépe collective APU'!R11+'Dépe ISBLSM'!R11+export!R11+stocks!R11</f>
        <v>98.326999999999984</v>
      </c>
      <c r="S11" s="11">
        <f>CI!S11+FBCF!S11+'dépense de CFM'!S11+'Dépense ind. APU'!S11+'Dépe collective APU'!S11+'Dépe ISBLSM'!S11+export!S11+stocks!S11</f>
        <v>104.601</v>
      </c>
      <c r="T11" s="11">
        <f>CI!T11+FBCF!T11+'dépense de CFM'!T11+'Dépense ind. APU'!T11+'Dépe collective APU'!T11+'Dépe ISBLSM'!T11+export!T11+stocks!T11</f>
        <v>114.858</v>
      </c>
      <c r="U11" s="11">
        <f>CI!U11+FBCF!U11+'dépense de CFM'!U11+'Dépense ind. APU'!U11+'Dépe collective APU'!U11+'Dépe ISBLSM'!U11+export!U11+stocks!U11</f>
        <v>124.816</v>
      </c>
      <c r="V11" s="11">
        <f>CI!V11+FBCF!V11+'dépense de CFM'!V11+'Dépense ind. APU'!V11+'Dépe collective APU'!V11+'Dépe ISBLSM'!V11+export!V11+stocks!V11</f>
        <v>135.86399999999998</v>
      </c>
      <c r="W11" s="11">
        <f>CI!W11+FBCF!W11+'dépense de CFM'!W11+'Dépense ind. APU'!W11+'Dépe collective APU'!W11+'Dépe ISBLSM'!W11+export!W11+stocks!W11</f>
        <v>141.25399999999999</v>
      </c>
      <c r="X11" s="11">
        <f>CI!X11+FBCF!X11+'dépense de CFM'!X11+'Dépense ind. APU'!X11+'Dépe collective APU'!X11+'Dépe ISBLSM'!X11+export!X11+stocks!X11</f>
        <v>157.15799999999999</v>
      </c>
      <c r="Y11" s="11">
        <f>CI!Y11+FBCF!Y11+'dépense de CFM'!Y11+'Dépense ind. APU'!Y11+'Dépe collective APU'!Y11+'Dépe ISBLSM'!Y11+export!Y11+stocks!Y11</f>
        <v>181.47299999999998</v>
      </c>
      <c r="Z11" s="11">
        <f>CI!Z11+FBCF!Z11+'dépense de CFM'!Z11+'Dépense ind. APU'!Z11+'Dépe collective APU'!Z11+'Dépe ISBLSM'!Z11+export!Z11+stocks!Z11</f>
        <v>199.97399999999999</v>
      </c>
    </row>
    <row r="12" spans="1:26" x14ac:dyDescent="0.25">
      <c r="A12" s="7" t="s">
        <v>39</v>
      </c>
      <c r="B12" s="7" t="s">
        <v>40</v>
      </c>
      <c r="C12" s="11">
        <f>CI!C12+FBCF!C12+'dépense de CFM'!C12+'Dépense ind. APU'!C12+'Dépe collective APU'!C12+'Dépe ISBLSM'!C12+export!C12+stocks!C12</f>
        <v>199.55500000000001</v>
      </c>
      <c r="D12" s="11">
        <f>CI!D12+FBCF!D12+'dépense de CFM'!D12+'Dépense ind. APU'!D12+'Dépe collective APU'!D12+'Dépe ISBLSM'!D12+export!D12+stocks!D12</f>
        <v>207.49600000000001</v>
      </c>
      <c r="E12" s="11">
        <f>CI!E12+FBCF!E12+'dépense de CFM'!E12+'Dépense ind. APU'!E12+'Dépe collective APU'!E12+'Dépe ISBLSM'!E12+export!E12+stocks!E12</f>
        <v>217.73099999999999</v>
      </c>
      <c r="F12" s="11">
        <f>CI!F12+FBCF!F12+'dépense de CFM'!F12+'Dépense ind. APU'!F12+'Dépe collective APU'!F12+'Dépe ISBLSM'!F12+export!F12+stocks!F12</f>
        <v>228.03200000000001</v>
      </c>
      <c r="G12" s="11">
        <f>CI!G12+FBCF!G12+'dépense de CFM'!G12+'Dépense ind. APU'!G12+'Dépe collective APU'!G12+'Dépe ISBLSM'!G12+export!G12+stocks!G12</f>
        <v>242.34199999999998</v>
      </c>
      <c r="H12" s="11">
        <f>CI!H12+FBCF!H12+'dépense de CFM'!H12+'Dépense ind. APU'!H12+'Dépe collective APU'!H12+'Dépe ISBLSM'!H12+export!H12+stocks!H12</f>
        <v>257.61</v>
      </c>
      <c r="I12" s="11">
        <f>CI!I12+FBCF!I12+'dépense de CFM'!I12+'Dépense ind. APU'!I12+'Dépe collective APU'!I12+'Dépe ISBLSM'!I12+export!I12+stocks!I12</f>
        <v>273.53999999999996</v>
      </c>
      <c r="J12" s="11">
        <f>CI!J12+FBCF!J12+'dépense de CFM'!J12+'Dépense ind. APU'!J12+'Dépe collective APU'!J12+'Dépe ISBLSM'!J12+export!J12+stocks!J12</f>
        <v>286.59199999999998</v>
      </c>
      <c r="K12" s="11">
        <f>CI!K12+FBCF!K12+'dépense de CFM'!K12+'Dépense ind. APU'!K12+'Dépe collective APU'!K12+'Dépe ISBLSM'!K12+export!K12+stocks!K12</f>
        <v>294.85399999999998</v>
      </c>
      <c r="L12" s="11">
        <f>CI!L12+FBCF!L12+'dépense de CFM'!L12+'Dépense ind. APU'!L12+'Dépe collective APU'!L12+'Dépe ISBLSM'!L12+export!L12+stocks!L12</f>
        <v>298.48900000000003</v>
      </c>
      <c r="M12" s="11">
        <f>CI!M12+FBCF!M12+'dépense de CFM'!M12+'Dépense ind. APU'!M12+'Dépe collective APU'!M12+'Dépe ISBLSM'!M12+export!M12+stocks!M12</f>
        <v>306.41000000000003</v>
      </c>
      <c r="N12" s="11">
        <f>CI!N12+FBCF!N12+'dépense de CFM'!N12+'Dépense ind. APU'!N12+'Dépe collective APU'!N12+'Dépe ISBLSM'!N12+export!N12+stocks!N12</f>
        <v>309.99399999999997</v>
      </c>
      <c r="O12" s="11">
        <f>CI!O12+FBCF!O12+'dépense de CFM'!O12+'Dépense ind. APU'!O12+'Dépe collective APU'!O12+'Dépe ISBLSM'!O12+export!O12+stocks!O12</f>
        <v>319.16300000000001</v>
      </c>
      <c r="P12" s="11">
        <f>CI!P12+FBCF!P12+'dépense de CFM'!P12+'Dépense ind. APU'!P12+'Dépe collective APU'!P12+'Dépe ISBLSM'!P12+export!P12+stocks!P12</f>
        <v>324.36299999999994</v>
      </c>
      <c r="Q12" s="11">
        <f>CI!Q12+FBCF!Q12+'dépense de CFM'!Q12+'Dépense ind. APU'!Q12+'Dépe collective APU'!Q12+'Dépe ISBLSM'!Q12+export!Q12+stocks!Q12</f>
        <v>329.60100000000006</v>
      </c>
      <c r="R12" s="11">
        <f>CI!R12+FBCF!R12+'dépense de CFM'!R12+'Dépense ind. APU'!R12+'Dépe collective APU'!R12+'Dépe ISBLSM'!R12+export!R12+stocks!R12</f>
        <v>336.80599999999998</v>
      </c>
      <c r="S12" s="11">
        <f>CI!S12+FBCF!S12+'dépense de CFM'!S12+'Dépense ind. APU'!S12+'Dépe collective APU'!S12+'Dépe ISBLSM'!S12+export!S12+stocks!S12</f>
        <v>344.54699999999997</v>
      </c>
      <c r="T12" s="11">
        <f>CI!T12+FBCF!T12+'dépense de CFM'!T12+'Dépense ind. APU'!T12+'Dépe collective APU'!T12+'Dépe ISBLSM'!T12+export!T12+stocks!T12</f>
        <v>352.91</v>
      </c>
      <c r="U12" s="11">
        <f>CI!U12+FBCF!U12+'dépense de CFM'!U12+'Dépense ind. APU'!U12+'Dépe collective APU'!U12+'Dépe ISBLSM'!U12+export!U12+stocks!U12</f>
        <v>359.9</v>
      </c>
      <c r="V12" s="11">
        <f>CI!V12+FBCF!V12+'dépense de CFM'!V12+'Dépense ind. APU'!V12+'Dépe collective APU'!V12+'Dépe ISBLSM'!V12+export!V12+stocks!V12</f>
        <v>369.32900000000001</v>
      </c>
      <c r="W12" s="11">
        <f>CI!W12+FBCF!W12+'dépense de CFM'!W12+'Dépense ind. APU'!W12+'Dépe collective APU'!W12+'Dépe ISBLSM'!W12+export!W12+stocks!W12</f>
        <v>370.63900000000001</v>
      </c>
      <c r="X12" s="11">
        <f>CI!X12+FBCF!X12+'dépense de CFM'!X12+'Dépense ind. APU'!X12+'Dépe collective APU'!X12+'Dépe ISBLSM'!X12+export!X12+stocks!X12</f>
        <v>384.55600000000004</v>
      </c>
      <c r="Y12" s="11">
        <f>CI!Y12+FBCF!Y12+'dépense de CFM'!Y12+'Dépense ind. APU'!Y12+'Dépe collective APU'!Y12+'Dépe ISBLSM'!Y12+export!Y12+stocks!Y12</f>
        <v>396.86799999999999</v>
      </c>
      <c r="Z12" s="11">
        <f>CI!Z12+FBCF!Z12+'dépense de CFM'!Z12+'Dépense ind. APU'!Z12+'Dépe collective APU'!Z12+'Dépe ISBLSM'!Z12+export!Z12+stocks!Z12</f>
        <v>406.83499999999998</v>
      </c>
    </row>
    <row r="13" spans="1:26" ht="25.5" x14ac:dyDescent="0.25">
      <c r="A13" s="7" t="s">
        <v>41</v>
      </c>
      <c r="B13" s="7" t="s">
        <v>42</v>
      </c>
      <c r="C13" s="11">
        <f>CI!C13+FBCF!C13+'dépense de CFM'!C13+'Dépense ind. APU'!C13+'Dépe collective APU'!C13+'Dépe ISBLSM'!C13+export!C13+stocks!C13</f>
        <v>323.73199999999997</v>
      </c>
      <c r="D13" s="11">
        <f>CI!D13+FBCF!D13+'dépense de CFM'!D13+'Dépense ind. APU'!D13+'Dépe collective APU'!D13+'Dépe ISBLSM'!D13+export!D13+stocks!D13</f>
        <v>348.92599999999999</v>
      </c>
      <c r="E13" s="11">
        <f>CI!E13+FBCF!E13+'dépense de CFM'!E13+'Dépense ind. APU'!E13+'Dépe collective APU'!E13+'Dépe ISBLSM'!E13+export!E13+stocks!E13</f>
        <v>363.42100000000005</v>
      </c>
      <c r="F13" s="11">
        <f>CI!F13+FBCF!F13+'dépense de CFM'!F13+'Dépense ind. APU'!F13+'Dépe collective APU'!F13+'Dépe ISBLSM'!F13+export!F13+stocks!F13</f>
        <v>373.738</v>
      </c>
      <c r="G13" s="11">
        <f>CI!G13+FBCF!G13+'dépense de CFM'!G13+'Dépense ind. APU'!G13+'Dépe collective APU'!G13+'Dépe ISBLSM'!G13+export!G13+stocks!G13</f>
        <v>392.18200000000002</v>
      </c>
      <c r="H13" s="11">
        <f>CI!H13+FBCF!H13+'dépense de CFM'!H13+'Dépense ind. APU'!H13+'Dépe collective APU'!H13+'Dépe ISBLSM'!H13+export!H13+stocks!H13</f>
        <v>415.72799999999995</v>
      </c>
      <c r="I13" s="11">
        <f>CI!I13+FBCF!I13+'dépense de CFM'!I13+'Dépense ind. APU'!I13+'Dépe collective APU'!I13+'Dépe ISBLSM'!I13+export!I13+stocks!I13</f>
        <v>450.65600000000001</v>
      </c>
      <c r="J13" s="11">
        <f>CI!J13+FBCF!J13+'dépense de CFM'!J13+'Dépense ind. APU'!J13+'Dépe collective APU'!J13+'Dépe ISBLSM'!J13+export!J13+stocks!J13</f>
        <v>477.83099999999996</v>
      </c>
      <c r="K13" s="11">
        <f>CI!K13+FBCF!K13+'dépense de CFM'!K13+'Dépense ind. APU'!K13+'Dépe collective APU'!K13+'Dépe ISBLSM'!K13+export!K13+stocks!K13</f>
        <v>497.73299999999995</v>
      </c>
      <c r="L13" s="11">
        <f>CI!L13+FBCF!L13+'dépense de CFM'!L13+'Dépense ind. APU'!L13+'Dépe collective APU'!L13+'Dépe ISBLSM'!L13+export!L13+stocks!L13</f>
        <v>470.2820000000001</v>
      </c>
      <c r="M13" s="11">
        <f>CI!M13+FBCF!M13+'dépense de CFM'!M13+'Dépense ind. APU'!M13+'Dépe collective APU'!M13+'Dépe ISBLSM'!M13+export!M13+stocks!M13</f>
        <v>498.10699999999997</v>
      </c>
      <c r="N13" s="11">
        <f>CI!N13+FBCF!N13+'dépense de CFM'!N13+'Dépense ind. APU'!N13+'Dépe collective APU'!N13+'Dépe ISBLSM'!N13+export!N13+stocks!N13</f>
        <v>530.58000000000004</v>
      </c>
      <c r="O13" s="11">
        <f>CI!O13+FBCF!O13+'dépense de CFM'!O13+'Dépense ind. APU'!O13+'Dépe collective APU'!O13+'Dépe ISBLSM'!O13+export!O13+stocks!O13</f>
        <v>543.81399999999996</v>
      </c>
      <c r="P13" s="11">
        <f>CI!P13+FBCF!P13+'dépense de CFM'!P13+'Dépense ind. APU'!P13+'Dépe collective APU'!P13+'Dépe ISBLSM'!P13+export!P13+stocks!P13</f>
        <v>553.01299999999992</v>
      </c>
      <c r="Q13" s="11">
        <f>CI!Q13+FBCF!Q13+'dépense de CFM'!Q13+'Dépense ind. APU'!Q13+'Dépe collective APU'!Q13+'Dépe ISBLSM'!Q13+export!Q13+stocks!Q13</f>
        <v>575.38499999999999</v>
      </c>
      <c r="R13" s="11">
        <f>CI!R13+FBCF!R13+'dépense de CFM'!R13+'Dépense ind. APU'!R13+'Dépe collective APU'!R13+'Dépe ISBLSM'!R13+export!R13+stocks!R13</f>
        <v>604.94200000000012</v>
      </c>
      <c r="S13" s="11">
        <f>CI!S13+FBCF!S13+'dépense de CFM'!S13+'Dépense ind. APU'!S13+'Dépe collective APU'!S13+'Dépe ISBLSM'!S13+export!S13+stocks!S13</f>
        <v>623.72</v>
      </c>
      <c r="T13" s="11">
        <f>CI!T13+FBCF!T13+'dépense de CFM'!T13+'Dépense ind. APU'!T13+'Dépe collective APU'!T13+'Dépe ISBLSM'!T13+export!T13+stocks!T13</f>
        <v>643.86899999999991</v>
      </c>
      <c r="U13" s="11">
        <f>CI!U13+FBCF!U13+'dépense de CFM'!U13+'Dépense ind. APU'!U13+'Dépe collective APU'!U13+'Dépe ISBLSM'!U13+export!U13+stocks!U13</f>
        <v>677.30099999999993</v>
      </c>
      <c r="V13" s="11">
        <f>CI!V13+FBCF!V13+'dépense de CFM'!V13+'Dépense ind. APU'!V13+'Dépe collective APU'!V13+'Dépe ISBLSM'!V13+export!V13+stocks!V13</f>
        <v>708.46</v>
      </c>
      <c r="W13" s="11">
        <f>CI!W13+FBCF!W13+'dépense de CFM'!W13+'Dépense ind. APU'!W13+'Dépe collective APU'!W13+'Dépe ISBLSM'!W13+export!W13+stocks!W13</f>
        <v>663.65</v>
      </c>
      <c r="X13" s="11">
        <f>CI!X13+FBCF!X13+'dépense de CFM'!X13+'Dépense ind. APU'!X13+'Dépe collective APU'!X13+'Dépe ISBLSM'!X13+export!X13+stocks!X13</f>
        <v>738.65300000000002</v>
      </c>
      <c r="Y13" s="11">
        <f>CI!Y13+FBCF!Y13+'dépense de CFM'!Y13+'Dépense ind. APU'!Y13+'Dépe collective APU'!Y13+'Dépe ISBLSM'!Y13+export!Y13+stocks!Y13</f>
        <v>828.91199999999992</v>
      </c>
      <c r="Z13" s="11">
        <f>CI!Z13+FBCF!Z13+'dépense de CFM'!Z13+'Dépense ind. APU'!Z13+'Dépe collective APU'!Z13+'Dépe ISBLSM'!Z13+export!Z13+stocks!Z13</f>
        <v>883.22199999999998</v>
      </c>
    </row>
    <row r="14" spans="1:26" ht="38.25" x14ac:dyDescent="0.25">
      <c r="A14" s="7" t="s">
        <v>43</v>
      </c>
      <c r="B14" s="7" t="s">
        <v>44</v>
      </c>
      <c r="C14" s="11">
        <f>CI!C14+FBCF!C14+'dépense de CFM'!C14+'Dépense ind. APU'!C14+'Dépe collective APU'!C14+'Dépe ISBLSM'!C14+export!C14+stocks!C14</f>
        <v>114.78399999999999</v>
      </c>
      <c r="D14" s="11">
        <f>CI!D14+FBCF!D14+'dépense de CFM'!D14+'Dépense ind. APU'!D14+'Dépe collective APU'!D14+'Dépe ISBLSM'!D14+export!D14+stocks!D14</f>
        <v>128.376</v>
      </c>
      <c r="E14" s="11">
        <f>CI!E14+FBCF!E14+'dépense de CFM'!E14+'Dépense ind. APU'!E14+'Dépe collective APU'!E14+'Dépe ISBLSM'!E14+export!E14+stocks!E14</f>
        <v>136.19600000000003</v>
      </c>
      <c r="F14" s="11">
        <f>CI!F14+FBCF!F14+'dépense de CFM'!F14+'Dépense ind. APU'!F14+'Dépe collective APU'!F14+'Dépe ISBLSM'!F14+export!F14+stocks!F14</f>
        <v>143.90700000000001</v>
      </c>
      <c r="G14" s="11">
        <f>CI!G14+FBCF!G14+'dépense de CFM'!G14+'Dépense ind. APU'!G14+'Dépe collective APU'!G14+'Dépe ISBLSM'!G14+export!G14+stocks!G14</f>
        <v>150.44900000000001</v>
      </c>
      <c r="H14" s="11">
        <f>CI!H14+FBCF!H14+'dépense de CFM'!H14+'Dépense ind. APU'!H14+'Dépe collective APU'!H14+'Dépe ISBLSM'!H14+export!H14+stocks!H14</f>
        <v>160.63999999999999</v>
      </c>
      <c r="I14" s="11">
        <f>CI!I14+FBCF!I14+'dépense de CFM'!I14+'Dépense ind. APU'!I14+'Dépe collective APU'!I14+'Dépe ISBLSM'!I14+export!I14+stocks!I14</f>
        <v>176.52200000000002</v>
      </c>
      <c r="J14" s="11">
        <f>CI!J14+FBCF!J14+'dépense de CFM'!J14+'Dépense ind. APU'!J14+'Dépe collective APU'!J14+'Dépe ISBLSM'!J14+export!J14+stocks!J14</f>
        <v>188.869</v>
      </c>
      <c r="K14" s="11">
        <f>CI!K14+FBCF!K14+'dépense de CFM'!K14+'Dépense ind. APU'!K14+'Dépe collective APU'!K14+'Dépe ISBLSM'!K14+export!K14+stocks!K14</f>
        <v>196.64600000000002</v>
      </c>
      <c r="L14" s="11">
        <f>CI!L14+FBCF!L14+'dépense de CFM'!L14+'Dépense ind. APU'!L14+'Dépe collective APU'!L14+'Dépe ISBLSM'!L14+export!L14+stocks!L14</f>
        <v>186.78</v>
      </c>
      <c r="M14" s="11">
        <f>CI!M14+FBCF!M14+'dépense de CFM'!M14+'Dépense ind. APU'!M14+'Dépe collective APU'!M14+'Dépe ISBLSM'!M14+export!M14+stocks!M14</f>
        <v>202.42</v>
      </c>
      <c r="N14" s="11">
        <f>CI!N14+FBCF!N14+'dépense de CFM'!N14+'Dépense ind. APU'!N14+'Dépe collective APU'!N14+'Dépe ISBLSM'!N14+export!N14+stocks!N14</f>
        <v>218.137</v>
      </c>
      <c r="O14" s="11">
        <f>CI!O14+FBCF!O14+'dépense de CFM'!O14+'Dépense ind. APU'!O14+'Dépe collective APU'!O14+'Dépe ISBLSM'!O14+export!O14+stocks!O14</f>
        <v>226.11799999999997</v>
      </c>
      <c r="P14" s="11">
        <f>CI!P14+FBCF!P14+'dépense de CFM'!P14+'Dépense ind. APU'!P14+'Dépe collective APU'!P14+'Dépe ISBLSM'!P14+export!P14+stocks!P14</f>
        <v>230.751</v>
      </c>
      <c r="Q14" s="11">
        <f>CI!Q14+FBCF!Q14+'dépense de CFM'!Q14+'Dépense ind. APU'!Q14+'Dépe collective APU'!Q14+'Dépe ISBLSM'!Q14+export!Q14+stocks!Q14</f>
        <v>241.012</v>
      </c>
      <c r="R14" s="11">
        <f>CI!R14+FBCF!R14+'dépense de CFM'!R14+'Dépense ind. APU'!R14+'Dépe collective APU'!R14+'Dépe ISBLSM'!R14+export!R14+stocks!R14</f>
        <v>253.59000000000003</v>
      </c>
      <c r="S14" s="11">
        <f>CI!S14+FBCF!S14+'dépense de CFM'!S14+'Dépense ind. APU'!S14+'Dépe collective APU'!S14+'Dépe ISBLSM'!S14+export!S14+stocks!S14</f>
        <v>263.73200000000003</v>
      </c>
      <c r="T14" s="11">
        <f>CI!T14+FBCF!T14+'dépense de CFM'!T14+'Dépense ind. APU'!T14+'Dépe collective APU'!T14+'Dépe ISBLSM'!T14+export!T14+stocks!T14</f>
        <v>275.30200000000002</v>
      </c>
      <c r="U14" s="11">
        <f>CI!U14+FBCF!U14+'dépense de CFM'!U14+'Dépense ind. APU'!U14+'Dépe collective APU'!U14+'Dépe ISBLSM'!U14+export!U14+stocks!U14</f>
        <v>287.08199999999999</v>
      </c>
      <c r="V14" s="11">
        <f>CI!V14+FBCF!V14+'dépense de CFM'!V14+'Dépense ind. APU'!V14+'Dépe collective APU'!V14+'Dépe ISBLSM'!V14+export!V14+stocks!V14</f>
        <v>303.57300000000004</v>
      </c>
      <c r="W14" s="11">
        <f>CI!W14+FBCF!W14+'dépense de CFM'!W14+'Dépense ind. APU'!W14+'Dépe collective APU'!W14+'Dépe ISBLSM'!W14+export!W14+stocks!W14</f>
        <v>292.596</v>
      </c>
      <c r="X14" s="11">
        <f>CI!X14+FBCF!X14+'dépense de CFM'!X14+'Dépense ind. APU'!X14+'Dépe collective APU'!X14+'Dépe ISBLSM'!X14+export!X14+stocks!X14</f>
        <v>330.98700000000002</v>
      </c>
      <c r="Y14" s="11">
        <f>CI!Y14+FBCF!Y14+'dépense de CFM'!Y14+'Dépense ind. APU'!Y14+'Dépe collective APU'!Y14+'Dépe ISBLSM'!Y14+export!Y14+stocks!Y14</f>
        <v>367.41999999999996</v>
      </c>
      <c r="Z14" s="11">
        <f>CI!Z14+FBCF!Z14+'dépense de CFM'!Z14+'Dépense ind. APU'!Z14+'Dépe collective APU'!Z14+'Dépe ISBLSM'!Z14+export!Z14+stocks!Z14</f>
        <v>387.28200000000004</v>
      </c>
    </row>
    <row r="15" spans="1:26" x14ac:dyDescent="0.25">
      <c r="A15" s="7" t="s">
        <v>45</v>
      </c>
      <c r="B15" s="7" t="s">
        <v>46</v>
      </c>
      <c r="C15" s="11">
        <f>CI!C15+FBCF!C15+'dépense de CFM'!C15+'Dépense ind. APU'!C15+'Dépe collective APU'!C15+'Dépe ISBLSM'!C15+export!C15+stocks!C15</f>
        <v>42.52</v>
      </c>
      <c r="D15" s="11">
        <f>CI!D15+FBCF!D15+'dépense de CFM'!D15+'Dépense ind. APU'!D15+'Dépe collective APU'!D15+'Dépe ISBLSM'!D15+export!D15+stocks!D15</f>
        <v>45.198</v>
      </c>
      <c r="E15" s="11">
        <f>CI!E15+FBCF!E15+'dépense de CFM'!E15+'Dépense ind. APU'!E15+'Dépe collective APU'!E15+'Dépe ISBLSM'!E15+export!E15+stocks!E15</f>
        <v>46.878999999999998</v>
      </c>
      <c r="F15" s="11">
        <f>CI!F15+FBCF!F15+'dépense de CFM'!F15+'Dépense ind. APU'!F15+'Dépe collective APU'!F15+'Dépe ISBLSM'!F15+export!F15+stocks!F15</f>
        <v>47.315000000000005</v>
      </c>
      <c r="G15" s="11">
        <f>CI!G15+FBCF!G15+'dépense de CFM'!G15+'Dépense ind. APU'!G15+'Dépe collective APU'!G15+'Dépe ISBLSM'!G15+export!G15+stocks!G15</f>
        <v>48.708999999999996</v>
      </c>
      <c r="H15" s="11">
        <f>CI!H15+FBCF!H15+'dépense de CFM'!H15+'Dépense ind. APU'!H15+'Dépe collective APU'!H15+'Dépe ISBLSM'!H15+export!H15+stocks!H15</f>
        <v>49.79</v>
      </c>
      <c r="I15" s="11">
        <f>CI!I15+FBCF!I15+'dépense de CFM'!I15+'Dépense ind. APU'!I15+'Dépe collective APU'!I15+'Dépe ISBLSM'!I15+export!I15+stocks!I15</f>
        <v>52.492999999999995</v>
      </c>
      <c r="J15" s="11">
        <f>CI!J15+FBCF!J15+'dépense de CFM'!J15+'Dépense ind. APU'!J15+'Dépe collective APU'!J15+'Dépe ISBLSM'!J15+export!J15+stocks!J15</f>
        <v>54.694000000000003</v>
      </c>
      <c r="K15" s="11">
        <f>CI!K15+FBCF!K15+'dépense de CFM'!K15+'Dépense ind. APU'!K15+'Dépe collective APU'!K15+'Dépe ISBLSM'!K15+export!K15+stocks!K15</f>
        <v>56.329000000000001</v>
      </c>
      <c r="L15" s="11">
        <f>CI!L15+FBCF!L15+'dépense de CFM'!L15+'Dépense ind. APU'!L15+'Dépe collective APU'!L15+'Dépe ISBLSM'!L15+export!L15+stocks!L15</f>
        <v>57.160000000000011</v>
      </c>
      <c r="M15" s="11">
        <f>CI!M15+FBCF!M15+'dépense de CFM'!M15+'Dépense ind. APU'!M15+'Dépe collective APU'!M15+'Dépe ISBLSM'!M15+export!M15+stocks!M15</f>
        <v>58.925000000000004</v>
      </c>
      <c r="N15" s="11">
        <f>CI!N15+FBCF!N15+'dépense de CFM'!N15+'Dépense ind. APU'!N15+'Dépe collective APU'!N15+'Dépe ISBLSM'!N15+export!N15+stocks!N15</f>
        <v>63.563000000000002</v>
      </c>
      <c r="O15" s="11">
        <f>CI!O15+FBCF!O15+'dépense de CFM'!O15+'Dépense ind. APU'!O15+'Dépe collective APU'!O15+'Dépe ISBLSM'!O15+export!O15+stocks!O15</f>
        <v>64.081000000000003</v>
      </c>
      <c r="P15" s="11">
        <f>CI!P15+FBCF!P15+'dépense de CFM'!P15+'Dépense ind. APU'!P15+'Dépe collective APU'!P15+'Dépe ISBLSM'!P15+export!P15+stocks!P15</f>
        <v>67.051999999999992</v>
      </c>
      <c r="Q15" s="11">
        <f>CI!Q15+FBCF!Q15+'dépense de CFM'!Q15+'Dépense ind. APU'!Q15+'Dépe collective APU'!Q15+'Dépe ISBLSM'!Q15+export!Q15+stocks!Q15</f>
        <v>68.975999999999999</v>
      </c>
      <c r="R15" s="11">
        <f>CI!R15+FBCF!R15+'dépense de CFM'!R15+'Dépense ind. APU'!R15+'Dépe collective APU'!R15+'Dépe ISBLSM'!R15+export!R15+stocks!R15</f>
        <v>71.754000000000005</v>
      </c>
      <c r="S15" s="11">
        <f>CI!S15+FBCF!S15+'dépense de CFM'!S15+'Dépense ind. APU'!S15+'Dépe collective APU'!S15+'Dépe ISBLSM'!S15+export!S15+stocks!S15</f>
        <v>72.594999999999999</v>
      </c>
      <c r="T15" s="11">
        <f>CI!T15+FBCF!T15+'dépense de CFM'!T15+'Dépense ind. APU'!T15+'Dépe collective APU'!T15+'Dépe ISBLSM'!T15+export!T15+stocks!T15</f>
        <v>72.302000000000007</v>
      </c>
      <c r="U15" s="11">
        <f>CI!U15+FBCF!U15+'dépense de CFM'!U15+'Dépense ind. APU'!U15+'Dépe collective APU'!U15+'Dépe ISBLSM'!U15+export!U15+stocks!U15</f>
        <v>76.016999999999996</v>
      </c>
      <c r="V15" s="11">
        <f>CI!V15+FBCF!V15+'dépense de CFM'!V15+'Dépense ind. APU'!V15+'Dépe collective APU'!V15+'Dépe ISBLSM'!V15+export!V15+stocks!V15</f>
        <v>77.301999999999992</v>
      </c>
      <c r="W15" s="11">
        <f>CI!W15+FBCF!W15+'dépense de CFM'!W15+'Dépense ind. APU'!W15+'Dépe collective APU'!W15+'Dépe ISBLSM'!W15+export!W15+stocks!W15</f>
        <v>74.128999999999991</v>
      </c>
      <c r="X15" s="11">
        <f>CI!X15+FBCF!X15+'dépense de CFM'!X15+'Dépense ind. APU'!X15+'Dépe collective APU'!X15+'Dépe ISBLSM'!X15+export!X15+stocks!X15</f>
        <v>78.364999999999995</v>
      </c>
      <c r="Y15" s="11">
        <f>CI!Y15+FBCF!Y15+'dépense de CFM'!Y15+'Dépense ind. APU'!Y15+'Dépe collective APU'!Y15+'Dépe ISBLSM'!Y15+export!Y15+stocks!Y15</f>
        <v>83.572000000000003</v>
      </c>
      <c r="Z15" s="11">
        <f>CI!Z15+FBCF!Z15+'dépense de CFM'!Z15+'Dépense ind. APU'!Z15+'Dépe collective APU'!Z15+'Dépe ISBLSM'!Z15+export!Z15+stocks!Z15</f>
        <v>88.635000000000005</v>
      </c>
    </row>
    <row r="16" spans="1:26" ht="25.5" x14ac:dyDescent="0.25">
      <c r="A16" s="7" t="s">
        <v>47</v>
      </c>
      <c r="B16" s="7" t="s">
        <v>48</v>
      </c>
      <c r="C16" s="11">
        <f>CI!C16+FBCF!C16+'dépense de CFM'!C16+'Dépense ind. APU'!C16+'Dépe collective APU'!C16+'Dépe ISBLSM'!C16+export!C16+stocks!C16</f>
        <v>27.001000000000001</v>
      </c>
      <c r="D16" s="11">
        <f>CI!D16+FBCF!D16+'dépense de CFM'!D16+'Dépense ind. APU'!D16+'Dépe collective APU'!D16+'Dépe ISBLSM'!D16+export!D16+stocks!D16</f>
        <v>27.530000000000005</v>
      </c>
      <c r="E16" s="11">
        <f>CI!E16+FBCF!E16+'dépense de CFM'!E16+'Dépense ind. APU'!E16+'Dépe collective APU'!E16+'Dépe ISBLSM'!E16+export!E16+stocks!E16</f>
        <v>27.937999999999999</v>
      </c>
      <c r="F16" s="11">
        <f>CI!F16+FBCF!F16+'dépense de CFM'!F16+'Dépense ind. APU'!F16+'Dépe collective APU'!F16+'Dépe ISBLSM'!F16+export!F16+stocks!F16</f>
        <v>28.010999999999999</v>
      </c>
      <c r="G16" s="11">
        <f>CI!G16+FBCF!G16+'dépense de CFM'!G16+'Dépense ind. APU'!G16+'Dépe collective APU'!G16+'Dépe ISBLSM'!G16+export!G16+stocks!G16</f>
        <v>30.48</v>
      </c>
      <c r="H16" s="11">
        <f>CI!H16+FBCF!H16+'dépense de CFM'!H16+'Dépense ind. APU'!H16+'Dépe collective APU'!H16+'Dépe ISBLSM'!H16+export!H16+stocks!H16</f>
        <v>32.356999999999999</v>
      </c>
      <c r="I16" s="11">
        <f>CI!I16+FBCF!I16+'dépense de CFM'!I16+'Dépense ind. APU'!I16+'Dépe collective APU'!I16+'Dépe ISBLSM'!I16+export!I16+stocks!I16</f>
        <v>33.498000000000005</v>
      </c>
      <c r="J16" s="11">
        <f>CI!J16+FBCF!J16+'dépense de CFM'!J16+'Dépense ind. APU'!J16+'Dépe collective APU'!J16+'Dépe ISBLSM'!J16+export!J16+stocks!J16</f>
        <v>33.950000000000003</v>
      </c>
      <c r="K16" s="11">
        <f>CI!K16+FBCF!K16+'dépense de CFM'!K16+'Dépense ind. APU'!K16+'Dépe collective APU'!K16+'Dépe ISBLSM'!K16+export!K16+stocks!K16</f>
        <v>35.898000000000003</v>
      </c>
      <c r="L16" s="11">
        <f>CI!L16+FBCF!L16+'dépense de CFM'!L16+'Dépense ind. APU'!L16+'Dépe collective APU'!L16+'Dépe ISBLSM'!L16+export!L16+stocks!L16</f>
        <v>32.201000000000001</v>
      </c>
      <c r="M16" s="11">
        <f>CI!M16+FBCF!M16+'dépense de CFM'!M16+'Dépense ind. APU'!M16+'Dépe collective APU'!M16+'Dépe ISBLSM'!M16+export!M16+stocks!M16</f>
        <v>33.564</v>
      </c>
      <c r="N16" s="11">
        <f>CI!N16+FBCF!N16+'dépense de CFM'!N16+'Dépense ind. APU'!N16+'Dépe collective APU'!N16+'Dépe ISBLSM'!N16+export!N16+stocks!N16</f>
        <v>35.442000000000007</v>
      </c>
      <c r="O16" s="11">
        <f>CI!O16+FBCF!O16+'dépense de CFM'!O16+'Dépense ind. APU'!O16+'Dépe collective APU'!O16+'Dépe ISBLSM'!O16+export!O16+stocks!O16</f>
        <v>36.910000000000004</v>
      </c>
      <c r="P16" s="11">
        <f>CI!P16+FBCF!P16+'dépense de CFM'!P16+'Dépense ind. APU'!P16+'Dépe collective APU'!P16+'Dépe ISBLSM'!P16+export!P16+stocks!P16</f>
        <v>36.091999999999999</v>
      </c>
      <c r="Q16" s="11">
        <f>CI!Q16+FBCF!Q16+'dépense de CFM'!Q16+'Dépense ind. APU'!Q16+'Dépe collective APU'!Q16+'Dépe ISBLSM'!Q16+export!Q16+stocks!Q16</f>
        <v>36.853999999999992</v>
      </c>
      <c r="R16" s="11">
        <f>CI!R16+FBCF!R16+'dépense de CFM'!R16+'Dépense ind. APU'!R16+'Dépe collective APU'!R16+'Dépe ISBLSM'!R16+export!R16+stocks!R16</f>
        <v>38.088999999999999</v>
      </c>
      <c r="S16" s="11">
        <f>CI!S16+FBCF!S16+'dépense de CFM'!S16+'Dépense ind. APU'!S16+'Dépe collective APU'!S16+'Dépe ISBLSM'!S16+export!S16+stocks!S16</f>
        <v>40.445999999999998</v>
      </c>
      <c r="T16" s="11">
        <f>CI!T16+FBCF!T16+'dépense de CFM'!T16+'Dépense ind. APU'!T16+'Dépe collective APU'!T16+'Dépe ISBLSM'!T16+export!T16+stocks!T16</f>
        <v>41.823999999999998</v>
      </c>
      <c r="U16" s="11">
        <f>CI!U16+FBCF!U16+'dépense de CFM'!U16+'Dépense ind. APU'!U16+'Dépe collective APU'!U16+'Dépe ISBLSM'!U16+export!U16+stocks!U16</f>
        <v>45.19</v>
      </c>
      <c r="V16" s="11">
        <f>CI!V16+FBCF!V16+'dépense de CFM'!V16+'Dépense ind. APU'!V16+'Dépe collective APU'!V16+'Dépe ISBLSM'!V16+export!V16+stocks!V16</f>
        <v>47.02</v>
      </c>
      <c r="W16" s="11">
        <f>CI!W16+FBCF!W16+'dépense de CFM'!W16+'Dépense ind. APU'!W16+'Dépe collective APU'!W16+'Dépe ISBLSM'!W16+export!W16+stocks!W16</f>
        <v>43.451000000000001</v>
      </c>
      <c r="X16" s="11">
        <f>CI!X16+FBCF!X16+'dépense de CFM'!X16+'Dépense ind. APU'!X16+'Dépe collective APU'!X16+'Dépe ISBLSM'!X16+export!X16+stocks!X16</f>
        <v>49.669999999999995</v>
      </c>
      <c r="Y16" s="11">
        <f>CI!Y16+FBCF!Y16+'dépense de CFM'!Y16+'Dépense ind. APU'!Y16+'Dépe collective APU'!Y16+'Dépe ISBLSM'!Y16+export!Y16+stocks!Y16</f>
        <v>56.23</v>
      </c>
      <c r="Z16" s="11">
        <f>CI!Z16+FBCF!Z16+'dépense de CFM'!Z16+'Dépense ind. APU'!Z16+'Dépe collective APU'!Z16+'Dépe ISBLSM'!Z16+export!Z16+stocks!Z16</f>
        <v>58.883000000000003</v>
      </c>
    </row>
    <row r="17" spans="1:26" x14ac:dyDescent="0.25">
      <c r="A17" s="7" t="s">
        <v>49</v>
      </c>
      <c r="B17" s="7" t="s">
        <v>50</v>
      </c>
      <c r="C17" s="11">
        <f>CI!C17+FBCF!C17+'dépense de CFM'!C17+'Dépense ind. APU'!C17+'Dépe collective APU'!C17+'Dépe ISBLSM'!C17+export!C17+stocks!C17</f>
        <v>139.42699999999999</v>
      </c>
      <c r="D17" s="11">
        <f>CI!D17+FBCF!D17+'dépense de CFM'!D17+'Dépense ind. APU'!D17+'Dépe collective APU'!D17+'Dépe ISBLSM'!D17+export!D17+stocks!D17</f>
        <v>147.822</v>
      </c>
      <c r="E17" s="11">
        <f>CI!E17+FBCF!E17+'dépense de CFM'!E17+'Dépense ind. APU'!E17+'Dépe collective APU'!E17+'Dépe ISBLSM'!E17+export!E17+stocks!E17</f>
        <v>152.41000000000003</v>
      </c>
      <c r="F17" s="11">
        <f>CI!F17+FBCF!F17+'dépense de CFM'!F17+'Dépense ind. APU'!F17+'Dépe collective APU'!F17+'Dépe ISBLSM'!F17+export!F17+stocks!F17</f>
        <v>154.505</v>
      </c>
      <c r="G17" s="11">
        <f>CI!G17+FBCF!G17+'dépense de CFM'!G17+'Dépense ind. APU'!G17+'Dépe collective APU'!G17+'Dépe ISBLSM'!G17+export!G17+stocks!G17</f>
        <v>162.54300000000003</v>
      </c>
      <c r="H17" s="11">
        <f>CI!H17+FBCF!H17+'dépense de CFM'!H17+'Dépense ind. APU'!H17+'Dépe collective APU'!H17+'Dépe ISBLSM'!H17+export!H17+stocks!H17</f>
        <v>172.94200000000001</v>
      </c>
      <c r="I17" s="11">
        <f>CI!I17+FBCF!I17+'dépense de CFM'!I17+'Dépense ind. APU'!I17+'Dépe collective APU'!I17+'Dépe ISBLSM'!I17+export!I17+stocks!I17</f>
        <v>188.14599999999999</v>
      </c>
      <c r="J17" s="11">
        <f>CI!J17+FBCF!J17+'dépense de CFM'!J17+'Dépense ind. APU'!J17+'Dépe collective APU'!J17+'Dépe ISBLSM'!J17+export!J17+stocks!J17</f>
        <v>200.31799999999998</v>
      </c>
      <c r="K17" s="11">
        <f>CI!K17+FBCF!K17+'dépense de CFM'!K17+'Dépense ind. APU'!K17+'Dépe collective APU'!K17+'Dépe ISBLSM'!K17+export!K17+stocks!K17</f>
        <v>208.86</v>
      </c>
      <c r="L17" s="11">
        <f>CI!L17+FBCF!L17+'dépense de CFM'!L17+'Dépense ind. APU'!L17+'Dépe collective APU'!L17+'Dépe ISBLSM'!L17+export!L17+stocks!L17</f>
        <v>194.14000000000001</v>
      </c>
      <c r="M17" s="11">
        <f>CI!M17+FBCF!M17+'dépense de CFM'!M17+'Dépense ind. APU'!M17+'Dépe collective APU'!M17+'Dépe ISBLSM'!M17+export!M17+stocks!M17</f>
        <v>203.19700000000003</v>
      </c>
      <c r="N17" s="11">
        <f>CI!N17+FBCF!N17+'dépense de CFM'!N17+'Dépense ind. APU'!N17+'Dépe collective APU'!N17+'Dépe ISBLSM'!N17+export!N17+stocks!N17</f>
        <v>213.43799999999999</v>
      </c>
      <c r="O17" s="11">
        <f>CI!O17+FBCF!O17+'dépense de CFM'!O17+'Dépense ind. APU'!O17+'Dépe collective APU'!O17+'Dépe ISBLSM'!O17+export!O17+stocks!O17</f>
        <v>216.70500000000001</v>
      </c>
      <c r="P17" s="11">
        <f>CI!P17+FBCF!P17+'dépense de CFM'!P17+'Dépense ind. APU'!P17+'Dépe collective APU'!P17+'Dépe ISBLSM'!P17+export!P17+stocks!P17</f>
        <v>219.11699999999999</v>
      </c>
      <c r="Q17" s="11">
        <f>CI!Q17+FBCF!Q17+'dépense de CFM'!Q17+'Dépense ind. APU'!Q17+'Dépe collective APU'!Q17+'Dépe ISBLSM'!Q17+export!Q17+stocks!Q17</f>
        <v>228.54400000000001</v>
      </c>
      <c r="R17" s="11">
        <f>CI!R17+FBCF!R17+'dépense de CFM'!R17+'Dépense ind. APU'!R17+'Dépe collective APU'!R17+'Dépe ISBLSM'!R17+export!R17+stocks!R17</f>
        <v>241.51</v>
      </c>
      <c r="S17" s="11">
        <f>CI!S17+FBCF!S17+'dépense de CFM'!S17+'Dépense ind. APU'!S17+'Dépe collective APU'!S17+'Dépe ISBLSM'!S17+export!S17+stocks!S17</f>
        <v>246.946</v>
      </c>
      <c r="T17" s="11">
        <f>CI!T17+FBCF!T17+'dépense de CFM'!T17+'Dépense ind. APU'!T17+'Dépe collective APU'!T17+'Dépe ISBLSM'!T17+export!T17+stocks!T17</f>
        <v>254.44100000000003</v>
      </c>
      <c r="U17" s="11">
        <f>CI!U17+FBCF!U17+'dépense de CFM'!U17+'Dépense ind. APU'!U17+'Dépe collective APU'!U17+'Dépe ISBLSM'!U17+export!U17+stocks!U17</f>
        <v>269.01299999999998</v>
      </c>
      <c r="V17" s="11">
        <f>CI!V17+FBCF!V17+'dépense de CFM'!V17+'Dépense ind. APU'!V17+'Dépe collective APU'!V17+'Dépe ISBLSM'!V17+export!V17+stocks!V17</f>
        <v>280.56600000000003</v>
      </c>
      <c r="W17" s="11">
        <f>CI!W17+FBCF!W17+'dépense de CFM'!W17+'Dépense ind. APU'!W17+'Dépe collective APU'!W17+'Dépe ISBLSM'!W17+export!W17+stocks!W17</f>
        <v>253.476</v>
      </c>
      <c r="X17" s="11">
        <f>CI!X17+FBCF!X17+'dépense de CFM'!X17+'Dépense ind. APU'!X17+'Dépe collective APU'!X17+'Dépe ISBLSM'!X17+export!X17+stocks!X17</f>
        <v>279.63099999999997</v>
      </c>
      <c r="Y17" s="11">
        <f>CI!Y17+FBCF!Y17+'dépense de CFM'!Y17+'Dépense ind. APU'!Y17+'Dépe collective APU'!Y17+'Dépe ISBLSM'!Y17+export!Y17+stocks!Y17</f>
        <v>321.69200000000001</v>
      </c>
      <c r="Z17" s="11">
        <f>CI!Z17+FBCF!Z17+'dépense de CFM'!Z17+'Dépense ind. APU'!Z17+'Dépe collective APU'!Z17+'Dépe ISBLSM'!Z17+export!Z17+stocks!Z17</f>
        <v>348.42199999999997</v>
      </c>
    </row>
    <row r="18" spans="1:26" ht="38.25" x14ac:dyDescent="0.25">
      <c r="A18" s="7" t="s">
        <v>51</v>
      </c>
      <c r="B18" s="7" t="s">
        <v>52</v>
      </c>
      <c r="C18" s="11">
        <f>CI!C18+FBCF!C18+'dépense de CFM'!C18+'Dépense ind. APU'!C18+'Dépe collective APU'!C18+'Dépe ISBLSM'!C18+export!C18+stocks!C18</f>
        <v>69.264999999999986</v>
      </c>
      <c r="D18" s="11">
        <f>CI!D18+FBCF!D18+'dépense de CFM'!D18+'Dépense ind. APU'!D18+'Dépe collective APU'!D18+'Dépe ISBLSM'!D18+export!D18+stocks!D18</f>
        <v>73.518999999999991</v>
      </c>
      <c r="E18" s="11">
        <f>CI!E18+FBCF!E18+'dépense de CFM'!E18+'Dépense ind. APU'!E18+'Dépe collective APU'!E18+'Dépe ISBLSM'!E18+export!E18+stocks!E18</f>
        <v>77.102000000000004</v>
      </c>
      <c r="F18" s="11">
        <f>CI!F18+FBCF!F18+'dépense de CFM'!F18+'Dépense ind. APU'!F18+'Dépe collective APU'!F18+'Dépe ISBLSM'!F18+export!F18+stocks!F18</f>
        <v>79.346000000000018</v>
      </c>
      <c r="G18" s="11">
        <f>CI!G18+FBCF!G18+'dépense de CFM'!G18+'Dépense ind. APU'!G18+'Dépe collective APU'!G18+'Dépe ISBLSM'!G18+export!G18+stocks!G18</f>
        <v>82.673000000000002</v>
      </c>
      <c r="H18" s="11">
        <f>CI!H18+FBCF!H18+'dépense de CFM'!H18+'Dépense ind. APU'!H18+'Dépe collective APU'!H18+'Dépe ISBLSM'!H18+export!H18+stocks!H18</f>
        <v>85.795000000000002</v>
      </c>
      <c r="I18" s="11">
        <f>CI!I18+FBCF!I18+'dépense de CFM'!I18+'Dépense ind. APU'!I18+'Dépe collective APU'!I18+'Dépe ISBLSM'!I18+export!I18+stocks!I18</f>
        <v>90.771000000000001</v>
      </c>
      <c r="J18" s="11">
        <f>CI!J18+FBCF!J18+'dépense de CFM'!J18+'Dépense ind. APU'!J18+'Dépe collective APU'!J18+'Dépe ISBLSM'!J18+export!J18+stocks!J18</f>
        <v>93.892999999999986</v>
      </c>
      <c r="K18" s="11">
        <f>CI!K18+FBCF!K18+'dépense de CFM'!K18+'Dépense ind. APU'!K18+'Dépe collective APU'!K18+'Dépe ISBLSM'!K18+export!K18+stocks!K18</f>
        <v>95.241</v>
      </c>
      <c r="L18" s="11">
        <f>CI!L18+FBCF!L18+'dépense de CFM'!L18+'Dépense ind. APU'!L18+'Dépe collective APU'!L18+'Dépe ISBLSM'!L18+export!L18+stocks!L18</f>
        <v>95.64500000000001</v>
      </c>
      <c r="M18" s="11">
        <f>CI!M18+FBCF!M18+'dépense de CFM'!M18+'Dépense ind. APU'!M18+'Dépe collective APU'!M18+'Dépe ISBLSM'!M18+export!M18+stocks!M18</f>
        <v>99.417999999999992</v>
      </c>
      <c r="N18" s="11">
        <f>CI!N18+FBCF!N18+'dépense de CFM'!N18+'Dépense ind. APU'!N18+'Dépe collective APU'!N18+'Dépe ISBLSM'!N18+export!N18+stocks!N18</f>
        <v>100.80499999999999</v>
      </c>
      <c r="O18" s="11">
        <f>CI!O18+FBCF!O18+'dépense de CFM'!O18+'Dépense ind. APU'!O18+'Dépe collective APU'!O18+'Dépe ISBLSM'!O18+export!O18+stocks!O18</f>
        <v>102.768</v>
      </c>
      <c r="P18" s="11">
        <f>CI!P18+FBCF!P18+'dépense de CFM'!P18+'Dépense ind. APU'!P18+'Dépe collective APU'!P18+'Dépe ISBLSM'!P18+export!P18+stocks!P18</f>
        <v>104.74499999999999</v>
      </c>
      <c r="Q18" s="11">
        <f>CI!Q18+FBCF!Q18+'dépense de CFM'!Q18+'Dépense ind. APU'!Q18+'Dépe collective APU'!Q18+'Dépe ISBLSM'!Q18+export!Q18+stocks!Q18</f>
        <v>107.95100000000001</v>
      </c>
      <c r="R18" s="11">
        <f>CI!R18+FBCF!R18+'dépense de CFM'!R18+'Dépense ind. APU'!R18+'Dépe collective APU'!R18+'Dépe ISBLSM'!R18+export!R18+stocks!R18</f>
        <v>109.01700000000001</v>
      </c>
      <c r="S18" s="11">
        <f>CI!S18+FBCF!S18+'dépense de CFM'!S18+'Dépense ind. APU'!S18+'Dépe collective APU'!S18+'Dépe ISBLSM'!S18+export!S18+stocks!S18</f>
        <v>111.88799999999999</v>
      </c>
      <c r="T18" s="11">
        <f>CI!T18+FBCF!T18+'dépense de CFM'!T18+'Dépense ind. APU'!T18+'Dépe collective APU'!T18+'Dépe ISBLSM'!T18+export!T18+stocks!T18</f>
        <v>116.26400000000001</v>
      </c>
      <c r="U18" s="11">
        <f>CI!U18+FBCF!U18+'dépense de CFM'!U18+'Dépense ind. APU'!U18+'Dépe collective APU'!U18+'Dépe ISBLSM'!U18+export!U18+stocks!U18</f>
        <v>119.46099999999998</v>
      </c>
      <c r="V18" s="11">
        <f>CI!V18+FBCF!V18+'dépense de CFM'!V18+'Dépense ind. APU'!V18+'Dépe collective APU'!V18+'Dépe ISBLSM'!V18+export!V18+stocks!V18</f>
        <v>123.794</v>
      </c>
      <c r="W18" s="11">
        <f>CI!W18+FBCF!W18+'dépense de CFM'!W18+'Dépense ind. APU'!W18+'Dépe collective APU'!W18+'Dépe ISBLSM'!W18+export!W18+stocks!W18</f>
        <v>105.85</v>
      </c>
      <c r="X18" s="11">
        <f>CI!X18+FBCF!X18+'dépense de CFM'!X18+'Dépense ind. APU'!X18+'Dépe collective APU'!X18+'Dépe ISBLSM'!X18+export!X18+stocks!X18</f>
        <v>117.321</v>
      </c>
      <c r="Y18" s="11">
        <f>CI!Y18+FBCF!Y18+'dépense de CFM'!Y18+'Dépense ind. APU'!Y18+'Dépe collective APU'!Y18+'Dépe ISBLSM'!Y18+export!Y18+stocks!Y18</f>
        <v>138.14099999999999</v>
      </c>
      <c r="Z18" s="11">
        <f>CI!Z18+FBCF!Z18+'dépense de CFM'!Z18+'Dépense ind. APU'!Z18+'Dépe collective APU'!Z18+'Dépe ISBLSM'!Z18+export!Z18+stocks!Z18</f>
        <v>148.13800000000001</v>
      </c>
    </row>
    <row r="19" spans="1:26" ht="25.5" x14ac:dyDescent="0.25">
      <c r="A19" s="7" t="s">
        <v>53</v>
      </c>
      <c r="B19" s="7" t="s">
        <v>54</v>
      </c>
      <c r="C19" s="11">
        <f>CI!C19+FBCF!C19+'dépense de CFM'!C19+'Dépense ind. APU'!C19+'Dépe collective APU'!C19+'Dépe ISBLSM'!C19+export!C19+stocks!C19</f>
        <v>29.530999999999999</v>
      </c>
      <c r="D19" s="11">
        <f>CI!D19+FBCF!D19+'dépense de CFM'!D19+'Dépense ind. APU'!D19+'Dépe collective APU'!D19+'Dépe ISBLSM'!D19+export!D19+stocks!D19</f>
        <v>31.779000000000003</v>
      </c>
      <c r="E19" s="11">
        <f>CI!E19+FBCF!E19+'dépense de CFM'!E19+'Dépense ind. APU'!E19+'Dépe collective APU'!E19+'Dépe ISBLSM'!E19+export!E19+stocks!E19</f>
        <v>34.256999999999998</v>
      </c>
      <c r="F19" s="11">
        <f>CI!F19+FBCF!F19+'dépense de CFM'!F19+'Dépense ind. APU'!F19+'Dépe collective APU'!F19+'Dépe ISBLSM'!F19+export!F19+stocks!F19</f>
        <v>35.798999999999999</v>
      </c>
      <c r="G19" s="11">
        <f>CI!G19+FBCF!G19+'dépense de CFM'!G19+'Dépense ind. APU'!G19+'Dépe collective APU'!G19+'Dépe ISBLSM'!G19+export!G19+stocks!G19</f>
        <v>37.584000000000003</v>
      </c>
      <c r="H19" s="11">
        <f>CI!H19+FBCF!H19+'dépense de CFM'!H19+'Dépense ind. APU'!H19+'Dépe collective APU'!H19+'Dépe ISBLSM'!H19+export!H19+stocks!H19</f>
        <v>39.390999999999998</v>
      </c>
      <c r="I19" s="11">
        <f>CI!I19+FBCF!I19+'dépense de CFM'!I19+'Dépense ind. APU'!I19+'Dépe collective APU'!I19+'Dépe ISBLSM'!I19+export!I19+stocks!I19</f>
        <v>42.13</v>
      </c>
      <c r="J19" s="11">
        <f>CI!J19+FBCF!J19+'dépense de CFM'!J19+'Dépense ind. APU'!J19+'Dépe collective APU'!J19+'Dépe ISBLSM'!J19+export!J19+stocks!J19</f>
        <v>43.983000000000011</v>
      </c>
      <c r="K19" s="11">
        <f>CI!K19+FBCF!K19+'dépense de CFM'!K19+'Dépense ind. APU'!K19+'Dépe collective APU'!K19+'Dépe ISBLSM'!K19+export!K19+stocks!K19</f>
        <v>44.691999999999993</v>
      </c>
      <c r="L19" s="11">
        <f>CI!L19+FBCF!L19+'dépense de CFM'!L19+'Dépense ind. APU'!L19+'Dépe collective APU'!L19+'Dépe ISBLSM'!L19+export!L19+stocks!L19</f>
        <v>45.241999999999997</v>
      </c>
      <c r="M19" s="11">
        <f>CI!M19+FBCF!M19+'dépense de CFM'!M19+'Dépense ind. APU'!M19+'Dépe collective APU'!M19+'Dépe ISBLSM'!M19+export!M19+stocks!M19</f>
        <v>47.799000000000007</v>
      </c>
      <c r="N19" s="11">
        <f>CI!N19+FBCF!N19+'dépense de CFM'!N19+'Dépense ind. APU'!N19+'Dépe collective APU'!N19+'Dépe ISBLSM'!N19+export!N19+stocks!N19</f>
        <v>49.373000000000005</v>
      </c>
      <c r="O19" s="11">
        <f>CI!O19+FBCF!O19+'dépense de CFM'!O19+'Dépense ind. APU'!O19+'Dépe collective APU'!O19+'Dépe ISBLSM'!O19+export!O19+stocks!O19</f>
        <v>49.605999999999995</v>
      </c>
      <c r="P19" s="11">
        <f>CI!P19+FBCF!P19+'dépense de CFM'!P19+'Dépense ind. APU'!P19+'Dépe collective APU'!P19+'Dépe ISBLSM'!P19+export!P19+stocks!P19</f>
        <v>50.902999999999999</v>
      </c>
      <c r="Q19" s="11">
        <f>CI!Q19+FBCF!Q19+'dépense de CFM'!Q19+'Dépense ind. APU'!Q19+'Dépe collective APU'!Q19+'Dépe ISBLSM'!Q19+export!Q19+stocks!Q19</f>
        <v>53.030999999999999</v>
      </c>
      <c r="R19" s="11">
        <f>CI!R19+FBCF!R19+'dépense de CFM'!R19+'Dépense ind. APU'!R19+'Dépe collective APU'!R19+'Dépe ISBLSM'!R19+export!R19+stocks!R19</f>
        <v>53.63</v>
      </c>
      <c r="S19" s="11">
        <f>CI!S19+FBCF!S19+'dépense de CFM'!S19+'Dépense ind. APU'!S19+'Dépe collective APU'!S19+'Dépe ISBLSM'!S19+export!S19+stocks!S19</f>
        <v>54.792999999999999</v>
      </c>
      <c r="T19" s="11">
        <f>CI!T19+FBCF!T19+'dépense de CFM'!T19+'Dépense ind. APU'!T19+'Dépe collective APU'!T19+'Dépe ISBLSM'!T19+export!T19+stocks!T19</f>
        <v>57.817000000000007</v>
      </c>
      <c r="U19" s="11">
        <f>CI!U19+FBCF!U19+'dépense de CFM'!U19+'Dépense ind. APU'!U19+'Dépe collective APU'!U19+'Dépe ISBLSM'!U19+export!U19+stocks!U19</f>
        <v>59.428000000000004</v>
      </c>
      <c r="V19" s="11">
        <f>CI!V19+FBCF!V19+'dépense de CFM'!V19+'Dépense ind. APU'!V19+'Dépe collective APU'!V19+'Dépe ISBLSM'!V19+export!V19+stocks!V19</f>
        <v>62.118000000000002</v>
      </c>
      <c r="W19" s="11">
        <f>CI!W19+FBCF!W19+'dépense de CFM'!W19+'Dépense ind. APU'!W19+'Dépe collective APU'!W19+'Dépe ISBLSM'!W19+export!W19+stocks!W19</f>
        <v>50.566999999999993</v>
      </c>
      <c r="X19" s="11">
        <f>CI!X19+FBCF!X19+'dépense de CFM'!X19+'Dépense ind. APU'!X19+'Dépe collective APU'!X19+'Dépe ISBLSM'!X19+export!X19+stocks!X19</f>
        <v>55.814</v>
      </c>
      <c r="Y19" s="11">
        <f>CI!Y19+FBCF!Y19+'dépense de CFM'!Y19+'Dépense ind. APU'!Y19+'Dépe collective APU'!Y19+'Dépe ISBLSM'!Y19+export!Y19+stocks!Y19</f>
        <v>70.041999999999987</v>
      </c>
      <c r="Z19" s="11">
        <f>CI!Z19+FBCF!Z19+'dépense de CFM'!Z19+'Dépense ind. APU'!Z19+'Dépe collective APU'!Z19+'Dépe ISBLSM'!Z19+export!Z19+stocks!Z19</f>
        <v>76.436999999999998</v>
      </c>
    </row>
    <row r="20" spans="1:26" x14ac:dyDescent="0.25">
      <c r="A20" s="7" t="s">
        <v>55</v>
      </c>
      <c r="B20" s="7" t="s">
        <v>56</v>
      </c>
      <c r="C20" s="11">
        <f>CI!C20+FBCF!C20+'dépense de CFM'!C20+'Dépense ind. APU'!C20+'Dépe collective APU'!C20+'Dépe ISBLSM'!C20+export!C20+stocks!C20</f>
        <v>36.36</v>
      </c>
      <c r="D20" s="11">
        <f>CI!D20+FBCF!D20+'dépense de CFM'!D20+'Dépense ind. APU'!D20+'Dépe collective APU'!D20+'Dépe ISBLSM'!D20+export!D20+stocks!D20</f>
        <v>38.206000000000003</v>
      </c>
      <c r="E20" s="11">
        <f>CI!E20+FBCF!E20+'dépense de CFM'!E20+'Dépense ind. APU'!E20+'Dépe collective APU'!E20+'Dépe ISBLSM'!E20+export!E20+stocks!E20</f>
        <v>38.986000000000004</v>
      </c>
      <c r="F20" s="11">
        <f>CI!F20+FBCF!F20+'dépense de CFM'!F20+'Dépense ind. APU'!F20+'Dépe collective APU'!F20+'Dépe ISBLSM'!F20+export!F20+stocks!F20</f>
        <v>39.293999999999997</v>
      </c>
      <c r="G20" s="11">
        <f>CI!G20+FBCF!G20+'dépense de CFM'!G20+'Dépense ind. APU'!G20+'Dépe collective APU'!G20+'Dépe ISBLSM'!G20+export!G20+stocks!G20</f>
        <v>40.562999999999995</v>
      </c>
      <c r="H20" s="11">
        <f>CI!H20+FBCF!H20+'dépense de CFM'!H20+'Dépense ind. APU'!H20+'Dépe collective APU'!H20+'Dépe ISBLSM'!H20+export!H20+stocks!H20</f>
        <v>41.852000000000004</v>
      </c>
      <c r="I20" s="11">
        <f>CI!I20+FBCF!I20+'dépense de CFM'!I20+'Dépense ind. APU'!I20+'Dépe collective APU'!I20+'Dépe ISBLSM'!I20+export!I20+stocks!I20</f>
        <v>43.995999999999988</v>
      </c>
      <c r="J20" s="11">
        <f>CI!J20+FBCF!J20+'dépense de CFM'!J20+'Dépense ind. APU'!J20+'Dépe collective APU'!J20+'Dépe ISBLSM'!J20+export!J20+stocks!J20</f>
        <v>46.165000000000006</v>
      </c>
      <c r="K20" s="11">
        <f>CI!K20+FBCF!K20+'dépense de CFM'!K20+'Dépense ind. APU'!K20+'Dépe collective APU'!K20+'Dépe ISBLSM'!K20+export!K20+stocks!K20</f>
        <v>46.630999999999993</v>
      </c>
      <c r="L20" s="11">
        <f>CI!L20+FBCF!L20+'dépense de CFM'!L20+'Dépense ind. APU'!L20+'Dépe collective APU'!L20+'Dépe ISBLSM'!L20+export!L20+stocks!L20</f>
        <v>46.474999999999994</v>
      </c>
      <c r="M20" s="11">
        <f>CI!M20+FBCF!M20+'dépense de CFM'!M20+'Dépense ind. APU'!M20+'Dépe collective APU'!M20+'Dépe ISBLSM'!M20+export!M20+stocks!M20</f>
        <v>47.661999999999999</v>
      </c>
      <c r="N20" s="11">
        <f>CI!N20+FBCF!N20+'dépense de CFM'!N20+'Dépense ind. APU'!N20+'Dépe collective APU'!N20+'Dépe ISBLSM'!N20+export!N20+stocks!N20</f>
        <v>47.454000000000001</v>
      </c>
      <c r="O20" s="11">
        <f>CI!O20+FBCF!O20+'dépense de CFM'!O20+'Dépense ind. APU'!O20+'Dépe collective APU'!O20+'Dépe ISBLSM'!O20+export!O20+stocks!O20</f>
        <v>49.214999999999996</v>
      </c>
      <c r="P20" s="11">
        <f>CI!P20+FBCF!P20+'dépense de CFM'!P20+'Dépense ind. APU'!P20+'Dépe collective APU'!P20+'Dépe ISBLSM'!P20+export!P20+stocks!P20</f>
        <v>50.003</v>
      </c>
      <c r="Q20" s="11">
        <f>CI!Q20+FBCF!Q20+'dépense de CFM'!Q20+'Dépense ind. APU'!Q20+'Dépe collective APU'!Q20+'Dépe ISBLSM'!Q20+export!Q20+stocks!Q20</f>
        <v>51.170999999999992</v>
      </c>
      <c r="R20" s="11">
        <f>CI!R20+FBCF!R20+'dépense de CFM'!R20+'Dépense ind. APU'!R20+'Dépe collective APU'!R20+'Dépe ISBLSM'!R20+export!R20+stocks!R20</f>
        <v>51.947000000000003</v>
      </c>
      <c r="S20" s="11">
        <f>CI!S20+FBCF!S20+'dépense de CFM'!S20+'Dépense ind. APU'!S20+'Dépe collective APU'!S20+'Dépe ISBLSM'!S20+export!S20+stocks!S20</f>
        <v>53.735000000000014</v>
      </c>
      <c r="T20" s="11">
        <f>CI!T20+FBCF!T20+'dépense de CFM'!T20+'Dépense ind. APU'!T20+'Dépe collective APU'!T20+'Dépe ISBLSM'!T20+export!T20+stocks!T20</f>
        <v>55.405999999999999</v>
      </c>
      <c r="U20" s="11">
        <f>CI!U20+FBCF!U20+'dépense de CFM'!U20+'Dépense ind. APU'!U20+'Dépe collective APU'!U20+'Dépe ISBLSM'!U20+export!U20+stocks!U20</f>
        <v>57.044000000000004</v>
      </c>
      <c r="V20" s="11">
        <f>CI!V20+FBCF!V20+'dépense de CFM'!V20+'Dépense ind. APU'!V20+'Dépe collective APU'!V20+'Dépe ISBLSM'!V20+export!V20+stocks!V20</f>
        <v>58.686999999999998</v>
      </c>
      <c r="W20" s="11">
        <f>CI!W20+FBCF!W20+'dépense de CFM'!W20+'Dépense ind. APU'!W20+'Dépe collective APU'!W20+'Dépe ISBLSM'!W20+export!W20+stocks!W20</f>
        <v>52.663000000000004</v>
      </c>
      <c r="X20" s="11">
        <f>CI!X20+FBCF!X20+'dépense de CFM'!X20+'Dépense ind. APU'!X20+'Dépe collective APU'!X20+'Dépe ISBLSM'!X20+export!X20+stocks!X20</f>
        <v>58.482999999999997</v>
      </c>
      <c r="Y20" s="11">
        <f>CI!Y20+FBCF!Y20+'dépense de CFM'!Y20+'Dépense ind. APU'!Y20+'Dépe collective APU'!Y20+'Dépe ISBLSM'!Y20+export!Y20+stocks!Y20</f>
        <v>64.953999999999994</v>
      </c>
      <c r="Z20" s="11">
        <f>CI!Z20+FBCF!Z20+'dépense de CFM'!Z20+'Dépense ind. APU'!Z20+'Dépe collective APU'!Z20+'Dépe ISBLSM'!Z20+export!Z20+stocks!Z20</f>
        <v>68.467999999999989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21"/>
  <sheetViews>
    <sheetView workbookViewId="0">
      <selection activeCell="C2" sqref="C2"/>
    </sheetView>
  </sheetViews>
  <sheetFormatPr baseColWidth="10" defaultRowHeight="15" x14ac:dyDescent="0.25"/>
  <cols>
    <col min="1" max="1" width="28" customWidth="1"/>
    <col min="2" max="11" width="9.7109375" customWidth="1"/>
  </cols>
  <sheetData>
    <row r="1" spans="1:11" x14ac:dyDescent="0.25">
      <c r="B1" t="s">
        <v>296</v>
      </c>
      <c r="C1" t="s">
        <v>297</v>
      </c>
      <c r="D1" t="s">
        <v>298</v>
      </c>
      <c r="E1" t="s">
        <v>310</v>
      </c>
      <c r="F1" t="s">
        <v>303</v>
      </c>
      <c r="G1" t="s">
        <v>299</v>
      </c>
      <c r="H1" t="s">
        <v>300</v>
      </c>
      <c r="I1" t="s">
        <v>301</v>
      </c>
      <c r="J1" t="s">
        <v>302</v>
      </c>
      <c r="K1" t="s">
        <v>311</v>
      </c>
    </row>
    <row r="2" spans="1:11" ht="18" customHeight="1" x14ac:dyDescent="0.25">
      <c r="A2" s="7" t="s">
        <v>304</v>
      </c>
      <c r="B2">
        <f>production!C7</f>
        <v>59.088999999999999</v>
      </c>
      <c r="C2">
        <f>import!C7</f>
        <v>12.250999999999999</v>
      </c>
      <c r="D2">
        <f>'impôts net subventions+marges'!C7</f>
        <v>4.9830000000000094</v>
      </c>
      <c r="E2">
        <f>SUM(B2:D2)</f>
        <v>76.323000000000008</v>
      </c>
      <c r="F2">
        <f>CI!C7</f>
        <v>14.102</v>
      </c>
      <c r="G2">
        <f>'dépense de CFM'!C7</f>
        <v>43.55</v>
      </c>
      <c r="H2">
        <f>'Dépense ind. APU'!C7+'Dépe collective APU'!C7+'Dépe ISBLSM'!C7</f>
        <v>0.128</v>
      </c>
      <c r="I2">
        <f>FBCF!C7+stocks!C7</f>
        <v>0</v>
      </c>
      <c r="J2">
        <f>export!C7</f>
        <v>18.542999999999999</v>
      </c>
      <c r="K2">
        <f>SUM(F2:J2)</f>
        <v>76.323000000000008</v>
      </c>
    </row>
    <row r="3" spans="1:11" ht="18" customHeight="1" x14ac:dyDescent="0.25">
      <c r="A3" s="7" t="s">
        <v>204</v>
      </c>
      <c r="B3">
        <f>production!C8</f>
        <v>126.69</v>
      </c>
      <c r="C3">
        <f>import!C8</f>
        <v>6.7670000000000003</v>
      </c>
      <c r="D3">
        <f>'impôts net subventions+marges'!C8</f>
        <v>11.282999999999983</v>
      </c>
      <c r="E3">
        <f t="shared" ref="E3:E13" si="0">SUM(B3:D3)</f>
        <v>144.73999999999998</v>
      </c>
      <c r="F3">
        <f>CI!C8</f>
        <v>71.778999999999996</v>
      </c>
      <c r="G3">
        <f>'dépense de CFM'!C8</f>
        <v>35.762</v>
      </c>
      <c r="H3">
        <f>'Dépense ind. APU'!C8+'Dépe collective APU'!C8+'Dépe ISBLSM'!C8</f>
        <v>2.081</v>
      </c>
      <c r="I3">
        <f>FBCF!C8+stocks!C8</f>
        <v>27.322999999999997</v>
      </c>
      <c r="J3">
        <f>export!C8</f>
        <v>7.7949999999999999</v>
      </c>
      <c r="K3">
        <f t="shared" ref="K3:K13" si="1">SUM(F3:J3)</f>
        <v>144.73999999999998</v>
      </c>
    </row>
    <row r="4" spans="1:11" ht="18" customHeight="1" x14ac:dyDescent="0.25">
      <c r="A4" s="12" t="s">
        <v>305</v>
      </c>
      <c r="B4">
        <f>production!C9</f>
        <v>38.606999999999999</v>
      </c>
      <c r="C4">
        <f>import!C9</f>
        <v>3.9910000000000001</v>
      </c>
      <c r="D4">
        <f>'impôts net subventions+marges'!C9</f>
        <v>5.8760000000000119</v>
      </c>
      <c r="E4">
        <f t="shared" si="0"/>
        <v>48.474000000000011</v>
      </c>
      <c r="F4">
        <f>CI!C9</f>
        <v>22.882000000000001</v>
      </c>
      <c r="G4">
        <f>'dépense de CFM'!C9</f>
        <v>14.853999999999999</v>
      </c>
      <c r="H4">
        <f>'Dépense ind. APU'!C9+'Dépe collective APU'!C9+'Dépe ISBLSM'!C9</f>
        <v>2.081</v>
      </c>
      <c r="I4">
        <f>FBCF!C9+stocks!C9</f>
        <v>5.2730000000000006</v>
      </c>
      <c r="J4">
        <f>export!C9</f>
        <v>3.3839999999999999</v>
      </c>
      <c r="K4">
        <f t="shared" si="1"/>
        <v>48.474000000000011</v>
      </c>
    </row>
    <row r="5" spans="1:11" ht="18" customHeight="1" x14ac:dyDescent="0.25">
      <c r="A5" s="7" t="s">
        <v>306</v>
      </c>
      <c r="B5">
        <f>production!C10</f>
        <v>39.243000000000002</v>
      </c>
      <c r="C5">
        <f>import!C10</f>
        <v>1.4319999999999999</v>
      </c>
      <c r="D5">
        <f>'impôts net subventions+marges'!C10</f>
        <v>3.844999999999994</v>
      </c>
      <c r="E5">
        <f t="shared" si="0"/>
        <v>44.519999999999996</v>
      </c>
      <c r="F5">
        <f>CI!C10</f>
        <v>23.384</v>
      </c>
      <c r="G5">
        <f>'dépense de CFM'!C10</f>
        <v>19.452000000000002</v>
      </c>
      <c r="H5">
        <f>'Dépense ind. APU'!C10+'Dépe collective APU'!C10+'Dépe ISBLSM'!C10</f>
        <v>0</v>
      </c>
      <c r="I5">
        <f>FBCF!C10+stocks!C10</f>
        <v>0</v>
      </c>
      <c r="J5">
        <f>export!C10</f>
        <v>1.6839999999999999</v>
      </c>
      <c r="K5">
        <f t="shared" si="1"/>
        <v>44.519999999999996</v>
      </c>
    </row>
    <row r="6" spans="1:11" ht="18" customHeight="1" x14ac:dyDescent="0.25">
      <c r="A6" s="7" t="s">
        <v>213</v>
      </c>
      <c r="B6">
        <f>production!C11</f>
        <v>48.84</v>
      </c>
      <c r="C6">
        <f>import!C11</f>
        <v>1.343</v>
      </c>
      <c r="D6">
        <f>'impôts net subventions+marges'!C11</f>
        <v>1.5639999999999965</v>
      </c>
      <c r="E6">
        <f t="shared" si="0"/>
        <v>51.747</v>
      </c>
      <c r="F6">
        <f>CI!C11</f>
        <v>25.513000000000002</v>
      </c>
      <c r="G6">
        <f>'dépense de CFM'!C11</f>
        <v>1.4570000000000001</v>
      </c>
      <c r="H6">
        <f>'Dépense ind. APU'!C11+'Dépe collective APU'!C11+'Dépe ISBLSM'!C11</f>
        <v>0</v>
      </c>
      <c r="I6">
        <f>FBCF!C11+stocks!C11</f>
        <v>22.05</v>
      </c>
      <c r="J6">
        <f>export!C11</f>
        <v>2.7269999999999999</v>
      </c>
      <c r="K6">
        <f t="shared" si="1"/>
        <v>51.747</v>
      </c>
    </row>
    <row r="7" spans="1:11" ht="18" customHeight="1" x14ac:dyDescent="0.25">
      <c r="A7" s="7" t="s">
        <v>40</v>
      </c>
      <c r="B7">
        <f>production!C12</f>
        <v>197.31700000000001</v>
      </c>
      <c r="C7">
        <f>import!C12</f>
        <v>0</v>
      </c>
      <c r="D7">
        <f>'impôts net subventions+marges'!C12</f>
        <v>2.2379999999999995</v>
      </c>
      <c r="E7">
        <f t="shared" si="0"/>
        <v>199.55500000000001</v>
      </c>
      <c r="F7">
        <f>CI!C12</f>
        <v>47.045000000000002</v>
      </c>
      <c r="G7">
        <f>'dépense de CFM'!C12</f>
        <v>138.43899999999999</v>
      </c>
      <c r="H7">
        <f>'Dépense ind. APU'!C12+'Dépe collective APU'!C12+'Dépe ISBLSM'!C12</f>
        <v>10.173</v>
      </c>
      <c r="I7">
        <f>FBCF!C12+stocks!C12</f>
        <v>3.8980000000000001</v>
      </c>
      <c r="J7">
        <f>export!C12</f>
        <v>0</v>
      </c>
      <c r="K7">
        <f t="shared" si="1"/>
        <v>199.55499999999998</v>
      </c>
    </row>
    <row r="8" spans="1:11" ht="18" customHeight="1" x14ac:dyDescent="0.25">
      <c r="A8" s="7" t="s">
        <v>222</v>
      </c>
      <c r="B8">
        <f>production!C13</f>
        <v>286.44499999999999</v>
      </c>
      <c r="C8">
        <f>import!C13</f>
        <v>21.274999999999999</v>
      </c>
      <c r="D8">
        <f>'impôts net subventions+marges'!C13</f>
        <v>16.011999999999979</v>
      </c>
      <c r="E8">
        <f t="shared" si="0"/>
        <v>323.73199999999997</v>
      </c>
      <c r="F8">
        <f>CI!C13</f>
        <v>226.291</v>
      </c>
      <c r="G8">
        <f>'dépense de CFM'!C13</f>
        <v>19.533999999999999</v>
      </c>
      <c r="H8">
        <f>'Dépense ind. APU'!C13+'Dépe collective APU'!C13+'Dépe ISBLSM'!C13</f>
        <v>8.3059999999999992</v>
      </c>
      <c r="I8">
        <f>FBCF!C13+stocks!C13</f>
        <v>43.72</v>
      </c>
      <c r="J8">
        <f>export!C13</f>
        <v>25.881</v>
      </c>
      <c r="K8">
        <f t="shared" si="1"/>
        <v>323.73199999999997</v>
      </c>
    </row>
    <row r="9" spans="1:11" ht="18" customHeight="1" x14ac:dyDescent="0.25">
      <c r="A9" s="7" t="s">
        <v>307</v>
      </c>
      <c r="B9">
        <f>production!C14</f>
        <v>95.801000000000002</v>
      </c>
      <c r="C9">
        <f>import!C14</f>
        <v>9.5660000000000007</v>
      </c>
      <c r="D9">
        <f>'impôts net subventions+marges'!C14</f>
        <v>9.4169999999999892</v>
      </c>
      <c r="E9">
        <f t="shared" si="0"/>
        <v>114.78399999999999</v>
      </c>
      <c r="F9">
        <f>CI!C14</f>
        <v>82.33</v>
      </c>
      <c r="G9">
        <f>'dépense de CFM'!C14</f>
        <v>5.3319999999999999</v>
      </c>
      <c r="H9">
        <f>'Dépense ind. APU'!C14+'Dépe collective APU'!C14+'Dépe ISBLSM'!C14</f>
        <v>0</v>
      </c>
      <c r="I9">
        <f>FBCF!C14+stocks!C14</f>
        <v>15.842000000000001</v>
      </c>
      <c r="J9">
        <f>export!C14</f>
        <v>11.28</v>
      </c>
      <c r="K9">
        <f t="shared" si="1"/>
        <v>114.78399999999999</v>
      </c>
    </row>
    <row r="10" spans="1:11" ht="18" customHeight="1" x14ac:dyDescent="0.25">
      <c r="A10" s="7" t="s">
        <v>228</v>
      </c>
      <c r="B10">
        <f>production!C15</f>
        <v>37.506999999999998</v>
      </c>
      <c r="C10">
        <f>import!C15</f>
        <v>4.2729999999999997</v>
      </c>
      <c r="D10">
        <f>'impôts net subventions+marges'!C15</f>
        <v>0.74000000000000554</v>
      </c>
      <c r="E10">
        <f t="shared" si="0"/>
        <v>42.52000000000001</v>
      </c>
      <c r="F10">
        <f>CI!C15</f>
        <v>1.978</v>
      </c>
      <c r="G10">
        <f>'dépense de CFM'!C15</f>
        <v>0</v>
      </c>
      <c r="H10">
        <f>'Dépense ind. APU'!C15+'Dépe collective APU'!C15+'Dépe ISBLSM'!C15</f>
        <v>8.1319999999999997</v>
      </c>
      <c r="I10">
        <f>FBCF!C15+stocks!C15</f>
        <v>27.779</v>
      </c>
      <c r="J10">
        <f>export!C15</f>
        <v>4.6310000000000002</v>
      </c>
      <c r="K10">
        <f t="shared" si="1"/>
        <v>42.519999999999996</v>
      </c>
    </row>
    <row r="11" spans="1:11" ht="18" customHeight="1" x14ac:dyDescent="0.25">
      <c r="A11" s="7" t="s">
        <v>308</v>
      </c>
      <c r="B11">
        <f>production!C16</f>
        <v>24.25</v>
      </c>
      <c r="C11">
        <f>import!C16</f>
        <v>1.869</v>
      </c>
      <c r="D11">
        <f>'impôts net subventions+marges'!C16</f>
        <v>0.88200000000000123</v>
      </c>
      <c r="E11">
        <f t="shared" si="0"/>
        <v>27.001000000000001</v>
      </c>
      <c r="F11">
        <f>CI!C16</f>
        <v>21.974</v>
      </c>
      <c r="G11">
        <f>'dépense de CFM'!C16</f>
        <v>2.944</v>
      </c>
      <c r="H11">
        <f>'Dépense ind. APU'!C16+'Dépe collective APU'!C16+'Dépe ISBLSM'!C16</f>
        <v>0</v>
      </c>
      <c r="I11">
        <f>FBCF!C16+stocks!C16</f>
        <v>0.1</v>
      </c>
      <c r="J11">
        <f>export!C16</f>
        <v>1.9830000000000001</v>
      </c>
      <c r="K11">
        <f t="shared" si="1"/>
        <v>27.001000000000001</v>
      </c>
    </row>
    <row r="12" spans="1:11" ht="18" customHeight="1" x14ac:dyDescent="0.25">
      <c r="A12" s="7" t="s">
        <v>309</v>
      </c>
      <c r="B12">
        <f>production!C17</f>
        <v>128.88800000000001</v>
      </c>
      <c r="C12">
        <f>import!C17</f>
        <v>5.5670000000000002</v>
      </c>
      <c r="D12">
        <f>'impôts net subventions+marges'!C17</f>
        <v>4.9719999999999871</v>
      </c>
      <c r="E12">
        <f t="shared" si="0"/>
        <v>139.42699999999999</v>
      </c>
      <c r="F12">
        <f>CI!C17</f>
        <v>120.008</v>
      </c>
      <c r="G12">
        <f>'dépense de CFM'!C17</f>
        <v>11.257999999999999</v>
      </c>
      <c r="H12">
        <f>'Dépense ind. APU'!C17+'Dépe collective APU'!C17+'Dépe ISBLSM'!C17</f>
        <v>0.17399999999999999</v>
      </c>
      <c r="I12">
        <f>FBCF!C17+stocks!C17</f>
        <v>0</v>
      </c>
      <c r="J12">
        <f>export!C17</f>
        <v>7.9870000000000001</v>
      </c>
      <c r="K12">
        <f t="shared" si="1"/>
        <v>139.42699999999999</v>
      </c>
    </row>
    <row r="13" spans="1:11" ht="18" customHeight="1" x14ac:dyDescent="0.25">
      <c r="A13" s="7" t="s">
        <v>237</v>
      </c>
      <c r="B13">
        <f>production!C18</f>
        <v>62.460999999999999</v>
      </c>
      <c r="C13">
        <f>import!C18</f>
        <v>0.65200000000000002</v>
      </c>
      <c r="D13">
        <f>'impôts net subventions+marges'!C18</f>
        <v>6.1519999999999877</v>
      </c>
      <c r="E13">
        <f t="shared" si="0"/>
        <v>69.264999999999986</v>
      </c>
      <c r="F13">
        <f>CI!C18</f>
        <v>14.645</v>
      </c>
      <c r="G13">
        <f>'dépense de CFM'!C18</f>
        <v>28.526</v>
      </c>
      <c r="H13">
        <f>'Dépense ind. APU'!C18+'Dépe collective APU'!C18+'Dépe ISBLSM'!C18</f>
        <v>22.299999999999997</v>
      </c>
      <c r="I13">
        <f>FBCF!C18+stocks!C18</f>
        <v>2.2150000000000003</v>
      </c>
      <c r="J13">
        <f>export!C18</f>
        <v>1.579</v>
      </c>
      <c r="K13">
        <f t="shared" si="1"/>
        <v>69.265000000000001</v>
      </c>
    </row>
    <row r="14" spans="1:11" ht="18" customHeight="1" x14ac:dyDescent="0.25"/>
    <row r="15" spans="1:11" ht="18" customHeight="1" x14ac:dyDescent="0.25"/>
    <row r="16" spans="1:11" ht="18" customHeight="1" x14ac:dyDescent="0.25"/>
    <row r="17" ht="18" customHeight="1" x14ac:dyDescent="0.25"/>
    <row r="18" ht="18" customHeight="1" x14ac:dyDescent="0.25"/>
    <row r="19" ht="18" customHeight="1" x14ac:dyDescent="0.25"/>
    <row r="20" ht="18" customHeight="1" x14ac:dyDescent="0.25"/>
    <row r="21" ht="18" customHeight="1"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1"/>
  <sheetViews>
    <sheetView workbookViewId="0">
      <selection activeCell="B2" sqref="B2"/>
    </sheetView>
  </sheetViews>
  <sheetFormatPr baseColWidth="10" defaultRowHeight="15" x14ac:dyDescent="0.25"/>
  <cols>
    <col min="1" max="1" width="28" customWidth="1"/>
    <col min="2" max="11" width="9.7109375" customWidth="1"/>
  </cols>
  <sheetData>
    <row r="1" spans="1:11" x14ac:dyDescent="0.25">
      <c r="B1" t="s">
        <v>296</v>
      </c>
      <c r="C1" t="s">
        <v>297</v>
      </c>
      <c r="D1" t="s">
        <v>298</v>
      </c>
      <c r="E1" t="s">
        <v>310</v>
      </c>
      <c r="F1" t="s">
        <v>303</v>
      </c>
      <c r="G1" t="s">
        <v>299</v>
      </c>
      <c r="H1" t="s">
        <v>300</v>
      </c>
      <c r="I1" t="s">
        <v>301</v>
      </c>
      <c r="J1" t="s">
        <v>302</v>
      </c>
      <c r="K1" t="s">
        <v>311</v>
      </c>
    </row>
    <row r="2" spans="1:11" ht="18" customHeight="1" x14ac:dyDescent="0.25">
      <c r="A2" s="7" t="s">
        <v>304</v>
      </c>
      <c r="B2">
        <f>production!Z7</f>
        <v>145.34200000000001</v>
      </c>
      <c r="C2">
        <f>import!Z7</f>
        <v>25.884</v>
      </c>
      <c r="D2">
        <f>'impôts net subventions+marges'!Z7</f>
        <v>12.403999999999982</v>
      </c>
      <c r="E2">
        <f>SUM(B2:D2)</f>
        <v>183.63</v>
      </c>
      <c r="F2">
        <f>CI!Z7</f>
        <v>31.507000000000001</v>
      </c>
      <c r="G2">
        <f>'dépense de CFM'!Z7</f>
        <v>118.952</v>
      </c>
      <c r="H2">
        <f>'Dépense ind. APU'!Z7+'Dépe collective APU'!Z7+'Dépe ISBLSM'!Z7</f>
        <v>0.24199999999999999</v>
      </c>
      <c r="I2">
        <f>FBCF!Z7+stocks!Z7</f>
        <v>0</v>
      </c>
      <c r="J2">
        <f>export!Z7</f>
        <v>32.929000000000002</v>
      </c>
      <c r="K2">
        <f>SUM(F2:J2)</f>
        <v>183.63</v>
      </c>
    </row>
    <row r="3" spans="1:11" ht="18" customHeight="1" x14ac:dyDescent="0.25">
      <c r="A3" s="7" t="s">
        <v>204</v>
      </c>
      <c r="B3">
        <f>production!Z8</f>
        <v>300.61200000000002</v>
      </c>
      <c r="C3">
        <f>import!Z8</f>
        <v>35.869999999999997</v>
      </c>
      <c r="D3">
        <f>'impôts net subventions+marges'!Z8</f>
        <v>18.312999999999995</v>
      </c>
      <c r="E3">
        <f t="shared" ref="E3:E13" si="0">SUM(B3:D3)</f>
        <v>354.79500000000002</v>
      </c>
      <c r="F3">
        <f>CI!Z8</f>
        <v>173.297</v>
      </c>
      <c r="G3">
        <f>'dépense de CFM'!Z8</f>
        <v>52.695</v>
      </c>
      <c r="H3">
        <f>'Dépense ind. APU'!Z8+'Dépe collective APU'!Z8+'Dépe ISBLSM'!Z8</f>
        <v>3.964</v>
      </c>
      <c r="I3">
        <f>FBCF!Z8+stocks!Z8</f>
        <v>95.427999999999997</v>
      </c>
      <c r="J3">
        <f>export!Z8</f>
        <v>29.411000000000001</v>
      </c>
      <c r="K3">
        <f t="shared" ref="K3:K13" si="1">SUM(F3:J3)</f>
        <v>354.79500000000002</v>
      </c>
    </row>
    <row r="4" spans="1:11" ht="18" customHeight="1" x14ac:dyDescent="0.25">
      <c r="A4" s="12" t="s">
        <v>305</v>
      </c>
      <c r="B4">
        <f>production!Z9</f>
        <v>70.290999999999997</v>
      </c>
      <c r="C4">
        <f>import!Z9</f>
        <v>4.226</v>
      </c>
      <c r="D4">
        <f>'impôts net subventions+marges'!Z9</f>
        <v>7.5229999999999952</v>
      </c>
      <c r="E4">
        <f t="shared" si="0"/>
        <v>82.039999999999992</v>
      </c>
      <c r="F4">
        <f>CI!Z9</f>
        <v>44.256</v>
      </c>
      <c r="G4">
        <f>'dépense de CFM'!Z9</f>
        <v>16.353000000000002</v>
      </c>
      <c r="H4">
        <f>'Dépense ind. APU'!Z9+'Dépe collective APU'!Z9+'Dépe ISBLSM'!Z9</f>
        <v>3.964</v>
      </c>
      <c r="I4">
        <f>FBCF!Z9+stocks!Z9</f>
        <v>14.03</v>
      </c>
      <c r="J4">
        <f>export!Z9</f>
        <v>3.4369999999999998</v>
      </c>
      <c r="K4">
        <f t="shared" si="1"/>
        <v>82.04</v>
      </c>
    </row>
    <row r="5" spans="1:11" ht="18" customHeight="1" x14ac:dyDescent="0.25">
      <c r="A5" s="7" t="s">
        <v>306</v>
      </c>
      <c r="B5">
        <f>production!Z10</f>
        <v>62.898000000000003</v>
      </c>
      <c r="C5">
        <f>import!Z10</f>
        <v>3.2989999999999999</v>
      </c>
      <c r="D5">
        <f>'impôts net subventions+marges'!Z10</f>
        <v>6.5840000000000032</v>
      </c>
      <c r="E5">
        <f t="shared" si="0"/>
        <v>72.781000000000006</v>
      </c>
      <c r="F5">
        <f>CI!Z10</f>
        <v>37.762</v>
      </c>
      <c r="G5">
        <f>'dépense de CFM'!Z10</f>
        <v>31.09</v>
      </c>
      <c r="H5">
        <f>'Dépense ind. APU'!Z10+'Dépe collective APU'!Z10+'Dépe ISBLSM'!Z10</f>
        <v>0</v>
      </c>
      <c r="I5">
        <f>FBCF!Z10+stocks!Z10</f>
        <v>0</v>
      </c>
      <c r="J5">
        <f>export!Z10</f>
        <v>3.9289999999999998</v>
      </c>
      <c r="K5">
        <f t="shared" si="1"/>
        <v>72.781000000000006</v>
      </c>
    </row>
    <row r="6" spans="1:11" ht="18" customHeight="1" x14ac:dyDescent="0.25">
      <c r="A6" s="7" t="s">
        <v>213</v>
      </c>
      <c r="B6">
        <f>production!Z11</f>
        <v>167.423</v>
      </c>
      <c r="C6">
        <f>import!Z11</f>
        <v>28.344999999999999</v>
      </c>
      <c r="D6">
        <f>'impôts net subventions+marges'!Z11</f>
        <v>4.2059999999999889</v>
      </c>
      <c r="E6">
        <f t="shared" si="0"/>
        <v>199.97399999999999</v>
      </c>
      <c r="F6">
        <f>CI!Z11</f>
        <v>91.278999999999996</v>
      </c>
      <c r="G6">
        <f>'dépense de CFM'!Z11</f>
        <v>5.2519999999999998</v>
      </c>
      <c r="H6">
        <f>'Dépense ind. APU'!Z11+'Dépe collective APU'!Z11+'Dépe ISBLSM'!Z11</f>
        <v>0</v>
      </c>
      <c r="I6">
        <f>FBCF!Z11+stocks!Z11</f>
        <v>81.397999999999996</v>
      </c>
      <c r="J6">
        <f>export!Z11</f>
        <v>22.045000000000002</v>
      </c>
      <c r="K6">
        <f t="shared" si="1"/>
        <v>199.97399999999999</v>
      </c>
    </row>
    <row r="7" spans="1:11" ht="18" customHeight="1" x14ac:dyDescent="0.25">
      <c r="A7" s="7" t="s">
        <v>40</v>
      </c>
      <c r="B7">
        <f>production!Z12</f>
        <v>403.26600000000002</v>
      </c>
      <c r="C7">
        <f>import!Z12</f>
        <v>0</v>
      </c>
      <c r="D7">
        <f>'impôts net subventions+marges'!Z12</f>
        <v>3.56899999999996</v>
      </c>
      <c r="E7">
        <f t="shared" si="0"/>
        <v>406.83499999999998</v>
      </c>
      <c r="F7">
        <f>CI!Z12</f>
        <v>94.945999999999998</v>
      </c>
      <c r="G7">
        <f>'dépense de CFM'!Z12</f>
        <v>288.935</v>
      </c>
      <c r="H7">
        <f>'Dépense ind. APU'!Z12+'Dépe collective APU'!Z12+'Dépe ISBLSM'!Z12</f>
        <v>14.282</v>
      </c>
      <c r="I7">
        <f>FBCF!Z12+stocks!Z12</f>
        <v>8.6720000000000006</v>
      </c>
      <c r="J7">
        <f>export!Z12</f>
        <v>0</v>
      </c>
      <c r="K7">
        <f t="shared" si="1"/>
        <v>406.83499999999998</v>
      </c>
    </row>
    <row r="8" spans="1:11" ht="18" customHeight="1" x14ac:dyDescent="0.25">
      <c r="A8" s="7" t="s">
        <v>222</v>
      </c>
      <c r="B8">
        <f>production!Z13</f>
        <v>743.44299999999998</v>
      </c>
      <c r="C8">
        <f>import!Z13</f>
        <v>98.06</v>
      </c>
      <c r="D8">
        <f>'impôts net subventions+marges'!Z13</f>
        <v>41.718999999999994</v>
      </c>
      <c r="E8">
        <f t="shared" si="0"/>
        <v>883.22199999999998</v>
      </c>
      <c r="F8">
        <f>CI!Z13</f>
        <v>612.24599999999998</v>
      </c>
      <c r="G8">
        <f>'dépense de CFM'!Z13</f>
        <v>41.424999999999997</v>
      </c>
      <c r="H8">
        <f>'Dépense ind. APU'!Z13+'Dépe collective APU'!Z13+'Dépe ISBLSM'!Z13</f>
        <v>18.457000000000001</v>
      </c>
      <c r="I8">
        <f>FBCF!Z13+stocks!Z13</f>
        <v>103.889</v>
      </c>
      <c r="J8">
        <f>export!Z13</f>
        <v>107.205</v>
      </c>
      <c r="K8">
        <f t="shared" si="1"/>
        <v>883.22199999999998</v>
      </c>
    </row>
    <row r="9" spans="1:11" ht="18" customHeight="1" x14ac:dyDescent="0.25">
      <c r="A9" s="7" t="s">
        <v>307</v>
      </c>
      <c r="B9">
        <f>production!Z14</f>
        <v>325.24200000000002</v>
      </c>
      <c r="C9">
        <f>import!Z14</f>
        <v>34.454999999999998</v>
      </c>
      <c r="D9">
        <f>'impôts net subventions+marges'!Z14</f>
        <v>27.585000000000022</v>
      </c>
      <c r="E9">
        <f t="shared" si="0"/>
        <v>387.28200000000004</v>
      </c>
      <c r="F9">
        <f>CI!Z14</f>
        <v>284.49599999999998</v>
      </c>
      <c r="G9">
        <f>'dépense de CFM'!Z14</f>
        <v>11.052</v>
      </c>
      <c r="H9">
        <f>'Dépense ind. APU'!Z14+'Dépe collective APU'!Z14+'Dépe ISBLSM'!Z14</f>
        <v>0</v>
      </c>
      <c r="I9">
        <f>FBCF!Z14+stocks!Z14</f>
        <v>52.402999999999999</v>
      </c>
      <c r="J9">
        <f>export!Z14</f>
        <v>39.331000000000003</v>
      </c>
      <c r="K9">
        <f t="shared" si="1"/>
        <v>387.28200000000004</v>
      </c>
    </row>
    <row r="10" spans="1:11" ht="18" customHeight="1" x14ac:dyDescent="0.25">
      <c r="A10" s="7" t="s">
        <v>228</v>
      </c>
      <c r="B10">
        <f>production!Z15</f>
        <v>73.873999999999995</v>
      </c>
      <c r="C10">
        <f>import!Z15</f>
        <v>13.568</v>
      </c>
      <c r="D10">
        <f>'impôts net subventions+marges'!Z15</f>
        <v>1.1930000000000103</v>
      </c>
      <c r="E10">
        <f t="shared" si="0"/>
        <v>88.635000000000005</v>
      </c>
      <c r="F10">
        <f>CI!Z15</f>
        <v>5.351</v>
      </c>
      <c r="G10">
        <f>'dépense de CFM'!Z15</f>
        <v>0</v>
      </c>
      <c r="H10">
        <f>'Dépense ind. APU'!Z15+'Dépe collective APU'!Z15+'Dépe ISBLSM'!Z15</f>
        <v>17.760000000000002</v>
      </c>
      <c r="I10">
        <f>FBCF!Z15+stocks!Z15</f>
        <v>51.487000000000002</v>
      </c>
      <c r="J10">
        <f>export!Z15</f>
        <v>14.037000000000001</v>
      </c>
      <c r="K10">
        <f t="shared" si="1"/>
        <v>88.635000000000005</v>
      </c>
    </row>
    <row r="11" spans="1:11" ht="18" customHeight="1" x14ac:dyDescent="0.25">
      <c r="A11" s="7" t="s">
        <v>308</v>
      </c>
      <c r="B11">
        <f>production!Z16</f>
        <v>45.372</v>
      </c>
      <c r="C11">
        <f>import!Z16</f>
        <v>11.305</v>
      </c>
      <c r="D11">
        <f>'impôts net subventions+marges'!Z16</f>
        <v>2.2060000000000031</v>
      </c>
      <c r="E11">
        <f t="shared" si="0"/>
        <v>58.883000000000003</v>
      </c>
      <c r="F11">
        <f>CI!Z16</f>
        <v>44.164000000000001</v>
      </c>
      <c r="G11">
        <f>'dépense de CFM'!Z16</f>
        <v>6.0579999999999998</v>
      </c>
      <c r="H11">
        <f>'Dépense ind. APU'!Z16+'Dépe collective APU'!Z16+'Dépe ISBLSM'!Z16</f>
        <v>0</v>
      </c>
      <c r="I11">
        <f>FBCF!Z16+stocks!Z16</f>
        <v>0</v>
      </c>
      <c r="J11">
        <f>export!Z16</f>
        <v>8.6609999999999996</v>
      </c>
      <c r="K11">
        <f t="shared" si="1"/>
        <v>58.883000000000003</v>
      </c>
    </row>
    <row r="12" spans="1:11" ht="18" customHeight="1" x14ac:dyDescent="0.25">
      <c r="A12" s="7" t="s">
        <v>309</v>
      </c>
      <c r="B12">
        <f>production!Z17</f>
        <v>298.95499999999998</v>
      </c>
      <c r="C12">
        <f>import!Z17</f>
        <v>38.731999999999999</v>
      </c>
      <c r="D12">
        <f>'impôts net subventions+marges'!Z17</f>
        <v>10.734999999999985</v>
      </c>
      <c r="E12">
        <f t="shared" si="0"/>
        <v>348.42200000000003</v>
      </c>
      <c r="F12">
        <f>CI!Z17</f>
        <v>278.23399999999998</v>
      </c>
      <c r="G12">
        <f>'dépense de CFM'!Z17</f>
        <v>24.315000000000001</v>
      </c>
      <c r="H12">
        <f>'Dépense ind. APU'!Z17+'Dépe collective APU'!Z17+'Dépe ISBLSM'!Z17</f>
        <v>0.69699999999999995</v>
      </c>
      <c r="I12">
        <f>FBCF!Z17+stocks!Z17</f>
        <v>0</v>
      </c>
      <c r="J12">
        <f>export!Z17</f>
        <v>45.176000000000002</v>
      </c>
      <c r="K12">
        <f t="shared" si="1"/>
        <v>348.42199999999997</v>
      </c>
    </row>
    <row r="13" spans="1:11" ht="18" customHeight="1" x14ac:dyDescent="0.25">
      <c r="A13" s="7" t="s">
        <v>237</v>
      </c>
      <c r="B13">
        <f>production!Z18</f>
        <v>132.833</v>
      </c>
      <c r="C13">
        <f>import!Z18</f>
        <v>3.1139999999999999</v>
      </c>
      <c r="D13">
        <f>'impôts net subventions+marges'!Z18</f>
        <v>12.191000000000006</v>
      </c>
      <c r="E13">
        <f t="shared" si="0"/>
        <v>148.13800000000001</v>
      </c>
      <c r="F13">
        <f>CI!Z18</f>
        <v>28.425999999999998</v>
      </c>
      <c r="G13">
        <f>'dépense de CFM'!Z18</f>
        <v>59.023000000000003</v>
      </c>
      <c r="H13">
        <f>'Dépense ind. APU'!Z18+'Dépe collective APU'!Z18+'Dépe ISBLSM'!Z18</f>
        <v>54.07</v>
      </c>
      <c r="I13">
        <f>FBCF!Z18+stocks!Z18</f>
        <v>2.6309999999999998</v>
      </c>
      <c r="J13">
        <f>export!Z18</f>
        <v>3.988</v>
      </c>
      <c r="K13">
        <f t="shared" si="1"/>
        <v>148.13800000000001</v>
      </c>
    </row>
    <row r="14" spans="1:11" ht="18" customHeight="1" x14ac:dyDescent="0.25"/>
    <row r="15" spans="1:11" ht="18" customHeight="1" x14ac:dyDescent="0.25"/>
    <row r="16" spans="1:11" ht="18" customHeight="1" x14ac:dyDescent="0.25"/>
    <row r="17" ht="18" customHeight="1" x14ac:dyDescent="0.25"/>
    <row r="18" ht="18" customHeight="1" x14ac:dyDescent="0.25"/>
    <row r="19" ht="18" customHeight="1" x14ac:dyDescent="0.25"/>
    <row r="20" ht="18" customHeight="1" x14ac:dyDescent="0.25"/>
    <row r="21" ht="18" customHeight="1"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X59"/>
  <sheetViews>
    <sheetView tabSelected="1" topLeftCell="A34" workbookViewId="0">
      <selection activeCell="N53" sqref="N53"/>
    </sheetView>
  </sheetViews>
  <sheetFormatPr baseColWidth="10" defaultRowHeight="15" x14ac:dyDescent="0.25"/>
  <cols>
    <col min="2" max="2" width="28" customWidth="1"/>
    <col min="3" max="5" width="9.7109375" customWidth="1"/>
    <col min="6" max="6" width="22.7109375" customWidth="1"/>
    <col min="7" max="10" width="9.7109375" customWidth="1"/>
  </cols>
  <sheetData>
    <row r="1" spans="2:24" x14ac:dyDescent="0.25">
      <c r="C1" t="s">
        <v>296</v>
      </c>
      <c r="D1" t="s">
        <v>297</v>
      </c>
      <c r="E1" t="s">
        <v>298</v>
      </c>
      <c r="G1" t="s">
        <v>303</v>
      </c>
      <c r="H1" t="s">
        <v>321</v>
      </c>
      <c r="I1" t="s">
        <v>322</v>
      </c>
      <c r="J1" t="s">
        <v>301</v>
      </c>
      <c r="K1" t="s">
        <v>302</v>
      </c>
      <c r="M1" t="s">
        <v>304</v>
      </c>
      <c r="N1" t="s">
        <v>204</v>
      </c>
      <c r="O1" t="s">
        <v>305</v>
      </c>
      <c r="P1" t="s">
        <v>306</v>
      </c>
      <c r="Q1" t="s">
        <v>213</v>
      </c>
      <c r="R1" t="s">
        <v>40</v>
      </c>
      <c r="S1" t="s">
        <v>222</v>
      </c>
      <c r="T1" t="s">
        <v>312</v>
      </c>
      <c r="U1" t="s">
        <v>228</v>
      </c>
      <c r="V1" t="s">
        <v>308</v>
      </c>
      <c r="W1" t="s">
        <v>309</v>
      </c>
      <c r="X1" t="s">
        <v>240</v>
      </c>
    </row>
    <row r="2" spans="2:24" ht="18" customHeight="1" x14ac:dyDescent="0.25">
      <c r="B2" s="7" t="s">
        <v>304</v>
      </c>
      <c r="C2" s="14">
        <f>'graphique(2023)'!B2/'graphique(2023)'!$E2</f>
        <v>0.79149376463540821</v>
      </c>
      <c r="D2" s="14">
        <f>'graphique(2023)'!C2/'graphique(2023)'!$E2</f>
        <v>0.14095735990851169</v>
      </c>
      <c r="E2" s="14">
        <f>'graphique(2023)'!D2/'graphique(2023)'!$E2</f>
        <v>6.7548875456080071E-2</v>
      </c>
      <c r="F2" s="7" t="s">
        <v>304</v>
      </c>
      <c r="G2" s="14">
        <f>'graphique(2023)'!F2/'graphique(2023)'!$K2</f>
        <v>0.17157871807438874</v>
      </c>
      <c r="H2" s="14">
        <f>'graphique(2023)'!G2/'graphique(2023)'!$K2</f>
        <v>0.64778086369329635</v>
      </c>
      <c r="I2" s="14">
        <f>'graphique(2023)'!H2/'graphique(2023)'!$K2</f>
        <v>1.3178674508522573E-3</v>
      </c>
      <c r="J2" s="14">
        <f>'graphique(2023)'!I2/'graphique(2023)'!$K2</f>
        <v>0</v>
      </c>
      <c r="K2" s="14">
        <f>'graphique(2023)'!J2/'graphique(2023)'!$K2</f>
        <v>0.17932255078146275</v>
      </c>
      <c r="L2" t="s">
        <v>296</v>
      </c>
      <c r="M2" s="14">
        <v>-0.92222811836683727</v>
      </c>
      <c r="N2" s="14">
        <v>-0.87529362995716464</v>
      </c>
      <c r="O2" s="14">
        <v>-0.79644758014605754</v>
      </c>
      <c r="P2" s="14">
        <v>-0.88146900269541795</v>
      </c>
      <c r="Q2" s="14">
        <v>-0.94382283030900349</v>
      </c>
      <c r="R2" s="14">
        <v>-0.98878504672897194</v>
      </c>
      <c r="S2" s="14">
        <v>-0.88482139547526972</v>
      </c>
      <c r="T2" s="14">
        <v>-0.83461980763869537</v>
      </c>
      <c r="U2" s="14">
        <v>-0.88210253998118504</v>
      </c>
      <c r="V2" s="14">
        <v>-0.89811488463390243</v>
      </c>
      <c r="W2" s="14">
        <v>-0.92441205792278403</v>
      </c>
      <c r="X2" s="14">
        <v>-0.90176856998484101</v>
      </c>
    </row>
    <row r="3" spans="2:24" ht="18" customHeight="1" x14ac:dyDescent="0.25">
      <c r="B3" s="7" t="s">
        <v>204</v>
      </c>
      <c r="C3" s="14">
        <f>'graphique(2023)'!B3/'graphique(2023)'!$E3</f>
        <v>0.84728364266689216</v>
      </c>
      <c r="D3" s="14">
        <f>'graphique(2023)'!C3/'graphique(2023)'!$E3</f>
        <v>0.10110063557829167</v>
      </c>
      <c r="E3" s="14">
        <f>'graphique(2023)'!D3/'graphique(2023)'!$E3</f>
        <v>5.1615721754816143E-2</v>
      </c>
      <c r="F3" s="7" t="s">
        <v>204</v>
      </c>
      <c r="G3" s="14">
        <f>'graphique(2023)'!F3/'graphique(2023)'!$K3</f>
        <v>0.48844262179568482</v>
      </c>
      <c r="H3" s="14">
        <f>'graphique(2023)'!G3/'graphique(2023)'!$K3</f>
        <v>0.14852238616665961</v>
      </c>
      <c r="I3" s="14">
        <f>'graphique(2023)'!H3/'graphique(2023)'!$K3</f>
        <v>1.1172648994489776E-2</v>
      </c>
      <c r="J3" s="14">
        <f>'graphique(2023)'!I3/'graphique(2023)'!$K3</f>
        <v>0.26896658633858989</v>
      </c>
      <c r="K3" s="14">
        <f>'graphique(2023)'!J3/'graphique(2023)'!$K3</f>
        <v>8.2895756704575885E-2</v>
      </c>
      <c r="L3" t="s">
        <v>297</v>
      </c>
      <c r="M3" s="14">
        <v>0</v>
      </c>
      <c r="N3" s="14">
        <v>-4.6752798120768282E-2</v>
      </c>
      <c r="O3" s="14">
        <v>-8.233279696332052E-2</v>
      </c>
      <c r="P3" s="14">
        <v>-3.2165318957771791E-2</v>
      </c>
      <c r="Q3" s="14">
        <v>-2.5953195354320058E-2</v>
      </c>
      <c r="R3" s="14">
        <v>0</v>
      </c>
      <c r="S3" s="14">
        <v>-6.5717939530228711E-2</v>
      </c>
      <c r="T3" s="14">
        <v>-8.3339141343741305E-2</v>
      </c>
      <c r="U3" s="14">
        <v>-0.10049388523047974</v>
      </c>
      <c r="V3" s="14">
        <v>-6.9219658531165504E-2</v>
      </c>
      <c r="W3" s="14">
        <v>-3.9927704103222481E-2</v>
      </c>
      <c r="X3" s="14">
        <v>-9.4131235111528204E-3</v>
      </c>
    </row>
    <row r="4" spans="2:24" ht="18" customHeight="1" x14ac:dyDescent="0.25">
      <c r="B4" s="17" t="s">
        <v>305</v>
      </c>
      <c r="C4" s="14">
        <f>'graphique(2023)'!B4/'graphique(2023)'!$E4</f>
        <v>0.85678937103851782</v>
      </c>
      <c r="D4" s="14">
        <f>'graphique(2023)'!C4/'graphique(2023)'!$E4</f>
        <v>5.1511457825451003E-2</v>
      </c>
      <c r="E4" s="14">
        <f>'graphique(2023)'!D4/'graphique(2023)'!$E4</f>
        <v>9.1699171136031155E-2</v>
      </c>
      <c r="F4" s="17" t="s">
        <v>305</v>
      </c>
      <c r="G4" s="14">
        <f>'graphique(2023)'!F4/'graphique(2023)'!$K4</f>
        <v>0.53944417357386631</v>
      </c>
      <c r="H4" s="14">
        <f>'graphique(2023)'!G4/'graphique(2023)'!$K4</f>
        <v>0.19932959531935643</v>
      </c>
      <c r="I4" s="14">
        <f>'graphique(2023)'!H4/'graphique(2023)'!$K4</f>
        <v>4.8317893710385175E-2</v>
      </c>
      <c r="J4" s="14">
        <f>'graphique(2023)'!I4/'graphique(2023)'!$K4</f>
        <v>0.17101413944417354</v>
      </c>
      <c r="K4" s="14">
        <f>'graphique(2023)'!J4/'graphique(2023)'!$K4</f>
        <v>4.1894197952218423E-2</v>
      </c>
      <c r="L4" t="s">
        <v>298</v>
      </c>
      <c r="M4" s="14">
        <v>-7.7771881633162759E-2</v>
      </c>
      <c r="N4" s="14">
        <v>-7.7953571922067047E-2</v>
      </c>
      <c r="O4" s="14">
        <v>-0.12121962289062199</v>
      </c>
      <c r="P4" s="14">
        <v>-8.636567834681029E-2</v>
      </c>
      <c r="Q4" s="14">
        <v>-3.0223974336676455E-2</v>
      </c>
      <c r="R4" s="14">
        <v>-1.1214953271028035E-2</v>
      </c>
      <c r="S4" s="14">
        <v>-4.9460664994501566E-2</v>
      </c>
      <c r="T4" s="14">
        <v>-8.204105101756333E-2</v>
      </c>
      <c r="U4" s="14">
        <v>-1.7403574788335027E-2</v>
      </c>
      <c r="V4" s="14">
        <v>-3.2665456834932084E-2</v>
      </c>
      <c r="W4" s="14">
        <v>-3.5660237973993467E-2</v>
      </c>
      <c r="X4" s="14">
        <v>-8.8818306504006198E-2</v>
      </c>
    </row>
    <row r="5" spans="2:24" ht="18" customHeight="1" x14ac:dyDescent="0.25">
      <c r="B5" s="7" t="s">
        <v>306</v>
      </c>
      <c r="C5" s="14">
        <f>'graphique(2023)'!B5/'graphique(2023)'!$E5</f>
        <v>0.86420906555282284</v>
      </c>
      <c r="D5" s="14">
        <f>'graphique(2023)'!C5/'graphique(2023)'!$E5</f>
        <v>4.5327764114260587E-2</v>
      </c>
      <c r="E5" s="14">
        <f>'graphique(2023)'!D5/'graphique(2023)'!$E5</f>
        <v>9.0463170332916593E-2</v>
      </c>
      <c r="F5" s="7" t="s">
        <v>306</v>
      </c>
      <c r="G5" s="14">
        <f>'graphique(2023)'!F5/'graphique(2023)'!$K5</f>
        <v>0.51884420384440988</v>
      </c>
      <c r="H5" s="14">
        <f>'graphique(2023)'!G5/'graphique(2023)'!$K5</f>
        <v>0.42717192673912141</v>
      </c>
      <c r="I5" s="14">
        <f>'graphique(2023)'!H5/'graphique(2023)'!$K5</f>
        <v>0</v>
      </c>
      <c r="J5" s="14">
        <f>'graphique(2023)'!I5/'graphique(2023)'!$K5</f>
        <v>0</v>
      </c>
      <c r="K5" s="14">
        <f>'graphique(2023)'!J5/'graphique(2023)'!$K5</f>
        <v>5.3983869416468579E-2</v>
      </c>
      <c r="L5" t="s">
        <v>303</v>
      </c>
      <c r="M5" s="14">
        <v>0.2200961418404295</v>
      </c>
      <c r="N5" s="14">
        <v>0.49591681636037038</v>
      </c>
      <c r="O5" s="14">
        <v>0.47204687048727145</v>
      </c>
      <c r="P5" s="14">
        <v>0.52524707996406117</v>
      </c>
      <c r="Q5" s="14">
        <v>0.49303341256497962</v>
      </c>
      <c r="R5" s="14">
        <v>0.23574954273258003</v>
      </c>
      <c r="S5" s="14">
        <v>0.69900720348930601</v>
      </c>
      <c r="T5" s="14">
        <v>0.7172602453303597</v>
      </c>
      <c r="U5" s="14">
        <v>4.6519285042333026E-2</v>
      </c>
      <c r="V5" s="14">
        <v>0.81382171030702566</v>
      </c>
      <c r="W5" s="14">
        <v>0.86072281552353558</v>
      </c>
      <c r="X5" s="14">
        <v>0.21143434635097091</v>
      </c>
    </row>
    <row r="6" spans="2:24" ht="18" customHeight="1" x14ac:dyDescent="0.25">
      <c r="B6" s="7" t="s">
        <v>316</v>
      </c>
      <c r="C6" s="14">
        <f>'graphique(2023)'!B6/'graphique(2023)'!$E6</f>
        <v>0.83722383909908293</v>
      </c>
      <c r="D6" s="14">
        <f>'graphique(2023)'!C6/'graphique(2023)'!$E6</f>
        <v>0.14174342664546391</v>
      </c>
      <c r="E6" s="14">
        <f>'graphique(2023)'!D6/'graphique(2023)'!$E6</f>
        <v>2.1032734255453156E-2</v>
      </c>
      <c r="F6" s="7" t="s">
        <v>316</v>
      </c>
      <c r="G6" s="14">
        <f>'graphique(2023)'!F6/'graphique(2023)'!$K6</f>
        <v>0.45645433906407834</v>
      </c>
      <c r="H6" s="14">
        <f>'graphique(2023)'!G6/'graphique(2023)'!$K6</f>
        <v>2.6263414243851702E-2</v>
      </c>
      <c r="I6" s="14">
        <f>'graphique(2023)'!H6/'graphique(2023)'!$K6</f>
        <v>0</v>
      </c>
      <c r="J6" s="14">
        <f>'graphique(2023)'!I6/'graphique(2023)'!$K6</f>
        <v>0.40704291557902528</v>
      </c>
      <c r="K6" s="14">
        <f>'graphique(2023)'!J6/'graphique(2023)'!$K6</f>
        <v>0.11023933111304471</v>
      </c>
      <c r="L6" t="s">
        <v>299</v>
      </c>
      <c r="M6" s="14">
        <v>0.77790610563116491</v>
      </c>
      <c r="N6" s="14">
        <v>0.24707751830869149</v>
      </c>
      <c r="O6" s="14">
        <v>0.30643231423030892</v>
      </c>
      <c r="P6" s="14">
        <v>0.43692722371967663</v>
      </c>
      <c r="Q6" s="14">
        <v>2.8156221616712083E-2</v>
      </c>
      <c r="R6" s="14">
        <v>0.69373856831449976</v>
      </c>
      <c r="S6" s="14">
        <v>6.0340034349400121E-2</v>
      </c>
      <c r="T6" s="14">
        <v>4.6452467242821302E-2</v>
      </c>
      <c r="U6" s="14">
        <v>0</v>
      </c>
      <c r="V6" s="14">
        <v>0.10903299877782303</v>
      </c>
      <c r="W6" s="14">
        <v>8.0744762492200223E-2</v>
      </c>
      <c r="X6" s="14">
        <v>0.41183859091893454</v>
      </c>
    </row>
    <row r="7" spans="2:24" ht="18" customHeight="1" x14ac:dyDescent="0.25">
      <c r="B7" s="7" t="s">
        <v>40</v>
      </c>
      <c r="C7" s="14">
        <f>'graphique(2023)'!B7/'graphique(2023)'!$E7</f>
        <v>0.99122740177221735</v>
      </c>
      <c r="D7" s="14">
        <f>'graphique(2023)'!C7/'graphique(2023)'!$E7</f>
        <v>0</v>
      </c>
      <c r="E7" s="14">
        <f>'graphique(2023)'!D7/'graphique(2023)'!$E7</f>
        <v>8.7725982277826638E-3</v>
      </c>
      <c r="F7" s="7" t="s">
        <v>40</v>
      </c>
      <c r="G7" s="14">
        <f>'graphique(2023)'!F7/'graphique(2023)'!$K7</f>
        <v>0.23337716764781791</v>
      </c>
      <c r="H7" s="14">
        <f>'graphique(2023)'!G7/'graphique(2023)'!$K7</f>
        <v>0.71020192461317244</v>
      </c>
      <c r="I7" s="14">
        <f>'graphique(2023)'!H7/'graphique(2023)'!$K7</f>
        <v>3.510514090478941E-2</v>
      </c>
      <c r="J7" s="14">
        <f>'graphique(2023)'!I7/'graphique(2023)'!$K7</f>
        <v>2.1315766834220262E-2</v>
      </c>
      <c r="K7" s="14">
        <f>'graphique(2023)'!J7/'graphique(2023)'!$K7</f>
        <v>0</v>
      </c>
      <c r="L7" t="s">
        <v>300</v>
      </c>
      <c r="M7" s="14">
        <v>1.9977525284055439E-3</v>
      </c>
      <c r="N7" s="14">
        <v>1.4377504490811112E-2</v>
      </c>
      <c r="O7" s="14">
        <v>4.2930230639105491E-2</v>
      </c>
      <c r="P7" s="14">
        <v>0</v>
      </c>
      <c r="Q7" s="14">
        <v>0</v>
      </c>
      <c r="R7" s="14">
        <v>5.0978427000075176E-2</v>
      </c>
      <c r="S7" s="14">
        <v>2.5657024946560737E-2</v>
      </c>
      <c r="T7" s="14">
        <v>0</v>
      </c>
      <c r="U7" s="14">
        <v>0.19125117591721544</v>
      </c>
      <c r="V7" s="14">
        <v>0</v>
      </c>
      <c r="W7" s="14">
        <v>1.2479648848501366E-3</v>
      </c>
      <c r="X7" s="14">
        <v>0.32195192377102427</v>
      </c>
    </row>
    <row r="8" spans="2:24" ht="18" customHeight="1" x14ac:dyDescent="0.25">
      <c r="B8" s="7" t="s">
        <v>320</v>
      </c>
      <c r="C8" s="14">
        <f>'graphique(2023)'!B8/'graphique(2023)'!$E8</f>
        <v>0.84173967586858123</v>
      </c>
      <c r="D8" s="14">
        <f>'graphique(2023)'!C8/'graphique(2023)'!$E8</f>
        <v>0.11102531413393235</v>
      </c>
      <c r="E8" s="14">
        <f>'graphique(2023)'!D8/'graphique(2023)'!$E8</f>
        <v>4.723500999748647E-2</v>
      </c>
      <c r="F8" s="7" t="s">
        <v>320</v>
      </c>
      <c r="G8" s="14">
        <f>'graphique(2023)'!F8/'graphique(2023)'!$K8</f>
        <v>0.6931960481056858</v>
      </c>
      <c r="H8" s="14">
        <f>'graphique(2023)'!G8/'graphique(2023)'!$K8</f>
        <v>4.6902137854355978E-2</v>
      </c>
      <c r="I8" s="14">
        <f>'graphique(2023)'!H8/'graphique(2023)'!$K8</f>
        <v>2.0897350835916678E-2</v>
      </c>
      <c r="J8" s="14">
        <f>'graphique(2023)'!I8/'graphique(2023)'!$K8</f>
        <v>0.11762501386967263</v>
      </c>
      <c r="K8" s="14">
        <f>'graphique(2023)'!J8/'graphique(2023)'!$K8</f>
        <v>0.12137944933436894</v>
      </c>
      <c r="L8" t="s">
        <v>301</v>
      </c>
      <c r="M8" s="14">
        <v>0</v>
      </c>
      <c r="N8" s="14">
        <v>0.18877297222606051</v>
      </c>
      <c r="O8" s="14">
        <v>0.10877996451706068</v>
      </c>
      <c r="P8" s="14">
        <v>0</v>
      </c>
      <c r="Q8" s="14">
        <v>0.42611165864687811</v>
      </c>
      <c r="R8" s="14">
        <v>1.9533461952845083E-2</v>
      </c>
      <c r="S8" s="14">
        <v>0.13504997961276613</v>
      </c>
      <c r="T8" s="14">
        <v>0.13801575132422639</v>
      </c>
      <c r="U8" s="14">
        <v>0.65331608654750717</v>
      </c>
      <c r="V8" s="14">
        <v>3.7035665345727937E-3</v>
      </c>
      <c r="W8" s="14">
        <v>0</v>
      </c>
      <c r="X8" s="14">
        <v>3.197863278712193E-2</v>
      </c>
    </row>
    <row r="9" spans="2:24" ht="18" customHeight="1" x14ac:dyDescent="0.25">
      <c r="B9" s="7" t="s">
        <v>318</v>
      </c>
      <c r="C9" s="14">
        <f>'graphique(2023)'!B9/'graphique(2023)'!$E9</f>
        <v>0.83980665251677067</v>
      </c>
      <c r="D9" s="14">
        <f>'graphique(2023)'!C9/'graphique(2023)'!$E9</f>
        <v>8.8966179683021659E-2</v>
      </c>
      <c r="E9" s="14">
        <f>'graphique(2023)'!D9/'graphique(2023)'!$E9</f>
        <v>7.1227167800207644E-2</v>
      </c>
      <c r="F9" s="7" t="s">
        <v>318</v>
      </c>
      <c r="G9" s="14">
        <f>'graphique(2023)'!F9/'graphique(2023)'!$K9</f>
        <v>0.73459649557686635</v>
      </c>
      <c r="H9" s="14">
        <f>'graphique(2023)'!G9/'graphique(2023)'!$K9</f>
        <v>2.8537344880474689E-2</v>
      </c>
      <c r="I9" s="14">
        <f>'graphique(2023)'!H9/'graphique(2023)'!$K9</f>
        <v>0</v>
      </c>
      <c r="J9" s="14">
        <f>'graphique(2023)'!I9/'graphique(2023)'!$K9</f>
        <v>0.13530967098909838</v>
      </c>
      <c r="K9" s="14">
        <f>'graphique(2023)'!J9/'graphique(2023)'!$K9</f>
        <v>0.10155648855356045</v>
      </c>
    </row>
    <row r="10" spans="2:24" ht="18" customHeight="1" x14ac:dyDescent="0.25">
      <c r="B10" s="7" t="s">
        <v>315</v>
      </c>
      <c r="C10" s="14">
        <f>'graphique(2023)'!B10/'graphique(2023)'!$E10</f>
        <v>0.83346307891916271</v>
      </c>
      <c r="D10" s="14">
        <f>'graphique(2023)'!C10/'graphique(2023)'!$E10</f>
        <v>0.15307722682913069</v>
      </c>
      <c r="E10" s="14">
        <f>'graphique(2023)'!D10/'graphique(2023)'!$E10</f>
        <v>1.3459694251706551E-2</v>
      </c>
      <c r="F10" s="7" t="s">
        <v>315</v>
      </c>
      <c r="G10" s="14">
        <f>'graphique(2023)'!F10/'graphique(2023)'!$K10</f>
        <v>6.0371185197720986E-2</v>
      </c>
      <c r="H10" s="14">
        <f>'graphique(2023)'!G10/'graphique(2023)'!$K10</f>
        <v>0</v>
      </c>
      <c r="I10" s="14">
        <f>'graphique(2023)'!H10/'graphique(2023)'!$K10</f>
        <v>0.20037231342020648</v>
      </c>
      <c r="J10" s="14">
        <f>'graphique(2023)'!I10/'graphique(2023)'!$K10</f>
        <v>0.58088791109606808</v>
      </c>
      <c r="K10" s="14">
        <f>'graphique(2023)'!J10/'graphique(2023)'!$K10</f>
        <v>0.15836859028600439</v>
      </c>
    </row>
    <row r="11" spans="2:24" ht="18" customHeight="1" x14ac:dyDescent="0.25">
      <c r="B11" s="7" t="s">
        <v>319</v>
      </c>
      <c r="C11" s="14">
        <f>'graphique(2023)'!B11/'graphique(2023)'!$E11</f>
        <v>0.77054497902620445</v>
      </c>
      <c r="D11" s="14">
        <f>'graphique(2023)'!C11/'graphique(2023)'!$E11</f>
        <v>0.19199089720292783</v>
      </c>
      <c r="E11" s="14">
        <f>'graphique(2023)'!D11/'graphique(2023)'!$E11</f>
        <v>3.7464123770867705E-2</v>
      </c>
      <c r="F11" s="7" t="s">
        <v>319</v>
      </c>
      <c r="G11" s="14">
        <f>'graphique(2023)'!F11/'graphique(2023)'!$K11</f>
        <v>0.75002971995312739</v>
      </c>
      <c r="H11" s="14">
        <f>'graphique(2023)'!G11/'graphique(2023)'!$K11</f>
        <v>0.10288198631183873</v>
      </c>
      <c r="I11" s="14">
        <f>'graphique(2023)'!H11/'graphique(2023)'!$K11</f>
        <v>0</v>
      </c>
      <c r="J11" s="14">
        <f>'graphique(2023)'!I11/'graphique(2023)'!$K11</f>
        <v>0</v>
      </c>
      <c r="K11" s="14">
        <f>'graphique(2023)'!J11/'graphique(2023)'!$K11</f>
        <v>0.14708829373503388</v>
      </c>
    </row>
    <row r="12" spans="2:24" ht="18" customHeight="1" x14ac:dyDescent="0.25">
      <c r="B12" s="7" t="s">
        <v>309</v>
      </c>
      <c r="C12" s="14">
        <f>'graphique(2023)'!B12/'graphique(2023)'!$E12</f>
        <v>0.85802561261918009</v>
      </c>
      <c r="D12" s="14">
        <f>'graphique(2023)'!C12/'graphique(2023)'!$E12</f>
        <v>0.11116404819443088</v>
      </c>
      <c r="E12" s="14">
        <f>'graphique(2023)'!D12/'graphique(2023)'!$E12</f>
        <v>3.0810339186388876E-2</v>
      </c>
      <c r="F12" s="7" t="s">
        <v>309</v>
      </c>
      <c r="G12" s="14">
        <f>'graphique(2023)'!F12/'graphique(2023)'!$K12</f>
        <v>0.79855462628651463</v>
      </c>
      <c r="H12" s="14">
        <f>'graphique(2023)'!G12/'graphique(2023)'!$K12</f>
        <v>6.9786064025807795E-2</v>
      </c>
      <c r="I12" s="14">
        <f>'graphique(2023)'!H12/'graphique(2023)'!$K12</f>
        <v>2.0004477329215722E-3</v>
      </c>
      <c r="J12" s="14">
        <f>'graphique(2023)'!I12/'graphique(2023)'!$K12</f>
        <v>0</v>
      </c>
      <c r="K12" s="14">
        <f>'graphique(2023)'!J12/'graphique(2023)'!$K12</f>
        <v>0.12965886195475604</v>
      </c>
    </row>
    <row r="13" spans="2:24" ht="18" customHeight="1" x14ac:dyDescent="0.25">
      <c r="B13" s="7" t="s">
        <v>317</v>
      </c>
      <c r="C13" s="14">
        <f>'graphique(2023)'!B13/'graphique(2023)'!$E13</f>
        <v>0.89668417286584123</v>
      </c>
      <c r="D13" s="14">
        <f>'graphique(2023)'!C13/'graphique(2023)'!$E13</f>
        <v>2.1020939934385505E-2</v>
      </c>
      <c r="E13" s="14">
        <f>'graphique(2023)'!D13/'graphique(2023)'!$E13</f>
        <v>8.2294887199773223E-2</v>
      </c>
      <c r="F13" s="7" t="s">
        <v>317</v>
      </c>
      <c r="G13" s="14">
        <f>'graphique(2023)'!F13/'graphique(2023)'!$K13</f>
        <v>0.19188864437213948</v>
      </c>
      <c r="H13" s="14">
        <f>'graphique(2023)'!G13/'graphique(2023)'!$K13</f>
        <v>0.39843254262917011</v>
      </c>
      <c r="I13" s="14">
        <f>'graphique(2023)'!H13/'graphique(2023)'!$K13</f>
        <v>0.36499750232890954</v>
      </c>
      <c r="J13" s="14">
        <f>'graphique(2023)'!I13/'graphique(2023)'!$K13</f>
        <v>1.7760466591961548E-2</v>
      </c>
      <c r="K13" s="14">
        <f>'graphique(2023)'!J13/'graphique(2023)'!$K13</f>
        <v>2.692084407781933E-2</v>
      </c>
    </row>
    <row r="14" spans="2:24" ht="18" customHeight="1" x14ac:dyDescent="0.25"/>
    <row r="15" spans="2:24" ht="18" customHeight="1" x14ac:dyDescent="0.25"/>
    <row r="16" spans="2:24" ht="18" customHeight="1" x14ac:dyDescent="0.25"/>
    <row r="17" ht="18" customHeight="1" x14ac:dyDescent="0.25"/>
    <row r="18" ht="18" customHeight="1" x14ac:dyDescent="0.25"/>
    <row r="19" ht="18" customHeight="1" x14ac:dyDescent="0.25"/>
    <row r="20" ht="18" customHeight="1" x14ac:dyDescent="0.25"/>
    <row r="21" ht="18" customHeight="1" x14ac:dyDescent="0.25"/>
    <row r="34" spans="2:8" x14ac:dyDescent="0.25">
      <c r="B34" s="18" t="s">
        <v>323</v>
      </c>
      <c r="C34" s="19"/>
      <c r="D34" s="20"/>
      <c r="E34" s="20"/>
      <c r="F34" s="20"/>
    </row>
    <row r="42" spans="2:8" x14ac:dyDescent="0.25">
      <c r="H42">
        <f>17.6/35.5</f>
        <v>0.495774647887324</v>
      </c>
    </row>
    <row r="59" spans="2:6" x14ac:dyDescent="0.25">
      <c r="B59" s="18" t="s">
        <v>323</v>
      </c>
      <c r="C59" s="19"/>
      <c r="D59" s="20"/>
      <c r="E59" s="20"/>
      <c r="F59" s="20"/>
    </row>
  </sheetData>
  <mergeCells count="2">
    <mergeCell ref="B34:F34"/>
    <mergeCell ref="B59:F5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17</vt:i4>
      </vt:variant>
    </vt:vector>
  </HeadingPairs>
  <TitlesOfParts>
    <vt:vector size="17" baseType="lpstr">
      <vt:lpstr>Métadonnées</vt:lpstr>
      <vt:lpstr>production</vt:lpstr>
      <vt:lpstr>import</vt:lpstr>
      <vt:lpstr>impôts net subventions+marges</vt:lpstr>
      <vt:lpstr>ressources</vt:lpstr>
      <vt:lpstr>CI</vt:lpstr>
      <vt:lpstr>FBCF</vt:lpstr>
      <vt:lpstr>stocks</vt:lpstr>
      <vt:lpstr>dépense de CFM</vt:lpstr>
      <vt:lpstr>Dépense ind. APU</vt:lpstr>
      <vt:lpstr>Dépe collective APU</vt:lpstr>
      <vt:lpstr>Dépe ISBLSM</vt:lpstr>
      <vt:lpstr>export</vt:lpstr>
      <vt:lpstr>emplois</vt:lpstr>
      <vt:lpstr>graphique(2000)</vt:lpstr>
      <vt:lpstr>graphique(2023)</vt:lpstr>
      <vt:lpstr>graphique publié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2024-05-27T10:23:03Z</dcterms:created>
  <dcterms:modified xsi:type="dcterms:W3CDTF">2025-05-20T09:19:53Z</dcterms:modified>
</cp:coreProperties>
</file>