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F:\Tableaux excel1\"/>
    </mc:Choice>
  </mc:AlternateContent>
  <xr:revisionPtr revIDLastSave="0" documentId="8_{0E8CD8AB-71EC-4CF1-A2CA-28A351303046}" xr6:coauthVersionLast="36" xr6:coauthVersionMax="36" xr10:uidLastSave="{00000000-0000-0000-0000-000000000000}"/>
  <bookViews>
    <workbookView xWindow="0" yWindow="0" windowWidth="21600" windowHeight="10260" xr2:uid="{00000000-000D-0000-FFFF-FFFF00000000}"/>
  </bookViews>
  <sheets>
    <sheet name="énoncé" sheetId="1" r:id="rId1"/>
  </sheets>
  <calcPr calcId="191029"/>
</workbook>
</file>

<file path=xl/calcChain.xml><?xml version="1.0" encoding="utf-8"?>
<calcChain xmlns="http://schemas.openxmlformats.org/spreadsheetml/2006/main">
  <c r="M21" i="1" l="1"/>
  <c r="N21" i="1"/>
  <c r="L21" i="1"/>
  <c r="M18" i="1"/>
  <c r="N18" i="1"/>
  <c r="M19" i="1"/>
  <c r="N19" i="1"/>
  <c r="M20" i="1"/>
  <c r="N20" i="1"/>
  <c r="L19" i="1"/>
  <c r="L20" i="1"/>
  <c r="L18" i="1"/>
  <c r="L32" i="1" l="1"/>
  <c r="P6" i="1" l="1"/>
  <c r="P7" i="1"/>
  <c r="O12" i="1"/>
  <c r="O13" i="1"/>
  <c r="C9" i="1"/>
  <c r="D9" i="1"/>
  <c r="E9" i="1"/>
  <c r="N15" i="1" s="1"/>
  <c r="F6" i="1"/>
  <c r="F7" i="1"/>
  <c r="F8" i="1"/>
  <c r="L36" i="1"/>
  <c r="F34" i="1"/>
  <c r="L38" i="1"/>
  <c r="K34" i="1"/>
  <c r="K35" i="1" s="1"/>
  <c r="K37" i="1" s="1"/>
  <c r="J34" i="1"/>
  <c r="J35" i="1" s="1"/>
  <c r="J37" i="1" s="1"/>
  <c r="I34" i="1"/>
  <c r="I35" i="1" s="1"/>
  <c r="I37" i="1" s="1"/>
  <c r="L31" i="1"/>
  <c r="N31" i="1" s="1"/>
  <c r="N32" i="1"/>
  <c r="L33" i="1"/>
  <c r="N33" i="1" s="1"/>
  <c r="M34" i="1"/>
  <c r="G31" i="1"/>
  <c r="G32" i="1"/>
  <c r="G33" i="1"/>
  <c r="E34" i="1"/>
  <c r="D34" i="1"/>
  <c r="C34" i="1"/>
  <c r="H8" i="1"/>
  <c r="G9" i="1"/>
  <c r="I9" i="1"/>
  <c r="J7" i="1" l="1"/>
  <c r="J8" i="1"/>
  <c r="N34" i="1"/>
  <c r="L37" i="1"/>
  <c r="T7" i="1"/>
  <c r="U6" i="1"/>
  <c r="U7" i="1"/>
  <c r="S7" i="1"/>
  <c r="U8" i="1"/>
  <c r="S8" i="1"/>
  <c r="T8" i="1"/>
  <c r="J6" i="1"/>
  <c r="T6" i="1"/>
  <c r="S6" i="1"/>
  <c r="L35" i="1"/>
  <c r="N38" i="1" s="1"/>
  <c r="G34" i="1"/>
  <c r="L34" i="1"/>
  <c r="L15" i="1"/>
  <c r="P9" i="1"/>
  <c r="F9" i="1"/>
  <c r="M15" i="1"/>
  <c r="H9" i="1"/>
  <c r="J9" i="1" l="1"/>
  <c r="O15" i="1"/>
  <c r="N9" i="1" l="1"/>
  <c r="O7" i="1"/>
  <c r="O11" i="1"/>
  <c r="O6" i="1"/>
  <c r="L9" i="1"/>
  <c r="M9" i="1"/>
  <c r="O8" i="1"/>
  <c r="Q6" i="1" l="1"/>
  <c r="Q7" i="1"/>
  <c r="N10" i="1"/>
  <c r="M10" i="1"/>
  <c r="O9" i="1"/>
  <c r="L10" i="1"/>
  <c r="Q8" i="1"/>
  <c r="M14" i="1" l="1"/>
  <c r="Q15" i="1"/>
  <c r="O10" i="1"/>
  <c r="L14" i="1"/>
  <c r="N14" i="1"/>
  <c r="Q9" i="1"/>
  <c r="O14" i="1" l="1"/>
</calcChain>
</file>

<file path=xl/sharedStrings.xml><?xml version="1.0" encoding="utf-8"?>
<sst xmlns="http://schemas.openxmlformats.org/spreadsheetml/2006/main" count="94" uniqueCount="60">
  <si>
    <t>USE-MATRIX (matrice des emplois)</t>
  </si>
  <si>
    <t>a</t>
  </si>
  <si>
    <t>b</t>
  </si>
  <si>
    <t xml:space="preserve">total </t>
  </si>
  <si>
    <t>total</t>
  </si>
  <si>
    <t>CI</t>
  </si>
  <si>
    <t>com.</t>
  </si>
  <si>
    <t>VA</t>
  </si>
  <si>
    <t>produit</t>
  </si>
  <si>
    <t>Production</t>
  </si>
  <si>
    <t>EBE</t>
  </si>
  <si>
    <t>PIB</t>
  </si>
  <si>
    <t>TVA</t>
  </si>
  <si>
    <t>comm.</t>
  </si>
  <si>
    <t xml:space="preserve">                               AUTRES RESSOURCES</t>
  </si>
  <si>
    <t>TEI (2)</t>
  </si>
  <si>
    <t>TEF (3)</t>
  </si>
  <si>
    <t>branches d'activités (U.P.H.)</t>
  </si>
  <si>
    <t>PROD</t>
  </si>
  <si>
    <t>import</t>
  </si>
  <si>
    <t>MC</t>
  </si>
  <si>
    <t>impôts</t>
  </si>
  <si>
    <t>emplois</t>
  </si>
  <si>
    <t>offre</t>
  </si>
  <si>
    <t>finaux</t>
  </si>
  <si>
    <t>C.E.B. (4)</t>
  </si>
  <si>
    <t>REM.</t>
  </si>
  <si>
    <t>PROD.</t>
  </si>
  <si>
    <t>structure de la matrice de production en ligne</t>
  </si>
  <si>
    <t>1/ TRE DECOMPOSÉ AVEC D29 et D39</t>
  </si>
  <si>
    <t>2/ TES Français sans décomposition D29, D39</t>
  </si>
  <si>
    <t>comm. tr.</t>
  </si>
  <si>
    <t>commerce transport</t>
  </si>
  <si>
    <t>INDUSTRY</t>
  </si>
  <si>
    <t>PRODUCT</t>
  </si>
  <si>
    <t>comm. trans.</t>
  </si>
  <si>
    <t>comm. Tr.</t>
  </si>
  <si>
    <t>Ressource</t>
  </si>
  <si>
    <t>Emplois</t>
  </si>
  <si>
    <t>EN ROSE :</t>
  </si>
  <si>
    <t xml:space="preserve">EN VERT : </t>
  </si>
  <si>
    <t>PASSAGE AU PRIX d'ACQUISITION</t>
  </si>
  <si>
    <t xml:space="preserve">impôts sur produits </t>
  </si>
  <si>
    <t>marge comm. Transport</t>
  </si>
  <si>
    <t>Impôts D29</t>
  </si>
  <si>
    <t>subvent. D39</t>
  </si>
  <si>
    <t xml:space="preserve">TABLEAU DES ÉNTÉES INTERMÉDIAIRES </t>
  </si>
  <si>
    <t>Valeur ajoutée</t>
  </si>
  <si>
    <t>total  ressources</t>
  </si>
  <si>
    <t>import.</t>
  </si>
  <si>
    <t>emplois finals</t>
  </si>
  <si>
    <t>total emplois</t>
  </si>
  <si>
    <t>EN GRIS :      TABLEAU DES EMPLOIS FINALS</t>
  </si>
  <si>
    <t>EN JAUNE :   MATRICE DE PRODUCTION</t>
  </si>
  <si>
    <t>EN BLEU :     COMPTES D'EXPLOITATION (CEB)</t>
  </si>
  <si>
    <t>COEFFICIENTS TECHNIQUES</t>
  </si>
  <si>
    <t>Rémunération</t>
  </si>
  <si>
    <t>E.B.E.</t>
  </si>
  <si>
    <t xml:space="preserve">                      passage au prix d'cquisition</t>
  </si>
  <si>
    <t>matrice de production au prix de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</si>
</sst>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0.0%"/>
  </numFmts>
  <fonts count="10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color indexed="10"/>
      <name val="Arial"/>
      <family val="2"/>
    </font>
    <font>
      <sz val="20"/>
      <name val="Arial"/>
      <family val="2"/>
    </font>
    <font>
      <b/>
      <sz val="14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11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34"/>
      </patternFill>
    </fill>
    <fill>
      <patternFill patternType="solid">
        <fgColor indexed="42"/>
        <bgColor indexed="49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26"/>
      </patternFill>
    </fill>
  </fills>
  <borders count="6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5" fillId="11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Continuous"/>
    </xf>
    <xf numFmtId="0" fontId="2" fillId="11" borderId="4" xfId="0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Continuous"/>
    </xf>
    <xf numFmtId="0" fontId="5" fillId="0" borderId="6" xfId="0" applyFont="1" applyBorder="1"/>
    <xf numFmtId="0" fontId="1" fillId="0" borderId="7" xfId="0" applyFont="1" applyFill="1" applyBorder="1" applyAlignment="1">
      <alignment horizontal="centerContinuous"/>
    </xf>
    <xf numFmtId="0" fontId="1" fillId="11" borderId="8" xfId="0" applyFont="1" applyFill="1" applyBorder="1" applyAlignment="1">
      <alignment horizontal="center"/>
    </xf>
    <xf numFmtId="0" fontId="5" fillId="11" borderId="9" xfId="0" applyFont="1" applyFill="1" applyBorder="1" applyAlignment="1">
      <alignment horizontal="center"/>
    </xf>
    <xf numFmtId="0" fontId="6" fillId="11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Continuous"/>
    </xf>
    <xf numFmtId="0" fontId="2" fillId="11" borderId="11" xfId="0" applyFont="1" applyFill="1" applyBorder="1" applyAlignment="1">
      <alignment horizontal="center"/>
    </xf>
    <xf numFmtId="0" fontId="2" fillId="11" borderId="12" xfId="0" applyFont="1" applyFill="1" applyBorder="1" applyAlignment="1">
      <alignment horizontal="center"/>
    </xf>
    <xf numFmtId="0" fontId="2" fillId="11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Continuous"/>
    </xf>
    <xf numFmtId="0" fontId="7" fillId="0" borderId="14" xfId="0" applyFont="1" applyFill="1" applyBorder="1" applyAlignment="1">
      <alignment horizontal="centerContinuous"/>
    </xf>
    <xf numFmtId="0" fontId="7" fillId="0" borderId="15" xfId="0" applyFont="1" applyFill="1" applyBorder="1" applyAlignment="1">
      <alignment horizontal="centerContinuous"/>
    </xf>
    <xf numFmtId="0" fontId="5" fillId="11" borderId="16" xfId="0" applyFont="1" applyFill="1" applyBorder="1" applyAlignment="1">
      <alignment horizontal="center"/>
    </xf>
    <xf numFmtId="0" fontId="5" fillId="11" borderId="17" xfId="0" applyFont="1" applyFill="1" applyBorder="1" applyAlignment="1">
      <alignment horizontal="center"/>
    </xf>
    <xf numFmtId="0" fontId="2" fillId="11" borderId="18" xfId="0" applyFont="1" applyFill="1" applyBorder="1" applyAlignment="1">
      <alignment horizontal="right"/>
    </xf>
    <xf numFmtId="0" fontId="2" fillId="12" borderId="19" xfId="0" applyFont="1" applyFill="1" applyBorder="1" applyAlignment="1">
      <alignment horizontal="center"/>
    </xf>
    <xf numFmtId="0" fontId="2" fillId="12" borderId="20" xfId="0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0" fontId="2" fillId="8" borderId="22" xfId="0" applyFont="1" applyFill="1" applyBorder="1" applyAlignment="1">
      <alignment horizontal="center"/>
    </xf>
    <xf numFmtId="0" fontId="2" fillId="8" borderId="23" xfId="0" applyFont="1" applyFill="1" applyBorder="1" applyAlignment="1">
      <alignment horizontal="center"/>
    </xf>
    <xf numFmtId="0" fontId="2" fillId="9" borderId="24" xfId="0" applyFont="1" applyFill="1" applyBorder="1" applyAlignment="1">
      <alignment horizontal="center"/>
    </xf>
    <xf numFmtId="0" fontId="2" fillId="11" borderId="24" xfId="0" applyFont="1" applyFill="1" applyBorder="1" applyAlignment="1">
      <alignment horizontal="center"/>
    </xf>
    <xf numFmtId="0" fontId="2" fillId="11" borderId="25" xfId="0" applyFont="1" applyFill="1" applyBorder="1" applyAlignment="1">
      <alignment horizontal="right"/>
    </xf>
    <xf numFmtId="0" fontId="2" fillId="8" borderId="26" xfId="0" applyFont="1" applyFill="1" applyBorder="1" applyAlignment="1">
      <alignment horizontal="center"/>
    </xf>
    <xf numFmtId="0" fontId="2" fillId="8" borderId="19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2" fillId="11" borderId="25" xfId="0" applyFont="1" applyFill="1" applyBorder="1" applyAlignment="1">
      <alignment horizontal="center"/>
    </xf>
    <xf numFmtId="0" fontId="2" fillId="12" borderId="20" xfId="0" applyFont="1" applyFill="1" applyBorder="1"/>
    <xf numFmtId="0" fontId="2" fillId="8" borderId="27" xfId="0" applyFont="1" applyFill="1" applyBorder="1"/>
    <xf numFmtId="0" fontId="2" fillId="9" borderId="24" xfId="0" applyFont="1" applyFill="1" applyBorder="1"/>
    <xf numFmtId="0" fontId="2" fillId="0" borderId="24" xfId="0" applyFont="1" applyBorder="1"/>
    <xf numFmtId="0" fontId="2" fillId="0" borderId="25" xfId="0" applyFont="1" applyBorder="1" applyAlignment="1">
      <alignment horizontal="center"/>
    </xf>
    <xf numFmtId="164" fontId="2" fillId="8" borderId="19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9" borderId="17" xfId="0" applyFont="1" applyFill="1" applyBorder="1" applyAlignment="1">
      <alignment horizontal="center"/>
    </xf>
    <xf numFmtId="0" fontId="2" fillId="11" borderId="17" xfId="0" applyFont="1" applyFill="1" applyBorder="1" applyAlignment="1">
      <alignment horizontal="center"/>
    </xf>
    <xf numFmtId="0" fontId="2" fillId="11" borderId="29" xfId="0" applyFont="1" applyFill="1" applyBorder="1" applyAlignment="1">
      <alignment horizontal="center"/>
    </xf>
    <xf numFmtId="0" fontId="2" fillId="12" borderId="30" xfId="0" applyFont="1" applyFill="1" applyBorder="1" applyAlignment="1">
      <alignment horizontal="center"/>
    </xf>
    <xf numFmtId="0" fontId="2" fillId="12" borderId="31" xfId="0" applyFont="1" applyFill="1" applyBorder="1" applyAlignment="1">
      <alignment horizontal="center"/>
    </xf>
    <xf numFmtId="0" fontId="2" fillId="8" borderId="32" xfId="0" applyFont="1" applyFill="1" applyBorder="1" applyAlignment="1">
      <alignment horizontal="center"/>
    </xf>
    <xf numFmtId="164" fontId="2" fillId="8" borderId="30" xfId="0" applyNumberFormat="1" applyFont="1" applyFill="1" applyBorder="1" applyAlignment="1">
      <alignment horizontal="center"/>
    </xf>
    <xf numFmtId="0" fontId="2" fillId="9" borderId="33" xfId="0" applyFont="1" applyFill="1" applyBorder="1" applyAlignment="1">
      <alignment horizontal="center"/>
    </xf>
    <xf numFmtId="0" fontId="2" fillId="11" borderId="33" xfId="0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/>
    </xf>
    <xf numFmtId="0" fontId="2" fillId="13" borderId="34" xfId="0" applyFont="1" applyFill="1" applyBorder="1" applyAlignment="1">
      <alignment horizontal="center"/>
    </xf>
    <xf numFmtId="164" fontId="2" fillId="13" borderId="35" xfId="0" applyNumberFormat="1" applyFont="1" applyFill="1" applyBorder="1" applyAlignment="1">
      <alignment horizontal="center"/>
    </xf>
    <xf numFmtId="0" fontId="2" fillId="13" borderId="36" xfId="0" applyFont="1" applyFill="1" applyBorder="1" applyAlignment="1">
      <alignment horizontal="center"/>
    </xf>
    <xf numFmtId="0" fontId="5" fillId="0" borderId="0" xfId="0" applyFont="1"/>
    <xf numFmtId="0" fontId="1" fillId="11" borderId="0" xfId="0" applyFont="1" applyFill="1" applyBorder="1" applyAlignment="1">
      <alignment horizontal="center"/>
    </xf>
    <xf numFmtId="0" fontId="2" fillId="13" borderId="37" xfId="0" applyFont="1" applyFill="1" applyBorder="1" applyAlignment="1">
      <alignment horizontal="center"/>
    </xf>
    <xf numFmtId="164" fontId="2" fillId="13" borderId="19" xfId="0" applyNumberFormat="1" applyFont="1" applyFill="1" applyBorder="1" applyAlignment="1">
      <alignment horizontal="center"/>
    </xf>
    <xf numFmtId="0" fontId="2" fillId="13" borderId="27" xfId="0" applyFont="1" applyFill="1" applyBorder="1" applyAlignment="1">
      <alignment horizontal="center"/>
    </xf>
    <xf numFmtId="0" fontId="2" fillId="13" borderId="38" xfId="0" applyFont="1" applyFill="1" applyBorder="1" applyAlignment="1">
      <alignment horizontal="center"/>
    </xf>
    <xf numFmtId="0" fontId="2" fillId="13" borderId="39" xfId="0" applyFont="1" applyFill="1" applyBorder="1" applyAlignment="1">
      <alignment horizontal="center"/>
    </xf>
    <xf numFmtId="0" fontId="2" fillId="11" borderId="40" xfId="0" applyFont="1" applyFill="1" applyBorder="1" applyAlignment="1">
      <alignment horizontal="center"/>
    </xf>
    <xf numFmtId="0" fontId="2" fillId="11" borderId="41" xfId="0" applyFont="1" applyFill="1" applyBorder="1" applyAlignment="1">
      <alignment horizontal="center"/>
    </xf>
    <xf numFmtId="0" fontId="2" fillId="11" borderId="42" xfId="0" applyFont="1" applyFill="1" applyBorder="1" applyAlignment="1">
      <alignment horizontal="center"/>
    </xf>
    <xf numFmtId="0" fontId="2" fillId="11" borderId="43" xfId="0" applyFont="1" applyFill="1" applyBorder="1" applyAlignment="1">
      <alignment horizontal="center"/>
    </xf>
    <xf numFmtId="0" fontId="1" fillId="11" borderId="44" xfId="0" applyFont="1" applyFill="1" applyBorder="1" applyAlignment="1">
      <alignment horizontal="center"/>
    </xf>
    <xf numFmtId="0" fontId="1" fillId="11" borderId="45" xfId="0" applyFont="1" applyFill="1" applyBorder="1" applyAlignment="1">
      <alignment horizontal="center"/>
    </xf>
    <xf numFmtId="0" fontId="0" fillId="14" borderId="0" xfId="0" applyFill="1"/>
    <xf numFmtId="0" fontId="8" fillId="0" borderId="0" xfId="0" applyFont="1"/>
    <xf numFmtId="0" fontId="1" fillId="2" borderId="12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3" xfId="0" applyFont="1" applyFill="1" applyBorder="1" applyAlignment="1"/>
    <xf numFmtId="0" fontId="4" fillId="2" borderId="4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right" vertical="center"/>
    </xf>
    <xf numFmtId="0" fontId="4" fillId="6" borderId="0" xfId="0" applyFont="1" applyFill="1" applyBorder="1" applyAlignment="1">
      <alignment horizontal="center" vertical="center"/>
    </xf>
    <xf numFmtId="0" fontId="4" fillId="16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/>
    <xf numFmtId="0" fontId="4" fillId="3" borderId="0" xfId="0" applyFont="1" applyFill="1" applyBorder="1"/>
    <xf numFmtId="0" fontId="4" fillId="3" borderId="0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16" borderId="54" xfId="0" applyFont="1" applyFill="1" applyBorder="1" applyAlignment="1">
      <alignment horizontal="center"/>
    </xf>
    <xf numFmtId="0" fontId="4" fillId="3" borderId="47" xfId="0" applyFont="1" applyFill="1" applyBorder="1" applyAlignment="1">
      <alignment horizontal="center"/>
    </xf>
    <xf numFmtId="1" fontId="4" fillId="15" borderId="0" xfId="0" applyNumberFormat="1" applyFont="1" applyFill="1" applyBorder="1" applyAlignment="1">
      <alignment horizontal="center"/>
    </xf>
    <xf numFmtId="0" fontId="4" fillId="3" borderId="49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5" borderId="40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4" fillId="16" borderId="55" xfId="0" applyFont="1" applyFill="1" applyBorder="1" applyAlignment="1">
      <alignment horizontal="center"/>
    </xf>
    <xf numFmtId="0" fontId="3" fillId="0" borderId="0" xfId="0" applyFont="1" applyBorder="1"/>
    <xf numFmtId="0" fontId="3" fillId="2" borderId="0" xfId="0" applyFont="1" applyFill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" fontId="4" fillId="9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1" fontId="4" fillId="1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3" fillId="0" borderId="0" xfId="0" applyFont="1"/>
    <xf numFmtId="0" fontId="4" fillId="2" borderId="12" xfId="0" applyFont="1" applyFill="1" applyBorder="1" applyAlignment="1">
      <alignment horizontal="center"/>
    </xf>
    <xf numFmtId="0" fontId="4" fillId="0" borderId="51" xfId="0" applyFont="1" applyBorder="1"/>
    <xf numFmtId="0" fontId="4" fillId="6" borderId="52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/>
    </xf>
    <xf numFmtId="166" fontId="4" fillId="0" borderId="0" xfId="0" applyNumberFormat="1" applyFont="1" applyBorder="1"/>
    <xf numFmtId="166" fontId="4" fillId="0" borderId="48" xfId="0" applyNumberFormat="1" applyFont="1" applyBorder="1"/>
    <xf numFmtId="0" fontId="4" fillId="6" borderId="49" xfId="0" applyFont="1" applyFill="1" applyBorder="1" applyAlignment="1">
      <alignment horizontal="center"/>
    </xf>
    <xf numFmtId="166" fontId="4" fillId="0" borderId="40" xfId="0" applyNumberFormat="1" applyFont="1" applyBorder="1"/>
    <xf numFmtId="166" fontId="4" fillId="0" borderId="50" xfId="0" applyNumberFormat="1" applyFont="1" applyBorder="1"/>
    <xf numFmtId="1" fontId="4" fillId="6" borderId="0" xfId="0" applyNumberFormat="1" applyFont="1" applyFill="1" applyBorder="1" applyAlignment="1">
      <alignment horizontal="center"/>
    </xf>
    <xf numFmtId="1" fontId="4" fillId="9" borderId="59" xfId="0" applyNumberFormat="1" applyFont="1" applyFill="1" applyBorder="1" applyAlignment="1">
      <alignment horizontal="center"/>
    </xf>
    <xf numFmtId="0" fontId="4" fillId="10" borderId="60" xfId="0" applyFont="1" applyFill="1" applyBorder="1" applyAlignment="1">
      <alignment horizontal="center"/>
    </xf>
    <xf numFmtId="1" fontId="4" fillId="10" borderId="59" xfId="0" applyNumberFormat="1" applyFont="1" applyFill="1" applyBorder="1" applyAlignment="1">
      <alignment horizontal="center"/>
    </xf>
    <xf numFmtId="1" fontId="4" fillId="9" borderId="56" xfId="0" applyNumberFormat="1" applyFont="1" applyFill="1" applyBorder="1" applyAlignment="1">
      <alignment horizontal="center"/>
    </xf>
    <xf numFmtId="1" fontId="4" fillId="9" borderId="57" xfId="0" applyNumberFormat="1" applyFont="1" applyFill="1" applyBorder="1" applyAlignment="1">
      <alignment horizontal="center"/>
    </xf>
    <xf numFmtId="0" fontId="4" fillId="10" borderId="58" xfId="0" applyFont="1" applyFill="1" applyBorder="1" applyAlignment="1">
      <alignment horizontal="center"/>
    </xf>
    <xf numFmtId="1" fontId="4" fillId="9" borderId="61" xfId="0" applyNumberFormat="1" applyFont="1" applyFill="1" applyBorder="1" applyAlignment="1">
      <alignment horizontal="center"/>
    </xf>
    <xf numFmtId="1" fontId="4" fillId="9" borderId="46" xfId="0" applyNumberFormat="1" applyFont="1" applyFill="1" applyBorder="1" applyAlignment="1">
      <alignment horizontal="center"/>
    </xf>
    <xf numFmtId="0" fontId="4" fillId="10" borderId="46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26" xfId="0" applyFont="1" applyFill="1" applyBorder="1" applyAlignment="1">
      <alignment horizontal="center"/>
    </xf>
    <xf numFmtId="0" fontId="4" fillId="3" borderId="47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wrapText="1"/>
    </xf>
    <xf numFmtId="0" fontId="1" fillId="0" borderId="12" xfId="0" applyFont="1" applyBorder="1"/>
    <xf numFmtId="0" fontId="3" fillId="2" borderId="12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6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563880</xdr:colOff>
      <xdr:row>9</xdr:row>
      <xdr:rowOff>47625</xdr:rowOff>
    </xdr:from>
    <xdr:to>
      <xdr:col>11</xdr:col>
      <xdr:colOff>525780</xdr:colOff>
      <xdr:row>14</xdr:row>
      <xdr:rowOff>270510</xdr:rowOff>
    </xdr:to>
    <xdr:sp macro="" textlink="">
      <xdr:nvSpPr>
        <xdr:cNvPr id="1045" name="Ligne 1">
          <a:extLst>
            <a:ext uri="{FF2B5EF4-FFF2-40B4-BE49-F238E27FC236}">
              <a16:creationId xmlns:a16="http://schemas.microsoft.com/office/drawing/2014/main" id="{CE1160F6-B9C7-4EFE-B783-67AD2B68B4EE}"/>
            </a:ext>
          </a:extLst>
        </xdr:cNvPr>
        <xdr:cNvSpPr>
          <a:spLocks noChangeShapeType="1"/>
        </xdr:cNvSpPr>
      </xdr:nvSpPr>
      <xdr:spPr bwMode="auto">
        <a:xfrm flipH="1" flipV="1">
          <a:off x="1821180" y="3009900"/>
          <a:ext cx="7600950" cy="179451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137160</xdr:colOff>
      <xdr:row>35</xdr:row>
      <xdr:rowOff>114300</xdr:rowOff>
    </xdr:from>
    <xdr:to>
      <xdr:col>7</xdr:col>
      <xdr:colOff>7620</xdr:colOff>
      <xdr:row>35</xdr:row>
      <xdr:rowOff>114300</xdr:rowOff>
    </xdr:to>
    <xdr:sp macro="" textlink="">
      <xdr:nvSpPr>
        <xdr:cNvPr id="1046" name="Line 15">
          <a:extLst>
            <a:ext uri="{FF2B5EF4-FFF2-40B4-BE49-F238E27FC236}">
              <a16:creationId xmlns:a16="http://schemas.microsoft.com/office/drawing/2014/main" id="{9256AF1D-4F55-4832-93AD-10652AC391F3}"/>
            </a:ext>
          </a:extLst>
        </xdr:cNvPr>
        <xdr:cNvSpPr>
          <a:spLocks noChangeShapeType="1"/>
        </xdr:cNvSpPr>
      </xdr:nvSpPr>
      <xdr:spPr bwMode="auto">
        <a:xfrm flipV="1">
          <a:off x="3794760" y="6461760"/>
          <a:ext cx="6019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441960</xdr:colOff>
      <xdr:row>30</xdr:row>
      <xdr:rowOff>167640</xdr:rowOff>
    </xdr:from>
    <xdr:to>
      <xdr:col>8</xdr:col>
      <xdr:colOff>129540</xdr:colOff>
      <xdr:row>37</xdr:row>
      <xdr:rowOff>83820</xdr:rowOff>
    </xdr:to>
    <xdr:sp macro="" textlink="">
      <xdr:nvSpPr>
        <xdr:cNvPr id="1047" name="Line 16">
          <a:extLst>
            <a:ext uri="{FF2B5EF4-FFF2-40B4-BE49-F238E27FC236}">
              <a16:creationId xmlns:a16="http://schemas.microsoft.com/office/drawing/2014/main" id="{7317F4C5-B264-4E6E-91A5-B2FAF3F95020}"/>
            </a:ext>
          </a:extLst>
        </xdr:cNvPr>
        <xdr:cNvSpPr>
          <a:spLocks noChangeShapeType="1"/>
        </xdr:cNvSpPr>
      </xdr:nvSpPr>
      <xdr:spPr bwMode="auto">
        <a:xfrm flipH="1" flipV="1">
          <a:off x="1173480" y="5554980"/>
          <a:ext cx="4076700" cy="1272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619125</xdr:colOff>
      <xdr:row>5</xdr:row>
      <xdr:rowOff>85725</xdr:rowOff>
    </xdr:from>
    <xdr:to>
      <xdr:col>16</xdr:col>
      <xdr:colOff>219075</xdr:colOff>
      <xdr:row>5</xdr:row>
      <xdr:rowOff>95250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5A15FB6B-E9A0-4192-84AD-25D99A6AC516}"/>
            </a:ext>
          </a:extLst>
        </xdr:cNvPr>
        <xdr:cNvCxnSpPr/>
      </xdr:nvCxnSpPr>
      <xdr:spPr bwMode="auto">
        <a:xfrm flipV="1">
          <a:off x="7391400" y="1790700"/>
          <a:ext cx="5295900" cy="9525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38"/>
  <sheetViews>
    <sheetView tabSelected="1" workbookViewId="0">
      <selection activeCell="H1" sqref="H1"/>
    </sheetView>
  </sheetViews>
  <sheetFormatPr baseColWidth="10" defaultRowHeight="12.75" x14ac:dyDescent="0.2"/>
  <cols>
    <col min="1" max="1" width="1.140625" customWidth="1"/>
    <col min="2" max="2" width="17.7109375" customWidth="1"/>
    <col min="3" max="4" width="10.7109375" customWidth="1"/>
    <col min="5" max="5" width="13" customWidth="1"/>
    <col min="6" max="6" width="15.85546875" customWidth="1"/>
    <col min="7" max="7" width="10" customWidth="1"/>
    <col min="8" max="8" width="12.140625" customWidth="1"/>
    <col min="9" max="9" width="10.7109375" customWidth="1"/>
    <col min="10" max="10" width="11.85546875" customWidth="1"/>
    <col min="11" max="11" width="19.7109375" customWidth="1"/>
    <col min="12" max="24" width="10.7109375" customWidth="1"/>
  </cols>
  <sheetData>
    <row r="1" spans="2:22" ht="25.5" x14ac:dyDescent="0.35">
      <c r="B1" s="73" t="s">
        <v>29</v>
      </c>
    </row>
    <row r="2" spans="2:22" ht="11.25" customHeight="1" thickBot="1" x14ac:dyDescent="0.4">
      <c r="B2" s="73"/>
    </row>
    <row r="3" spans="2:22" ht="20.100000000000001" customHeight="1" thickBot="1" x14ac:dyDescent="0.3">
      <c r="B3" s="143" t="s">
        <v>37</v>
      </c>
      <c r="C3" s="144" t="s">
        <v>59</v>
      </c>
      <c r="D3" s="140"/>
      <c r="E3" s="140"/>
      <c r="F3" s="140"/>
      <c r="G3" s="74"/>
      <c r="H3" s="114" t="s">
        <v>58</v>
      </c>
      <c r="I3" s="141"/>
      <c r="J3" s="142"/>
      <c r="K3" s="75" t="s">
        <v>38</v>
      </c>
      <c r="L3" s="76" t="s">
        <v>0</v>
      </c>
      <c r="M3" s="75"/>
      <c r="N3" s="75"/>
      <c r="O3" s="77"/>
      <c r="P3" s="78"/>
      <c r="Q3" s="79"/>
    </row>
    <row r="4" spans="2:22" ht="53.25" customHeight="1" x14ac:dyDescent="0.25">
      <c r="B4" s="136" t="s">
        <v>33</v>
      </c>
      <c r="C4" s="137" t="s">
        <v>1</v>
      </c>
      <c r="D4" s="137" t="s">
        <v>2</v>
      </c>
      <c r="E4" s="138" t="s">
        <v>32</v>
      </c>
      <c r="F4" s="138" t="s">
        <v>9</v>
      </c>
      <c r="G4" s="80" t="s">
        <v>49</v>
      </c>
      <c r="H4" s="81" t="s">
        <v>43</v>
      </c>
      <c r="I4" s="81" t="s">
        <v>42</v>
      </c>
      <c r="J4" s="139" t="s">
        <v>48</v>
      </c>
      <c r="K4" s="82" t="s">
        <v>33</v>
      </c>
      <c r="L4" s="83" t="s">
        <v>1</v>
      </c>
      <c r="M4" s="83" t="s">
        <v>2</v>
      </c>
      <c r="N4" s="83" t="s">
        <v>36</v>
      </c>
      <c r="O4" s="83" t="s">
        <v>4</v>
      </c>
      <c r="P4" s="84" t="s">
        <v>50</v>
      </c>
      <c r="Q4" s="85" t="s">
        <v>51</v>
      </c>
    </row>
    <row r="5" spans="2:22" ht="24.95" customHeight="1" x14ac:dyDescent="0.25">
      <c r="B5" s="86" t="s">
        <v>34</v>
      </c>
      <c r="C5" s="87"/>
      <c r="D5" s="87"/>
      <c r="E5" s="87"/>
      <c r="F5" s="88"/>
      <c r="G5" s="89"/>
      <c r="H5" s="90"/>
      <c r="I5" s="90" t="s">
        <v>12</v>
      </c>
      <c r="J5" s="91"/>
      <c r="K5" s="92" t="s">
        <v>34</v>
      </c>
      <c r="L5" s="92"/>
      <c r="M5" s="92"/>
      <c r="N5" s="92"/>
      <c r="O5" s="92" t="s">
        <v>5</v>
      </c>
      <c r="P5" s="93"/>
      <c r="Q5" s="91"/>
      <c r="S5" s="72" t="s">
        <v>28</v>
      </c>
      <c r="T5" s="72"/>
      <c r="U5" s="72"/>
    </row>
    <row r="6" spans="2:22" ht="24.95" customHeight="1" x14ac:dyDescent="0.25">
      <c r="B6" s="94" t="s">
        <v>1</v>
      </c>
      <c r="C6" s="88">
        <v>260</v>
      </c>
      <c r="D6" s="88">
        <v>10</v>
      </c>
      <c r="E6" s="88">
        <v>0</v>
      </c>
      <c r="F6" s="88">
        <f>SUM(C6:E6)</f>
        <v>270</v>
      </c>
      <c r="G6" s="89">
        <v>20</v>
      </c>
      <c r="H6" s="90">
        <v>15</v>
      </c>
      <c r="I6" s="90">
        <v>10</v>
      </c>
      <c r="J6" s="91">
        <f>F6+I6+H6+G6</f>
        <v>315</v>
      </c>
      <c r="K6" s="92" t="s">
        <v>1</v>
      </c>
      <c r="L6" s="95">
        <v>119</v>
      </c>
      <c r="M6" s="95">
        <v>43</v>
      </c>
      <c r="N6" s="95">
        <v>3</v>
      </c>
      <c r="O6" s="92">
        <f>L6+M6+N6</f>
        <v>165</v>
      </c>
      <c r="P6" s="93">
        <f>315-165</f>
        <v>150</v>
      </c>
      <c r="Q6" s="91">
        <f>O6+P6</f>
        <v>315</v>
      </c>
      <c r="S6" s="72">
        <f t="shared" ref="S6:T8" si="0">C6/$F6</f>
        <v>0.96296296296296291</v>
      </c>
      <c r="T6" s="72">
        <f t="shared" si="0"/>
        <v>3.7037037037037035E-2</v>
      </c>
      <c r="U6" s="72">
        <f>E7/$F7</f>
        <v>0</v>
      </c>
    </row>
    <row r="7" spans="2:22" ht="24.95" customHeight="1" x14ac:dyDescent="0.25">
      <c r="B7" s="94" t="s">
        <v>2</v>
      </c>
      <c r="C7" s="88">
        <v>40</v>
      </c>
      <c r="D7" s="88">
        <v>400</v>
      </c>
      <c r="E7" s="88">
        <v>0</v>
      </c>
      <c r="F7" s="88">
        <f>SUM(C7:E7)</f>
        <v>440</v>
      </c>
      <c r="G7" s="89">
        <v>40</v>
      </c>
      <c r="H7" s="90">
        <v>35</v>
      </c>
      <c r="I7" s="90">
        <v>30</v>
      </c>
      <c r="J7" s="91">
        <f>F7+I7+H7+G7</f>
        <v>545</v>
      </c>
      <c r="K7" s="92" t="s">
        <v>2</v>
      </c>
      <c r="L7" s="95">
        <v>30</v>
      </c>
      <c r="M7" s="95">
        <v>164</v>
      </c>
      <c r="N7" s="95">
        <v>21</v>
      </c>
      <c r="O7" s="92">
        <f>L7+M7+N7</f>
        <v>215</v>
      </c>
      <c r="P7" s="93">
        <f>545-215</f>
        <v>330</v>
      </c>
      <c r="Q7" s="91">
        <f>O7+P7</f>
        <v>545</v>
      </c>
      <c r="S7" s="72">
        <f t="shared" si="0"/>
        <v>9.0909090909090912E-2</v>
      </c>
      <c r="T7" s="72">
        <f t="shared" si="0"/>
        <v>0.90909090909090906</v>
      </c>
      <c r="U7" s="72">
        <f>E7/$F7</f>
        <v>0</v>
      </c>
    </row>
    <row r="8" spans="2:22" ht="24.95" customHeight="1" x14ac:dyDescent="0.25">
      <c r="B8" s="94" t="s">
        <v>35</v>
      </c>
      <c r="C8" s="88">
        <v>0</v>
      </c>
      <c r="D8" s="88">
        <v>0</v>
      </c>
      <c r="E8" s="88">
        <v>70</v>
      </c>
      <c r="F8" s="88">
        <f>SUM(C8:E8)</f>
        <v>70</v>
      </c>
      <c r="G8" s="89"/>
      <c r="H8" s="90">
        <f>-(H6+H7)</f>
        <v>-50</v>
      </c>
      <c r="I8" s="90">
        <v>0</v>
      </c>
      <c r="J8" s="91">
        <f>F8+I8+H8+G8</f>
        <v>20</v>
      </c>
      <c r="K8" s="92" t="s">
        <v>31</v>
      </c>
      <c r="L8" s="95">
        <v>3</v>
      </c>
      <c r="M8" s="95">
        <v>6</v>
      </c>
      <c r="N8" s="95">
        <v>4</v>
      </c>
      <c r="O8" s="92">
        <f>L8+M8+N8</f>
        <v>13</v>
      </c>
      <c r="P8" s="93">
        <v>7</v>
      </c>
      <c r="Q8" s="91">
        <f>O8+P8</f>
        <v>20</v>
      </c>
      <c r="S8" s="72">
        <f t="shared" si="0"/>
        <v>0</v>
      </c>
      <c r="T8" s="72">
        <f t="shared" si="0"/>
        <v>0</v>
      </c>
      <c r="U8" s="72">
        <f>E8/$F8</f>
        <v>1</v>
      </c>
    </row>
    <row r="9" spans="2:22" ht="24.95" customHeight="1" thickBot="1" x14ac:dyDescent="0.3">
      <c r="B9" s="96" t="s">
        <v>4</v>
      </c>
      <c r="C9" s="97">
        <f>SUM(C6:C8)</f>
        <v>300</v>
      </c>
      <c r="D9" s="97">
        <f>SUM(D6:D8)</f>
        <v>410</v>
      </c>
      <c r="E9" s="97">
        <f>SUM(E6:E8)</f>
        <v>70</v>
      </c>
      <c r="F9" s="97">
        <f>SUM(C9:E9)</f>
        <v>780</v>
      </c>
      <c r="G9" s="98">
        <f>SUM(G6:G8)</f>
        <v>60</v>
      </c>
      <c r="H9" s="99">
        <f>SUM(H6:H8)</f>
        <v>0</v>
      </c>
      <c r="I9" s="99">
        <f>SUM(I6:I8)</f>
        <v>40</v>
      </c>
      <c r="J9" s="100">
        <f>SUM(J6:J8)</f>
        <v>880</v>
      </c>
      <c r="K9" s="92" t="s">
        <v>4</v>
      </c>
      <c r="L9" s="124">
        <f>L6+L7+L8</f>
        <v>152</v>
      </c>
      <c r="M9" s="124">
        <f>M6+M7+M8</f>
        <v>213</v>
      </c>
      <c r="N9" s="124">
        <f>N6+N7+N8</f>
        <v>28</v>
      </c>
      <c r="O9" s="92">
        <f>L9+M9+N9</f>
        <v>393</v>
      </c>
      <c r="P9" s="101">
        <f>P6+P7+P8</f>
        <v>487</v>
      </c>
      <c r="Q9" s="100">
        <f>Q6+Q7+Q8</f>
        <v>880</v>
      </c>
    </row>
    <row r="10" spans="2:22" ht="24.95" customHeight="1" x14ac:dyDescent="0.25">
      <c r="B10" s="102"/>
      <c r="C10" s="4"/>
      <c r="D10" s="4"/>
      <c r="E10" s="4"/>
      <c r="F10" s="103"/>
      <c r="G10" s="103"/>
      <c r="H10" s="103"/>
      <c r="I10" s="103"/>
      <c r="J10" s="103"/>
      <c r="K10" s="128" t="s">
        <v>47</v>
      </c>
      <c r="L10" s="129">
        <f>L15-L9</f>
        <v>148</v>
      </c>
      <c r="M10" s="129">
        <f>M15-M9</f>
        <v>197</v>
      </c>
      <c r="N10" s="129">
        <f>N15-N9</f>
        <v>42</v>
      </c>
      <c r="O10" s="130">
        <f>SUM(L10:N10)</f>
        <v>387</v>
      </c>
      <c r="P10" s="103"/>
      <c r="Q10" s="103"/>
      <c r="S10">
        <v>1</v>
      </c>
      <c r="T10" s="1">
        <v>260</v>
      </c>
      <c r="U10" s="1">
        <v>10</v>
      </c>
      <c r="V10" s="1">
        <v>0</v>
      </c>
    </row>
    <row r="11" spans="2:22" ht="24.95" customHeight="1" x14ac:dyDescent="0.25">
      <c r="B11" s="104" t="s">
        <v>53</v>
      </c>
      <c r="C11" s="105"/>
      <c r="D11" s="105"/>
      <c r="E11" s="105"/>
      <c r="F11" s="106"/>
      <c r="G11" s="103"/>
      <c r="H11" s="103"/>
      <c r="I11" s="103"/>
      <c r="J11" s="103"/>
      <c r="K11" s="125" t="s">
        <v>56</v>
      </c>
      <c r="L11" s="107">
        <v>81</v>
      </c>
      <c r="M11" s="107">
        <v>119</v>
      </c>
      <c r="N11" s="107">
        <v>29</v>
      </c>
      <c r="O11" s="126">
        <f>SUM(L11:N11)</f>
        <v>229</v>
      </c>
      <c r="P11" s="4"/>
      <c r="Q11" s="4"/>
      <c r="T11" s="1">
        <v>40</v>
      </c>
      <c r="U11" s="1">
        <v>400</v>
      </c>
      <c r="V11" s="1">
        <v>0</v>
      </c>
    </row>
    <row r="12" spans="2:22" ht="24.95" customHeight="1" x14ac:dyDescent="0.25">
      <c r="B12" s="104" t="s">
        <v>40</v>
      </c>
      <c r="C12" s="108" t="s">
        <v>41</v>
      </c>
      <c r="D12" s="105"/>
      <c r="E12" s="105"/>
      <c r="F12" s="106"/>
      <c r="G12" s="103"/>
      <c r="H12" s="103"/>
      <c r="I12" s="103"/>
      <c r="J12" s="103"/>
      <c r="K12" s="125" t="s">
        <v>44</v>
      </c>
      <c r="L12" s="107">
        <v>4</v>
      </c>
      <c r="M12" s="107">
        <v>9</v>
      </c>
      <c r="N12" s="107">
        <v>1</v>
      </c>
      <c r="O12" s="126">
        <f>SUM(L12:N12)</f>
        <v>14</v>
      </c>
      <c r="P12" s="103"/>
      <c r="Q12" s="103"/>
      <c r="T12" s="1">
        <v>0</v>
      </c>
      <c r="U12" s="1">
        <v>0</v>
      </c>
      <c r="V12" s="1">
        <v>90</v>
      </c>
    </row>
    <row r="13" spans="2:22" ht="24.95" customHeight="1" x14ac:dyDescent="0.25">
      <c r="B13" s="104" t="s">
        <v>39</v>
      </c>
      <c r="C13" s="109" t="s">
        <v>46</v>
      </c>
      <c r="D13" s="110"/>
      <c r="E13" s="110"/>
      <c r="F13" s="110"/>
      <c r="G13" s="110"/>
      <c r="H13" s="103"/>
      <c r="I13" s="103"/>
      <c r="J13" s="103"/>
      <c r="K13" s="127" t="s">
        <v>45</v>
      </c>
      <c r="L13" s="111">
        <v>-1</v>
      </c>
      <c r="M13" s="111">
        <v>-1</v>
      </c>
      <c r="N13" s="111">
        <v>0</v>
      </c>
      <c r="O13" s="126">
        <f>SUM(L13:N13)</f>
        <v>-2</v>
      </c>
      <c r="P13" s="103"/>
      <c r="Q13" s="103"/>
      <c r="T13">
        <v>260</v>
      </c>
      <c r="U13">
        <v>40</v>
      </c>
      <c r="V13">
        <v>0</v>
      </c>
    </row>
    <row r="14" spans="2:22" ht="24.95" customHeight="1" x14ac:dyDescent="0.25">
      <c r="B14" s="112" t="s">
        <v>52</v>
      </c>
      <c r="C14" s="113"/>
      <c r="D14" s="113"/>
      <c r="E14" s="113"/>
      <c r="F14" s="113"/>
      <c r="G14" s="103"/>
      <c r="H14" s="103"/>
      <c r="I14" s="103"/>
      <c r="J14" s="103"/>
      <c r="K14" s="127" t="s">
        <v>57</v>
      </c>
      <c r="L14" s="111">
        <f>L10-L11-L12-L13</f>
        <v>64</v>
      </c>
      <c r="M14" s="111">
        <f>M10-M11-M12-M13</f>
        <v>70</v>
      </c>
      <c r="N14" s="111">
        <f>N10-N11-N12-N13</f>
        <v>12</v>
      </c>
      <c r="O14" s="126">
        <f>O10-O11-O12-O13</f>
        <v>146</v>
      </c>
      <c r="P14" s="103"/>
      <c r="Q14" s="103"/>
      <c r="T14">
        <v>10</v>
      </c>
      <c r="U14">
        <v>400</v>
      </c>
      <c r="V14">
        <v>0</v>
      </c>
    </row>
    <row r="15" spans="2:22" ht="24.95" customHeight="1" x14ac:dyDescent="0.25">
      <c r="B15" s="104" t="s">
        <v>54</v>
      </c>
      <c r="C15" s="105"/>
      <c r="D15" s="105"/>
      <c r="E15" s="105"/>
      <c r="F15" s="106"/>
      <c r="G15" s="4"/>
      <c r="H15" s="4"/>
      <c r="I15" s="4"/>
      <c r="J15" s="4"/>
      <c r="K15" s="131" t="s">
        <v>9</v>
      </c>
      <c r="L15" s="132">
        <f>C9</f>
        <v>300</v>
      </c>
      <c r="M15" s="132">
        <f>D9</f>
        <v>410</v>
      </c>
      <c r="N15" s="132">
        <f>E9</f>
        <v>70</v>
      </c>
      <c r="O15" s="133">
        <f>SUM(L15:N15)</f>
        <v>780</v>
      </c>
      <c r="P15" s="134" t="s">
        <v>11</v>
      </c>
      <c r="Q15" s="135">
        <f>L10+M10+N10+I6+I7+I8</f>
        <v>427</v>
      </c>
      <c r="T15">
        <v>0</v>
      </c>
      <c r="U15">
        <v>0</v>
      </c>
      <c r="V15">
        <v>90</v>
      </c>
    </row>
    <row r="16" spans="2:22" ht="24.95" customHeight="1" thickBot="1" x14ac:dyDescent="0.3"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</row>
    <row r="17" spans="2:17" ht="24.95" customHeight="1" x14ac:dyDescent="0.25">
      <c r="B17" s="113"/>
      <c r="C17" s="113"/>
      <c r="D17" s="113"/>
      <c r="E17" s="113"/>
      <c r="F17" s="113"/>
      <c r="G17" s="5" t="s">
        <v>55</v>
      </c>
      <c r="H17" s="113"/>
      <c r="I17" s="113"/>
      <c r="J17" s="113"/>
      <c r="K17" s="115"/>
      <c r="L17" s="116" t="s">
        <v>1</v>
      </c>
      <c r="M17" s="116" t="s">
        <v>2</v>
      </c>
      <c r="N17" s="117" t="s">
        <v>6</v>
      </c>
      <c r="O17" s="113"/>
      <c r="P17" s="113"/>
      <c r="Q17" s="113"/>
    </row>
    <row r="18" spans="2:17" ht="24.95" customHeight="1" x14ac:dyDescent="0.25">
      <c r="B18" s="113"/>
      <c r="C18" s="113"/>
      <c r="D18" s="113"/>
      <c r="E18" s="113"/>
      <c r="F18" s="113"/>
      <c r="G18" s="113"/>
      <c r="H18" s="113"/>
      <c r="I18" s="113"/>
      <c r="J18" s="113"/>
      <c r="K18" s="118" t="s">
        <v>1</v>
      </c>
      <c r="L18" s="119">
        <f>L6/L$15</f>
        <v>0.39666666666666667</v>
      </c>
      <c r="M18" s="119">
        <f t="shared" ref="M18:N18" si="1">M6/M$15</f>
        <v>0.1048780487804878</v>
      </c>
      <c r="N18" s="120">
        <f t="shared" si="1"/>
        <v>4.2857142857142858E-2</v>
      </c>
      <c r="O18" s="113"/>
      <c r="P18" s="113"/>
      <c r="Q18" s="113"/>
    </row>
    <row r="19" spans="2:17" ht="24.95" customHeight="1" x14ac:dyDescent="0.25">
      <c r="B19" s="113"/>
      <c r="C19" s="113"/>
      <c r="D19" s="113"/>
      <c r="E19" s="113"/>
      <c r="F19" s="113"/>
      <c r="G19" s="113"/>
      <c r="H19" s="113"/>
      <c r="I19" s="113"/>
      <c r="J19" s="113"/>
      <c r="K19" s="118" t="s">
        <v>2</v>
      </c>
      <c r="L19" s="119">
        <f t="shared" ref="L19:N20" si="2">L7/L$15</f>
        <v>0.1</v>
      </c>
      <c r="M19" s="119">
        <f t="shared" si="2"/>
        <v>0.4</v>
      </c>
      <c r="N19" s="120">
        <f t="shared" si="2"/>
        <v>0.3</v>
      </c>
      <c r="O19" s="113"/>
      <c r="P19" s="113"/>
      <c r="Q19" s="113"/>
    </row>
    <row r="20" spans="2:17" ht="24.95" customHeight="1" x14ac:dyDescent="0.25">
      <c r="B20" s="113"/>
      <c r="C20" s="113"/>
      <c r="D20" s="113"/>
      <c r="E20" s="113"/>
      <c r="F20" s="113"/>
      <c r="G20" s="113"/>
      <c r="H20" s="113"/>
      <c r="I20" s="113"/>
      <c r="J20" s="113"/>
      <c r="K20" s="118" t="s">
        <v>31</v>
      </c>
      <c r="L20" s="119">
        <f t="shared" si="2"/>
        <v>0.01</v>
      </c>
      <c r="M20" s="119">
        <f t="shared" si="2"/>
        <v>1.4634146341463415E-2</v>
      </c>
      <c r="N20" s="120">
        <f t="shared" si="2"/>
        <v>5.7142857142857141E-2</v>
      </c>
      <c r="O20" s="113"/>
      <c r="P20" s="113"/>
      <c r="Q20" s="113"/>
    </row>
    <row r="21" spans="2:17" ht="24.95" customHeight="1" thickBot="1" x14ac:dyDescent="0.3">
      <c r="B21" s="113"/>
      <c r="C21" s="113"/>
      <c r="D21" s="113"/>
      <c r="E21" s="113"/>
      <c r="F21" s="113"/>
      <c r="G21" s="113"/>
      <c r="H21" s="113"/>
      <c r="I21" s="113"/>
      <c r="J21" s="113"/>
      <c r="K21" s="121" t="s">
        <v>4</v>
      </c>
      <c r="L21" s="122">
        <f>L9/L15</f>
        <v>0.50666666666666671</v>
      </c>
      <c r="M21" s="122">
        <f t="shared" ref="M21:N21" si="3">M9/M15</f>
        <v>0.51951219512195124</v>
      </c>
      <c r="N21" s="123">
        <f t="shared" si="3"/>
        <v>0.4</v>
      </c>
      <c r="O21" s="113"/>
      <c r="P21" s="113"/>
      <c r="Q21" s="113"/>
    </row>
    <row r="25" spans="2:17" ht="26.25" thickBot="1" x14ac:dyDescent="0.4">
      <c r="B25" s="73" t="s">
        <v>30</v>
      </c>
    </row>
    <row r="26" spans="2:17" ht="16.5" thickTop="1" x14ac:dyDescent="0.25">
      <c r="B26" s="6"/>
      <c r="C26" s="7"/>
      <c r="D26" s="8" t="s">
        <v>14</v>
      </c>
      <c r="E26" s="8"/>
      <c r="F26" s="8"/>
      <c r="G26" s="9"/>
      <c r="H26" s="10"/>
      <c r="I26" s="10"/>
      <c r="J26" s="10" t="s">
        <v>15</v>
      </c>
      <c r="K26" s="11"/>
      <c r="L26" s="12"/>
      <c r="M26" s="13" t="s">
        <v>16</v>
      </c>
      <c r="N26" s="14"/>
    </row>
    <row r="27" spans="2:17" ht="16.5" thickBot="1" x14ac:dyDescent="0.3">
      <c r="B27" s="15"/>
      <c r="C27" s="16"/>
      <c r="D27" s="17"/>
      <c r="E27" s="18"/>
      <c r="F27" s="18"/>
      <c r="G27" s="19"/>
      <c r="H27" s="20"/>
      <c r="I27" s="21" t="s">
        <v>17</v>
      </c>
      <c r="J27" s="21"/>
      <c r="K27" s="21"/>
      <c r="L27" s="22"/>
      <c r="M27" s="23"/>
      <c r="N27" s="24"/>
    </row>
    <row r="28" spans="2:17" ht="15" x14ac:dyDescent="0.2">
      <c r="B28" s="25"/>
      <c r="C28" s="26" t="s">
        <v>18</v>
      </c>
      <c r="D28" s="26" t="s">
        <v>19</v>
      </c>
      <c r="E28" s="26" t="s">
        <v>20</v>
      </c>
      <c r="F28" s="26" t="s">
        <v>21</v>
      </c>
      <c r="G28" s="27" t="s">
        <v>3</v>
      </c>
      <c r="H28" s="28"/>
      <c r="I28" s="29" t="s">
        <v>1</v>
      </c>
      <c r="J28" s="29" t="s">
        <v>2</v>
      </c>
      <c r="K28" s="29" t="s">
        <v>13</v>
      </c>
      <c r="L28" s="30" t="s">
        <v>4</v>
      </c>
      <c r="M28" s="31" t="s">
        <v>22</v>
      </c>
      <c r="N28" s="32" t="s">
        <v>4</v>
      </c>
    </row>
    <row r="29" spans="2:17" ht="15" x14ac:dyDescent="0.2">
      <c r="B29" s="33"/>
      <c r="C29" s="26"/>
      <c r="D29" s="26"/>
      <c r="E29" s="26"/>
      <c r="F29" s="26" t="s">
        <v>12</v>
      </c>
      <c r="G29" s="27" t="s">
        <v>23</v>
      </c>
      <c r="H29" s="34"/>
      <c r="I29" s="35"/>
      <c r="J29" s="35"/>
      <c r="K29" s="35"/>
      <c r="L29" s="36" t="s">
        <v>5</v>
      </c>
      <c r="M29" s="31" t="s">
        <v>24</v>
      </c>
      <c r="N29" s="32" t="s">
        <v>22</v>
      </c>
    </row>
    <row r="30" spans="2:17" ht="15" x14ac:dyDescent="0.2">
      <c r="B30" s="37" t="s">
        <v>8</v>
      </c>
      <c r="C30" s="26"/>
      <c r="D30" s="26"/>
      <c r="E30" s="26"/>
      <c r="F30" s="26"/>
      <c r="G30" s="38"/>
      <c r="H30" s="34" t="s">
        <v>8</v>
      </c>
      <c r="I30" s="35"/>
      <c r="J30" s="35"/>
      <c r="K30" s="35"/>
      <c r="L30" s="39"/>
      <c r="M30" s="40"/>
      <c r="N30" s="41"/>
    </row>
    <row r="31" spans="2:17" ht="15" x14ac:dyDescent="0.2">
      <c r="B31" s="42" t="s">
        <v>1</v>
      </c>
      <c r="C31" s="26">
        <v>270</v>
      </c>
      <c r="D31" s="26">
        <v>20</v>
      </c>
      <c r="E31" s="26">
        <v>15</v>
      </c>
      <c r="F31" s="26">
        <v>10</v>
      </c>
      <c r="G31" s="27">
        <f>C31+D31+E31+F31</f>
        <v>315</v>
      </c>
      <c r="H31" s="34" t="s">
        <v>1</v>
      </c>
      <c r="I31" s="43">
        <v>119</v>
      </c>
      <c r="J31" s="43">
        <v>43</v>
      </c>
      <c r="K31" s="43">
        <v>3</v>
      </c>
      <c r="L31" s="36">
        <f>SUM(I31:K31)</f>
        <v>165</v>
      </c>
      <c r="M31" s="31">
        <v>150</v>
      </c>
      <c r="N31" s="32">
        <f>L31+M31</f>
        <v>315</v>
      </c>
    </row>
    <row r="32" spans="2:17" ht="15" x14ac:dyDescent="0.2">
      <c r="B32" s="42" t="s">
        <v>2</v>
      </c>
      <c r="C32" s="26">
        <v>440</v>
      </c>
      <c r="D32" s="26">
        <v>40</v>
      </c>
      <c r="E32" s="26">
        <v>35</v>
      </c>
      <c r="F32" s="26">
        <v>30</v>
      </c>
      <c r="G32" s="27">
        <f>C32+D32+E32+F32</f>
        <v>545</v>
      </c>
      <c r="H32" s="34" t="s">
        <v>2</v>
      </c>
      <c r="I32" s="43">
        <v>30</v>
      </c>
      <c r="J32" s="43">
        <v>164</v>
      </c>
      <c r="K32" s="43">
        <v>21</v>
      </c>
      <c r="L32" s="36">
        <f>SUM(I32:K32)</f>
        <v>215</v>
      </c>
      <c r="M32" s="31">
        <v>330</v>
      </c>
      <c r="N32" s="32">
        <f>L32+M32</f>
        <v>545</v>
      </c>
    </row>
    <row r="33" spans="2:14" ht="15" x14ac:dyDescent="0.2">
      <c r="B33" s="44" t="s">
        <v>31</v>
      </c>
      <c r="C33" s="26">
        <v>70</v>
      </c>
      <c r="D33" s="26">
        <v>0</v>
      </c>
      <c r="E33" s="26">
        <v>-50</v>
      </c>
      <c r="F33" s="26"/>
      <c r="G33" s="27">
        <f>C33+D33+E33+F33</f>
        <v>20</v>
      </c>
      <c r="H33" s="45" t="s">
        <v>31</v>
      </c>
      <c r="I33" s="43">
        <v>3</v>
      </c>
      <c r="J33" s="43">
        <v>6</v>
      </c>
      <c r="K33" s="43">
        <v>4</v>
      </c>
      <c r="L33" s="36">
        <f>SUM(I33:K33)</f>
        <v>13</v>
      </c>
      <c r="M33" s="46">
        <v>7</v>
      </c>
      <c r="N33" s="47">
        <f>L33+M33</f>
        <v>20</v>
      </c>
    </row>
    <row r="34" spans="2:14" ht="15.75" thickBot="1" x14ac:dyDescent="0.25">
      <c r="B34" s="48" t="s">
        <v>4</v>
      </c>
      <c r="C34" s="49">
        <f>SUM(C31:C33)</f>
        <v>780</v>
      </c>
      <c r="D34" s="49">
        <f>SUM(D31:D33)</f>
        <v>60</v>
      </c>
      <c r="E34" s="49">
        <f>SUM(E31:E33)</f>
        <v>0</v>
      </c>
      <c r="F34" s="49">
        <f>SUM(F31:F33)</f>
        <v>40</v>
      </c>
      <c r="G34" s="50">
        <f>SUM(G31:G33)</f>
        <v>880</v>
      </c>
      <c r="H34" s="51" t="s">
        <v>4</v>
      </c>
      <c r="I34" s="52">
        <f t="shared" ref="I34:N34" si="4">SUM(I31:I33)</f>
        <v>152</v>
      </c>
      <c r="J34" s="52">
        <f t="shared" si="4"/>
        <v>213</v>
      </c>
      <c r="K34" s="52">
        <f t="shared" si="4"/>
        <v>28</v>
      </c>
      <c r="L34" s="52">
        <f t="shared" si="4"/>
        <v>393</v>
      </c>
      <c r="M34" s="53">
        <f t="shared" si="4"/>
        <v>487</v>
      </c>
      <c r="N34" s="54">
        <f t="shared" si="4"/>
        <v>880</v>
      </c>
    </row>
    <row r="35" spans="2:14" ht="15" x14ac:dyDescent="0.2">
      <c r="B35" s="2"/>
      <c r="C35" s="55"/>
      <c r="D35" s="55"/>
      <c r="E35" s="55"/>
      <c r="F35" s="55"/>
      <c r="G35" s="55"/>
      <c r="H35" s="56" t="s">
        <v>7</v>
      </c>
      <c r="I35" s="57">
        <f>I38-I34</f>
        <v>118</v>
      </c>
      <c r="J35" s="57">
        <f>J38-J34</f>
        <v>227</v>
      </c>
      <c r="K35" s="57">
        <f>K38-K34</f>
        <v>42</v>
      </c>
      <c r="L35" s="58">
        <f>SUM(L36:L37)</f>
        <v>387</v>
      </c>
      <c r="M35" s="55"/>
      <c r="N35" s="55"/>
    </row>
    <row r="36" spans="2:14" ht="15.75" x14ac:dyDescent="0.25">
      <c r="B36" s="2"/>
      <c r="C36" s="59"/>
      <c r="D36" s="55"/>
      <c r="E36" s="59"/>
      <c r="F36" s="60" t="s">
        <v>25</v>
      </c>
      <c r="G36" s="55"/>
      <c r="H36" s="61" t="s">
        <v>26</v>
      </c>
      <c r="I36" s="62">
        <v>72</v>
      </c>
      <c r="J36" s="62">
        <v>128</v>
      </c>
      <c r="K36" s="62">
        <v>29</v>
      </c>
      <c r="L36" s="63">
        <f>SUM(I36:K36)</f>
        <v>229</v>
      </c>
      <c r="M36" s="3"/>
      <c r="N36" s="3"/>
    </row>
    <row r="37" spans="2:14" ht="15.75" thickBot="1" x14ac:dyDescent="0.25">
      <c r="B37" s="2"/>
      <c r="C37" s="55"/>
      <c r="D37" s="55"/>
      <c r="E37" s="55"/>
      <c r="F37" s="55"/>
      <c r="G37" s="55"/>
      <c r="H37" s="64" t="s">
        <v>10</v>
      </c>
      <c r="I37" s="62">
        <f>I35-I36</f>
        <v>46</v>
      </c>
      <c r="J37" s="62">
        <f t="shared" ref="J37:K37" si="5">J35-J36</f>
        <v>99</v>
      </c>
      <c r="K37" s="62">
        <f t="shared" si="5"/>
        <v>13</v>
      </c>
      <c r="L37" s="65">
        <f>SUM(I37:K37)</f>
        <v>158</v>
      </c>
      <c r="M37" s="66"/>
      <c r="N37" s="66"/>
    </row>
    <row r="38" spans="2:14" ht="16.5" thickBot="1" x14ac:dyDescent="0.3">
      <c r="B38" s="2"/>
      <c r="C38" s="55"/>
      <c r="D38" s="2"/>
      <c r="E38" s="2"/>
      <c r="F38" s="2"/>
      <c r="G38" s="2"/>
      <c r="H38" s="67" t="s">
        <v>27</v>
      </c>
      <c r="I38" s="68">
        <v>270</v>
      </c>
      <c r="J38" s="68">
        <v>440</v>
      </c>
      <c r="K38" s="68">
        <v>70</v>
      </c>
      <c r="L38" s="69">
        <f>SUM(I38:K38)</f>
        <v>780</v>
      </c>
      <c r="M38" s="70" t="s">
        <v>11</v>
      </c>
      <c r="N38" s="71">
        <f>L35+F34</f>
        <v>427</v>
      </c>
    </row>
  </sheetData>
  <sheetProtection selectLockedCells="1" selectUnlockedCells="1"/>
  <mergeCells count="1">
    <mergeCell ref="C13:G13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énoncé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Avonds</dc:creator>
  <cp:lastModifiedBy>pc</cp:lastModifiedBy>
  <dcterms:created xsi:type="dcterms:W3CDTF">2016-11-02T12:09:24Z</dcterms:created>
  <dcterms:modified xsi:type="dcterms:W3CDTF">2026-05-17T08:05:46Z</dcterms:modified>
</cp:coreProperties>
</file>