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961BEEDD-60D2-4800-8D23-01C015E3FD1E}" xr6:coauthVersionLast="36" xr6:coauthVersionMax="36" xr10:uidLastSave="{00000000-0000-0000-0000-000000000000}"/>
  <bookViews>
    <workbookView xWindow="240" yWindow="105" windowWidth="21255" windowHeight="973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N25" i="1" l="1"/>
  <c r="O7" i="1" l="1"/>
  <c r="M25" i="1" s="1"/>
  <c r="I17" i="1"/>
  <c r="R17" i="1" s="1"/>
  <c r="H17" i="1"/>
  <c r="R16" i="1" s="1"/>
  <c r="G7" i="1"/>
  <c r="O6" i="1" s="1"/>
  <c r="D24" i="1"/>
  <c r="E24" i="1"/>
  <c r="D25" i="1"/>
  <c r="E25" i="1"/>
  <c r="D26" i="1"/>
  <c r="E26" i="1"/>
  <c r="C25" i="1"/>
  <c r="C26" i="1"/>
  <c r="C24" i="1"/>
  <c r="E18" i="1"/>
  <c r="D18" i="1"/>
  <c r="C18" i="1"/>
  <c r="F17" i="1"/>
  <c r="G17" i="1" s="1"/>
  <c r="F16" i="1"/>
  <c r="H16" i="1" s="1"/>
  <c r="O16" i="1" s="1"/>
  <c r="F15" i="1"/>
  <c r="I15" i="1" s="1"/>
  <c r="L17" i="1" s="1"/>
  <c r="D9" i="1"/>
  <c r="E9" i="1"/>
  <c r="C9" i="1"/>
  <c r="F8" i="1"/>
  <c r="I8" i="1" s="1"/>
  <c r="R8" i="1" s="1"/>
  <c r="F7" i="1"/>
  <c r="H7" i="1" s="1"/>
  <c r="F6" i="1"/>
  <c r="I6" i="1" s="1"/>
  <c r="L8" i="1" s="1"/>
  <c r="I26" i="1" s="1"/>
  <c r="J26" i="1" s="1"/>
  <c r="H8" i="1" l="1"/>
  <c r="R7" i="1" s="1"/>
  <c r="Q25" i="1" s="1"/>
  <c r="R25" i="1" s="1"/>
  <c r="G8" i="1"/>
  <c r="R6" i="1" s="1"/>
  <c r="R15" i="1"/>
  <c r="R18" i="1" s="1"/>
  <c r="E27" i="1"/>
  <c r="E28" i="1" s="1"/>
  <c r="E29" i="1" s="1"/>
  <c r="M8" i="1" s="1"/>
  <c r="G6" i="1"/>
  <c r="L6" i="1" s="1"/>
  <c r="I24" i="1" s="1"/>
  <c r="G16" i="1"/>
  <c r="O15" i="1" s="1"/>
  <c r="K26" i="1"/>
  <c r="D27" i="1"/>
  <c r="D28" i="1" s="1"/>
  <c r="D29" i="1" s="1"/>
  <c r="M17" i="1"/>
  <c r="Q26" i="1"/>
  <c r="R26" i="1" s="1"/>
  <c r="Q24" i="1"/>
  <c r="R9" i="1"/>
  <c r="M24" i="1"/>
  <c r="N24" i="1" s="1"/>
  <c r="G15" i="1"/>
  <c r="L15" i="1" s="1"/>
  <c r="F25" i="1"/>
  <c r="G25" i="1" s="1"/>
  <c r="H6" i="1"/>
  <c r="L7" i="1" s="1"/>
  <c r="I7" i="1"/>
  <c r="O8" i="1" s="1"/>
  <c r="H15" i="1"/>
  <c r="L16" i="1" s="1"/>
  <c r="L18" i="1" s="1"/>
  <c r="I16" i="1"/>
  <c r="O17" i="1" s="1"/>
  <c r="P17" i="1" s="1"/>
  <c r="F9" i="1"/>
  <c r="F26" i="1"/>
  <c r="G26" i="1" s="1"/>
  <c r="C27" i="1"/>
  <c r="F24" i="1"/>
  <c r="G24" i="1" s="1"/>
  <c r="F18" i="1"/>
  <c r="C29" i="1" l="1"/>
  <c r="P6" i="1" s="1"/>
  <c r="C28" i="1"/>
  <c r="O18" i="1"/>
  <c r="S8" i="1"/>
  <c r="S17" i="1"/>
  <c r="S26" i="1"/>
  <c r="J24" i="1"/>
  <c r="P7" i="1"/>
  <c r="O25" i="1"/>
  <c r="S25" i="1"/>
  <c r="M6" i="1"/>
  <c r="S6" i="1"/>
  <c r="I25" i="1"/>
  <c r="M7" i="1"/>
  <c r="L9" i="1"/>
  <c r="P16" i="1"/>
  <c r="S16" i="1"/>
  <c r="M16" i="1"/>
  <c r="S7" i="1"/>
  <c r="M26" i="1"/>
  <c r="P8" i="1"/>
  <c r="O9" i="1"/>
  <c r="R24" i="1"/>
  <c r="Q27" i="1"/>
  <c r="F27" i="1"/>
  <c r="M15" i="1" l="1"/>
  <c r="K24" i="1"/>
  <c r="M18" i="1"/>
  <c r="M19" i="1" s="1"/>
  <c r="M9" i="1"/>
  <c r="M10" i="1" s="1"/>
  <c r="P15" i="1"/>
  <c r="P18" i="1" s="1"/>
  <c r="O24" i="1"/>
  <c r="P9" i="1"/>
  <c r="S18" i="1"/>
  <c r="S19" i="1" s="1"/>
  <c r="S15" i="1"/>
  <c r="S9" i="1"/>
  <c r="S10" i="1" s="1"/>
  <c r="J25" i="1"/>
  <c r="I27" i="1"/>
  <c r="P10" i="1"/>
  <c r="S24" i="1"/>
  <c r="S27" i="1" s="1"/>
  <c r="R27" i="1"/>
  <c r="N26" i="1"/>
  <c r="M27" i="1"/>
  <c r="P19" i="1" l="1"/>
  <c r="S20" i="1"/>
  <c r="S11" i="1"/>
  <c r="K25" i="1"/>
  <c r="K27" i="1" s="1"/>
  <c r="K28" i="1" s="1"/>
  <c r="J27" i="1"/>
  <c r="S28" i="1"/>
  <c r="O26" i="1"/>
  <c r="O27" i="1" s="1"/>
  <c r="O28" i="1" s="1"/>
  <c r="N27" i="1"/>
  <c r="S29" i="1" l="1"/>
</calcChain>
</file>

<file path=xl/sharedStrings.xml><?xml version="1.0" encoding="utf-8"?>
<sst xmlns="http://schemas.openxmlformats.org/spreadsheetml/2006/main" count="106" uniqueCount="25">
  <si>
    <t>produit</t>
  </si>
  <si>
    <t>secteur</t>
  </si>
  <si>
    <t>agr</t>
  </si>
  <si>
    <t>ind</t>
  </si>
  <si>
    <t>ser</t>
  </si>
  <si>
    <t>total</t>
  </si>
  <si>
    <t>indice de prix</t>
  </si>
  <si>
    <t>année n+1 (volume)</t>
  </si>
  <si>
    <t>indice de volume</t>
  </si>
  <si>
    <t>Sagr</t>
  </si>
  <si>
    <t>Sind</t>
  </si>
  <si>
    <t>n</t>
  </si>
  <si>
    <t>n+1 NS</t>
  </si>
  <si>
    <t>Sser</t>
  </si>
  <si>
    <t>n+1</t>
  </si>
  <si>
    <t xml:space="preserve">                   Méthode 3: application des nouvelles structures</t>
  </si>
  <si>
    <t xml:space="preserve">        Méthode 1:évolution produit par produit (structure an n</t>
  </si>
  <si>
    <t>agriculture</t>
  </si>
  <si>
    <t>industrie</t>
  </si>
  <si>
    <t>services</t>
  </si>
  <si>
    <t>année n valeur</t>
  </si>
  <si>
    <t>année n+1 valeur</t>
  </si>
  <si>
    <t xml:space="preserve">     Méthode 2:évolution produit par produit (structure an  n+1</t>
  </si>
  <si>
    <t xml:space="preserve">     structure an n+1</t>
  </si>
  <si>
    <t xml:space="preserve">        structure an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</si>
</sst>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name val="Arial"/>
      <family val="2"/>
    </font>
    <font>
      <sz val="13"/>
      <color theme="1"/>
      <name val="Calibri"/>
      <family val="2"/>
      <scheme val="minor"/>
    </font>
    <font>
      <b/>
      <i/>
      <sz val="13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2" borderId="0" xfId="0" applyFont="1" applyFill="1" applyBorder="1" applyAlignment="1">
      <alignment horizontal="centerContinuous"/>
    </xf>
    <xf numFmtId="0" fontId="0" fillId="0" borderId="0" xfId="0" applyBorder="1"/>
    <xf numFmtId="0" fontId="5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6" fillId="0" borderId="0" xfId="0" applyFont="1" applyBorder="1"/>
    <xf numFmtId="0" fontId="7" fillId="5" borderId="12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centerContinuous"/>
    </xf>
    <xf numFmtId="0" fontId="7" fillId="5" borderId="19" xfId="0" applyFont="1" applyFill="1" applyBorder="1" applyAlignment="1">
      <alignment horizontal="centerContinuous"/>
    </xf>
    <xf numFmtId="0" fontId="6" fillId="0" borderId="9" xfId="0" applyFont="1" applyBorder="1"/>
    <xf numFmtId="0" fontId="5" fillId="7" borderId="12" xfId="0" applyFont="1" applyFill="1" applyBorder="1"/>
    <xf numFmtId="0" fontId="5" fillId="7" borderId="13" xfId="0" applyFont="1" applyFill="1" applyBorder="1"/>
    <xf numFmtId="0" fontId="5" fillId="7" borderId="19" xfId="0" applyFont="1" applyFill="1" applyBorder="1"/>
    <xf numFmtId="165" fontId="5" fillId="0" borderId="0" xfId="0" applyNumberFormat="1" applyFont="1" applyBorder="1"/>
    <xf numFmtId="0" fontId="5" fillId="7" borderId="6" xfId="0" applyFont="1" applyFill="1" applyBorder="1"/>
    <xf numFmtId="0" fontId="5" fillId="7" borderId="0" xfId="0" applyFont="1" applyFill="1" applyBorder="1"/>
    <xf numFmtId="164" fontId="5" fillId="7" borderId="0" xfId="0" applyNumberFormat="1" applyFont="1" applyFill="1" applyBorder="1"/>
    <xf numFmtId="0" fontId="5" fillId="7" borderId="9" xfId="0" applyFont="1" applyFill="1" applyBorder="1"/>
    <xf numFmtId="164" fontId="5" fillId="7" borderId="9" xfId="0" applyNumberFormat="1" applyFont="1" applyFill="1" applyBorder="1"/>
    <xf numFmtId="165" fontId="5" fillId="7" borderId="0" xfId="0" applyNumberFormat="1" applyFont="1" applyFill="1" applyBorder="1"/>
    <xf numFmtId="165" fontId="5" fillId="7" borderId="9" xfId="0" applyNumberFormat="1" applyFont="1" applyFill="1" applyBorder="1"/>
    <xf numFmtId="0" fontId="5" fillId="0" borderId="10" xfId="0" applyFont="1" applyBorder="1"/>
    <xf numFmtId="0" fontId="5" fillId="0" borderId="11" xfId="0" applyFont="1" applyBorder="1"/>
    <xf numFmtId="0" fontId="6" fillId="0" borderId="11" xfId="0" applyFont="1" applyBorder="1"/>
    <xf numFmtId="0" fontId="5" fillId="7" borderId="20" xfId="0" applyFont="1" applyFill="1" applyBorder="1"/>
    <xf numFmtId="0" fontId="5" fillId="7" borderId="11" xfId="0" applyFont="1" applyFill="1" applyBorder="1"/>
    <xf numFmtId="164" fontId="9" fillId="7" borderId="21" xfId="0" applyNumberFormat="1" applyFont="1" applyFill="1" applyBorder="1"/>
    <xf numFmtId="164" fontId="9" fillId="0" borderId="7" xfId="0" applyNumberFormat="1" applyFont="1" applyBorder="1"/>
    <xf numFmtId="0" fontId="10" fillId="0" borderId="8" xfId="0" applyFont="1" applyBorder="1"/>
    <xf numFmtId="0" fontId="10" fillId="0" borderId="0" xfId="0" applyFont="1" applyBorder="1"/>
    <xf numFmtId="0" fontId="6" fillId="0" borderId="10" xfId="0" applyFont="1" applyBorder="1"/>
    <xf numFmtId="0" fontId="5" fillId="0" borderId="7" xfId="0" applyFont="1" applyBorder="1"/>
    <xf numFmtId="0" fontId="7" fillId="5" borderId="3" xfId="0" applyFont="1" applyFill="1" applyBorder="1" applyAlignment="1">
      <alignment horizontal="centerContinuous"/>
    </xf>
    <xf numFmtId="0" fontId="7" fillId="5" borderId="4" xfId="0" applyFont="1" applyFill="1" applyBorder="1" applyAlignment="1">
      <alignment horizontal="centerContinuous"/>
    </xf>
    <xf numFmtId="0" fontId="5" fillId="6" borderId="5" xfId="0" applyFont="1" applyFill="1" applyBorder="1"/>
    <xf numFmtId="164" fontId="5" fillId="0" borderId="0" xfId="0" applyNumberFormat="1" applyFont="1" applyBorder="1"/>
    <xf numFmtId="165" fontId="9" fillId="3" borderId="0" xfId="0" applyNumberFormat="1" applyFont="1" applyFill="1" applyBorder="1"/>
    <xf numFmtId="2" fontId="10" fillId="0" borderId="0" xfId="0" applyNumberFormat="1" applyFont="1" applyBorder="1"/>
    <xf numFmtId="165" fontId="9" fillId="3" borderId="9" xfId="0" applyNumberFormat="1" applyFont="1" applyFill="1" applyBorder="1"/>
    <xf numFmtId="0" fontId="10" fillId="0" borderId="10" xfId="0" applyFont="1" applyBorder="1"/>
    <xf numFmtId="165" fontId="8" fillId="4" borderId="11" xfId="0" applyNumberFormat="1" applyFont="1" applyFill="1" applyBorder="1"/>
    <xf numFmtId="0" fontId="6" fillId="7" borderId="20" xfId="0" applyFont="1" applyFill="1" applyBorder="1"/>
    <xf numFmtId="0" fontId="4" fillId="8" borderId="12" xfId="0" applyFont="1" applyFill="1" applyBorder="1"/>
    <xf numFmtId="0" fontId="3" fillId="8" borderId="13" xfId="0" applyFont="1" applyFill="1" applyBorder="1"/>
    <xf numFmtId="0" fontId="4" fillId="8" borderId="14" xfId="0" applyFont="1" applyFill="1" applyBorder="1"/>
    <xf numFmtId="165" fontId="4" fillId="8" borderId="6" xfId="0" applyNumberFormat="1" applyFont="1" applyFill="1" applyBorder="1"/>
    <xf numFmtId="165" fontId="4" fillId="8" borderId="0" xfId="0" applyNumberFormat="1" applyFont="1" applyFill="1" applyBorder="1"/>
    <xf numFmtId="165" fontId="4" fillId="8" borderId="15" xfId="0" applyNumberFormat="1" applyFont="1" applyFill="1" applyBorder="1"/>
    <xf numFmtId="165" fontId="4" fillId="8" borderId="16" xfId="0" applyNumberFormat="1" applyFont="1" applyFill="1" applyBorder="1"/>
    <xf numFmtId="165" fontId="4" fillId="8" borderId="17" xfId="0" applyNumberFormat="1" applyFont="1" applyFill="1" applyBorder="1"/>
    <xf numFmtId="165" fontId="4" fillId="8" borderId="18" xfId="0" applyNumberFormat="1" applyFont="1" applyFill="1" applyBorder="1"/>
    <xf numFmtId="0" fontId="4" fillId="8" borderId="1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23</xdr:row>
      <xdr:rowOff>95250</xdr:rowOff>
    </xdr:from>
    <xdr:to>
      <xdr:col>10</xdr:col>
      <xdr:colOff>542925</xdr:colOff>
      <xdr:row>27</xdr:row>
      <xdr:rowOff>142875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AA9C3B1-335F-4D74-AF32-518584249B62}"/>
            </a:ext>
          </a:extLst>
        </xdr:cNvPr>
        <xdr:cNvCxnSpPr/>
      </xdr:nvCxnSpPr>
      <xdr:spPr>
        <a:xfrm>
          <a:off x="4267200" y="5724525"/>
          <a:ext cx="2085975" cy="1000125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352425</xdr:colOff>
      <xdr:row>24</xdr:row>
      <xdr:rowOff>190500</xdr:rowOff>
    </xdr:from>
    <xdr:to>
      <xdr:col>14</xdr:col>
      <xdr:colOff>171450</xdr:colOff>
      <xdr:row>27</xdr:row>
      <xdr:rowOff>228600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68661B99-607D-4449-9014-4BA04A7588DB}"/>
            </a:ext>
          </a:extLst>
        </xdr:cNvPr>
        <xdr:cNvCxnSpPr/>
      </xdr:nvCxnSpPr>
      <xdr:spPr>
        <a:xfrm>
          <a:off x="4124325" y="6057900"/>
          <a:ext cx="4181475" cy="752475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24</xdr:row>
      <xdr:rowOff>104775</xdr:rowOff>
    </xdr:from>
    <xdr:to>
      <xdr:col>6</xdr:col>
      <xdr:colOff>228600</xdr:colOff>
      <xdr:row>28</xdr:row>
      <xdr:rowOff>47625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2524B7C9-7D7D-4DEC-91F2-DCFFA5B43A89}"/>
            </a:ext>
          </a:extLst>
        </xdr:cNvPr>
        <xdr:cNvCxnSpPr/>
      </xdr:nvCxnSpPr>
      <xdr:spPr>
        <a:xfrm flipH="1">
          <a:off x="2219325" y="5086350"/>
          <a:ext cx="1514475" cy="7429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9"/>
  <sheetViews>
    <sheetView tabSelected="1" topLeftCell="A2" workbookViewId="0">
      <selection activeCell="T25" sqref="T25"/>
    </sheetView>
  </sheetViews>
  <sheetFormatPr baseColWidth="10" defaultRowHeight="15" x14ac:dyDescent="0.25"/>
  <cols>
    <col min="1" max="1" width="2.140625" customWidth="1"/>
    <col min="2" max="2" width="19.5703125" customWidth="1"/>
    <col min="3" max="19" width="9.7109375" customWidth="1"/>
    <col min="20" max="22" width="8.7109375" customWidth="1"/>
  </cols>
  <sheetData>
    <row r="1" spans="2:22" x14ac:dyDescent="0.25">
      <c r="T1" s="4"/>
    </row>
    <row r="2" spans="2:22" ht="15.75" thickBot="1" x14ac:dyDescent="0.3">
      <c r="T2" s="4"/>
    </row>
    <row r="3" spans="2:22" ht="20.100000000000001" customHeight="1" x14ac:dyDescent="0.3">
      <c r="B3" s="5"/>
      <c r="C3" s="6"/>
      <c r="D3" s="6" t="s">
        <v>20</v>
      </c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4"/>
    </row>
    <row r="4" spans="2:22" ht="20.100000000000001" customHeight="1" x14ac:dyDescent="0.3">
      <c r="B4" s="9" t="s">
        <v>0</v>
      </c>
      <c r="C4" s="10" t="s">
        <v>2</v>
      </c>
      <c r="D4" s="10" t="s">
        <v>3</v>
      </c>
      <c r="E4" s="10" t="s">
        <v>4</v>
      </c>
      <c r="F4" s="10" t="s">
        <v>5</v>
      </c>
      <c r="G4" s="11"/>
      <c r="H4" s="11"/>
      <c r="I4" s="11"/>
      <c r="J4" s="11"/>
      <c r="K4" s="12" t="s">
        <v>16</v>
      </c>
      <c r="L4" s="13"/>
      <c r="M4" s="13"/>
      <c r="N4" s="13"/>
      <c r="O4" s="13"/>
      <c r="P4" s="13"/>
      <c r="Q4" s="13"/>
      <c r="R4" s="14"/>
      <c r="S4" s="13"/>
      <c r="T4" s="3"/>
      <c r="U4" s="1"/>
      <c r="V4" s="1"/>
    </row>
    <row r="5" spans="2:22" ht="20.100000000000001" customHeight="1" x14ac:dyDescent="0.3">
      <c r="B5" s="9" t="s">
        <v>1</v>
      </c>
      <c r="C5" s="10"/>
      <c r="D5" s="10"/>
      <c r="E5" s="10"/>
      <c r="F5" s="10"/>
      <c r="G5" s="48" t="s">
        <v>24</v>
      </c>
      <c r="H5" s="49"/>
      <c r="I5" s="50"/>
      <c r="J5" s="10"/>
      <c r="K5" s="16" t="s">
        <v>9</v>
      </c>
      <c r="L5" s="17" t="s">
        <v>11</v>
      </c>
      <c r="M5" s="17" t="s">
        <v>12</v>
      </c>
      <c r="N5" s="17" t="s">
        <v>10</v>
      </c>
      <c r="O5" s="17" t="s">
        <v>11</v>
      </c>
      <c r="P5" s="17" t="s">
        <v>12</v>
      </c>
      <c r="Q5" s="17" t="s">
        <v>13</v>
      </c>
      <c r="R5" s="17" t="s">
        <v>11</v>
      </c>
      <c r="S5" s="18" t="s">
        <v>12</v>
      </c>
      <c r="T5" s="2"/>
      <c r="U5" s="1"/>
      <c r="V5" s="1"/>
    </row>
    <row r="6" spans="2:22" ht="20.100000000000001" customHeight="1" x14ac:dyDescent="0.25">
      <c r="B6" s="9" t="s">
        <v>17</v>
      </c>
      <c r="C6" s="10">
        <v>77</v>
      </c>
      <c r="D6" s="10">
        <v>9</v>
      </c>
      <c r="E6" s="10">
        <v>0</v>
      </c>
      <c r="F6" s="10">
        <f>SUM(C6:E6)</f>
        <v>86</v>
      </c>
      <c r="G6" s="51">
        <f>C6/$F6</f>
        <v>0.89534883720930236</v>
      </c>
      <c r="H6" s="52">
        <f t="shared" ref="H6:I6" si="0">D6/$F6</f>
        <v>0.10465116279069768</v>
      </c>
      <c r="I6" s="53">
        <f t="shared" si="0"/>
        <v>0</v>
      </c>
      <c r="J6" s="19"/>
      <c r="K6" s="20" t="s">
        <v>2</v>
      </c>
      <c r="L6" s="21">
        <f>G6*F6</f>
        <v>77</v>
      </c>
      <c r="M6" s="22">
        <f>L6*(1+C29)</f>
        <v>78.192434628078203</v>
      </c>
      <c r="N6" s="21" t="s">
        <v>2</v>
      </c>
      <c r="O6" s="21">
        <f>G7*F7</f>
        <v>1</v>
      </c>
      <c r="P6" s="21">
        <f>O6*(1+C29)</f>
        <v>1.0154861640010155</v>
      </c>
      <c r="Q6" s="21" t="s">
        <v>2</v>
      </c>
      <c r="R6" s="21">
        <f>G8*F8</f>
        <v>0</v>
      </c>
      <c r="S6" s="23">
        <f>R6*(1+C29)</f>
        <v>0</v>
      </c>
      <c r="T6" s="2"/>
      <c r="U6" s="1"/>
      <c r="V6" s="1"/>
    </row>
    <row r="7" spans="2:22" ht="20.100000000000001" customHeight="1" x14ac:dyDescent="0.25">
      <c r="B7" s="9" t="s">
        <v>18</v>
      </c>
      <c r="C7" s="10">
        <v>1</v>
      </c>
      <c r="D7" s="10">
        <v>1160</v>
      </c>
      <c r="E7" s="10">
        <v>120</v>
      </c>
      <c r="F7" s="10">
        <f>SUM(C7:E7)</f>
        <v>1281</v>
      </c>
      <c r="G7" s="51">
        <f t="shared" ref="G7:G8" si="1">C7/$F7</f>
        <v>7.8064012490241998E-4</v>
      </c>
      <c r="H7" s="52">
        <f t="shared" ref="H7:H8" si="2">D7/$F7</f>
        <v>0.90554254488680719</v>
      </c>
      <c r="I7" s="53">
        <f t="shared" ref="I7:I8" si="3">E7/$F7</f>
        <v>9.3676814988290405E-2</v>
      </c>
      <c r="J7" s="19"/>
      <c r="K7" s="20" t="s">
        <v>3</v>
      </c>
      <c r="L7" s="21">
        <f>H6*F6</f>
        <v>9</v>
      </c>
      <c r="M7" s="22">
        <f>L7*(1+D29)</f>
        <v>9.1808438881810659</v>
      </c>
      <c r="N7" s="21" t="s">
        <v>3</v>
      </c>
      <c r="O7" s="21">
        <f>H7*F7</f>
        <v>1160</v>
      </c>
      <c r="P7" s="21">
        <f>O7*(1+D29)</f>
        <v>1183.3087678100042</v>
      </c>
      <c r="Q7" s="21" t="s">
        <v>3</v>
      </c>
      <c r="R7" s="21">
        <f>H8*F8</f>
        <v>44</v>
      </c>
      <c r="S7" s="23">
        <f>R7*(1+D29)</f>
        <v>44.884125675551886</v>
      </c>
      <c r="T7" s="2"/>
      <c r="U7" s="1"/>
      <c r="V7" s="1"/>
    </row>
    <row r="8" spans="2:22" ht="20.100000000000001" customHeight="1" x14ac:dyDescent="0.25">
      <c r="B8" s="9" t="s">
        <v>19</v>
      </c>
      <c r="C8" s="10">
        <v>0</v>
      </c>
      <c r="D8" s="10">
        <v>44</v>
      </c>
      <c r="E8" s="10">
        <v>2320</v>
      </c>
      <c r="F8" s="10">
        <f>SUM(C8:E8)</f>
        <v>2364</v>
      </c>
      <c r="G8" s="54">
        <f t="shared" si="1"/>
        <v>0</v>
      </c>
      <c r="H8" s="55">
        <f t="shared" si="2"/>
        <v>1.8612521150592216E-2</v>
      </c>
      <c r="I8" s="56">
        <f t="shared" si="3"/>
        <v>0.9813874788494078</v>
      </c>
      <c r="J8" s="19"/>
      <c r="K8" s="20" t="s">
        <v>4</v>
      </c>
      <c r="L8" s="21">
        <f>I6*F6</f>
        <v>0</v>
      </c>
      <c r="M8" s="22">
        <f>L8*(1+E29)</f>
        <v>0</v>
      </c>
      <c r="N8" s="21" t="s">
        <v>4</v>
      </c>
      <c r="O8" s="21">
        <f>I7*F7</f>
        <v>120.00000000000001</v>
      </c>
      <c r="P8" s="21">
        <f>O8*(1+E29)</f>
        <v>121.21504339440696</v>
      </c>
      <c r="Q8" s="21" t="s">
        <v>4</v>
      </c>
      <c r="R8" s="21">
        <f>I8*F8</f>
        <v>2320</v>
      </c>
      <c r="S8" s="23">
        <f>R8*(1+E29)</f>
        <v>2343.4908389585344</v>
      </c>
      <c r="T8" s="2"/>
      <c r="U8" s="1"/>
      <c r="V8" s="1"/>
    </row>
    <row r="9" spans="2:22" ht="20.100000000000001" customHeight="1" x14ac:dyDescent="0.25">
      <c r="B9" s="9" t="s">
        <v>5</v>
      </c>
      <c r="C9" s="10">
        <f>SUM(C6:C8)</f>
        <v>78</v>
      </c>
      <c r="D9" s="10">
        <f t="shared" ref="D9:F9" si="4">SUM(D6:D8)</f>
        <v>1213</v>
      </c>
      <c r="E9" s="10">
        <f t="shared" si="4"/>
        <v>2440</v>
      </c>
      <c r="F9" s="10">
        <f t="shared" si="4"/>
        <v>3731</v>
      </c>
      <c r="G9" s="10"/>
      <c r="H9" s="10"/>
      <c r="I9" s="10"/>
      <c r="J9" s="10"/>
      <c r="K9" s="20" t="s">
        <v>5</v>
      </c>
      <c r="L9" s="21">
        <f t="shared" ref="L9:P9" si="5">SUM(L6:L8)</f>
        <v>86</v>
      </c>
      <c r="M9" s="22">
        <f t="shared" si="5"/>
        <v>87.373278516259262</v>
      </c>
      <c r="N9" s="21" t="s">
        <v>5</v>
      </c>
      <c r="O9" s="22">
        <f t="shared" si="5"/>
        <v>1281</v>
      </c>
      <c r="P9" s="22">
        <f t="shared" si="5"/>
        <v>1305.539297368412</v>
      </c>
      <c r="Q9" s="21" t="s">
        <v>5</v>
      </c>
      <c r="R9" s="22">
        <f>SUM(R6:R8)</f>
        <v>2364</v>
      </c>
      <c r="S9" s="24">
        <f>SUM(S6:S8)</f>
        <v>2388.3749646340862</v>
      </c>
      <c r="T9" s="2"/>
      <c r="U9" s="1"/>
      <c r="V9" s="1"/>
    </row>
    <row r="10" spans="2:22" ht="20.100000000000001" customHeight="1" x14ac:dyDescent="0.25">
      <c r="B10" s="9"/>
      <c r="C10" s="10"/>
      <c r="D10" s="10"/>
      <c r="E10" s="10"/>
      <c r="F10" s="10"/>
      <c r="G10" s="10"/>
      <c r="H10" s="10"/>
      <c r="I10" s="10"/>
      <c r="J10" s="10"/>
      <c r="K10" s="20"/>
      <c r="L10" s="21"/>
      <c r="M10" s="25">
        <f>M9/L9-1</f>
        <v>1.5968354840224075E-2</v>
      </c>
      <c r="N10" s="21"/>
      <c r="O10" s="21"/>
      <c r="P10" s="25">
        <f>P9/O9-1</f>
        <v>1.915636016269473E-2</v>
      </c>
      <c r="Q10" s="21"/>
      <c r="R10" s="21"/>
      <c r="S10" s="26">
        <f>S9/R9-1</f>
        <v>1.0310898745383268E-2</v>
      </c>
      <c r="T10" s="2"/>
      <c r="U10" s="1"/>
      <c r="V10" s="1"/>
    </row>
    <row r="11" spans="2:22" ht="20.100000000000001" customHeight="1" thickBot="1" x14ac:dyDescent="0.35">
      <c r="B11" s="27"/>
      <c r="C11" s="28"/>
      <c r="D11" s="29"/>
      <c r="E11" s="28"/>
      <c r="F11" s="28"/>
      <c r="G11" s="28"/>
      <c r="H11" s="28"/>
      <c r="I11" s="28"/>
      <c r="J11" s="28"/>
      <c r="K11" s="30"/>
      <c r="L11" s="31"/>
      <c r="M11" s="31"/>
      <c r="N11" s="31"/>
      <c r="O11" s="31"/>
      <c r="P11" s="31"/>
      <c r="Q11" s="31"/>
      <c r="R11" s="31"/>
      <c r="S11" s="32">
        <f>S9+P9+M9</f>
        <v>3781.2875405187574</v>
      </c>
      <c r="T11" s="2"/>
      <c r="U11" s="1"/>
      <c r="V11" s="1"/>
    </row>
    <row r="12" spans="2:22" ht="20.100000000000001" customHeight="1" x14ac:dyDescent="0.25">
      <c r="B12" s="5"/>
      <c r="C12" s="6"/>
      <c r="D12" s="6" t="s">
        <v>21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33"/>
      <c r="T12" s="2"/>
      <c r="U12" s="1"/>
      <c r="V12" s="1"/>
    </row>
    <row r="13" spans="2:22" ht="20.100000000000001" customHeight="1" x14ac:dyDescent="0.3">
      <c r="B13" s="9" t="s">
        <v>0</v>
      </c>
      <c r="C13" s="10" t="s">
        <v>2</v>
      </c>
      <c r="D13" s="10" t="s">
        <v>3</v>
      </c>
      <c r="E13" s="10" t="s">
        <v>4</v>
      </c>
      <c r="F13" s="10" t="s">
        <v>5</v>
      </c>
      <c r="G13" s="10"/>
      <c r="H13" s="10"/>
      <c r="I13" s="10"/>
      <c r="J13" s="10"/>
      <c r="K13" s="12" t="s">
        <v>22</v>
      </c>
      <c r="L13" s="13"/>
      <c r="M13" s="13"/>
      <c r="N13" s="13"/>
      <c r="O13" s="13"/>
      <c r="P13" s="13"/>
      <c r="Q13" s="13"/>
      <c r="R13" s="14"/>
      <c r="S13" s="14"/>
      <c r="T13" s="3"/>
      <c r="U13" s="1"/>
      <c r="V13" s="1"/>
    </row>
    <row r="14" spans="2:22" ht="20.100000000000001" customHeight="1" x14ac:dyDescent="0.3">
      <c r="B14" s="9" t="s">
        <v>1</v>
      </c>
      <c r="C14" s="10"/>
      <c r="D14" s="10"/>
      <c r="E14" s="10"/>
      <c r="F14" s="10"/>
      <c r="G14" s="57" t="s">
        <v>23</v>
      </c>
      <c r="H14" s="49"/>
      <c r="I14" s="50"/>
      <c r="J14" s="10"/>
      <c r="K14" s="16" t="s">
        <v>9</v>
      </c>
      <c r="L14" s="17" t="s">
        <v>11</v>
      </c>
      <c r="M14" s="17" t="s">
        <v>12</v>
      </c>
      <c r="N14" s="17" t="s">
        <v>10</v>
      </c>
      <c r="O14" s="17" t="s">
        <v>11</v>
      </c>
      <c r="P14" s="17" t="s">
        <v>12</v>
      </c>
      <c r="Q14" s="17" t="s">
        <v>13</v>
      </c>
      <c r="R14" s="17" t="s">
        <v>11</v>
      </c>
      <c r="S14" s="18" t="s">
        <v>12</v>
      </c>
      <c r="T14" s="2"/>
      <c r="U14" s="1"/>
      <c r="V14" s="1"/>
    </row>
    <row r="15" spans="2:22" ht="20.100000000000001" customHeight="1" x14ac:dyDescent="0.25">
      <c r="B15" s="9" t="s">
        <v>17</v>
      </c>
      <c r="C15" s="10">
        <v>79</v>
      </c>
      <c r="D15" s="10">
        <v>9</v>
      </c>
      <c r="E15" s="10">
        <v>0</v>
      </c>
      <c r="F15" s="10">
        <f>SUM(C15:E15)</f>
        <v>88</v>
      </c>
      <c r="G15" s="51">
        <f>C15/$F15</f>
        <v>0.89772727272727271</v>
      </c>
      <c r="H15" s="52">
        <f t="shared" ref="H15:H17" si="6">D15/$F15</f>
        <v>0.10227272727272728</v>
      </c>
      <c r="I15" s="53">
        <f t="shared" ref="I15:I17" si="7">E15/$F15</f>
        <v>0</v>
      </c>
      <c r="J15" s="19"/>
      <c r="K15" s="20" t="s">
        <v>2</v>
      </c>
      <c r="L15" s="22">
        <f>G15*F6</f>
        <v>77.204545454545453</v>
      </c>
      <c r="M15" s="22">
        <f>L15*(1+C29)</f>
        <v>78.400147707078403</v>
      </c>
      <c r="N15" s="21" t="s">
        <v>2</v>
      </c>
      <c r="O15" s="22">
        <f>G16*F7</f>
        <v>0.98918918918918919</v>
      </c>
      <c r="P15" s="22">
        <f>O15*(1+C29)</f>
        <v>1.0045079352010047</v>
      </c>
      <c r="Q15" s="21" t="s">
        <v>2</v>
      </c>
      <c r="R15" s="22">
        <f>G17*F8</f>
        <v>0</v>
      </c>
      <c r="S15" s="24">
        <f>R15*(1+C29)</f>
        <v>0</v>
      </c>
      <c r="T15" s="2"/>
      <c r="U15" s="1"/>
      <c r="V15" s="1"/>
    </row>
    <row r="16" spans="2:22" ht="20.100000000000001" customHeight="1" x14ac:dyDescent="0.25">
      <c r="B16" s="9" t="s">
        <v>18</v>
      </c>
      <c r="C16" s="10">
        <v>1</v>
      </c>
      <c r="D16" s="10">
        <v>1170</v>
      </c>
      <c r="E16" s="10">
        <v>124</v>
      </c>
      <c r="F16" s="10">
        <f>SUM(C16:E16)</f>
        <v>1295</v>
      </c>
      <c r="G16" s="51">
        <f t="shared" ref="G16:G17" si="8">C16/$F16</f>
        <v>7.722007722007722E-4</v>
      </c>
      <c r="H16" s="52">
        <f t="shared" si="6"/>
        <v>0.90347490347490345</v>
      </c>
      <c r="I16" s="53">
        <f t="shared" si="7"/>
        <v>9.575289575289575E-2</v>
      </c>
      <c r="J16" s="19"/>
      <c r="K16" s="20" t="s">
        <v>3</v>
      </c>
      <c r="L16" s="22">
        <f>H15*F6</f>
        <v>8.7954545454545467</v>
      </c>
      <c r="M16" s="22">
        <f>L16*(1+D29)</f>
        <v>8.9721883452678615</v>
      </c>
      <c r="N16" s="21" t="s">
        <v>3</v>
      </c>
      <c r="O16" s="22">
        <f>H16*F7</f>
        <v>1157.3513513513512</v>
      </c>
      <c r="P16" s="22">
        <f>O16*(1+D29)</f>
        <v>1180.6068978369058</v>
      </c>
      <c r="Q16" s="21" t="s">
        <v>3</v>
      </c>
      <c r="R16" s="22">
        <f>H17*F8</f>
        <v>44.64039408866995</v>
      </c>
      <c r="S16" s="24">
        <f>R16*(1+D29)</f>
        <v>45.537387692773301</v>
      </c>
      <c r="T16" s="2"/>
      <c r="U16" s="1"/>
      <c r="V16" s="1"/>
    </row>
    <row r="17" spans="2:22" ht="20.100000000000001" customHeight="1" x14ac:dyDescent="0.25">
      <c r="B17" s="9" t="s">
        <v>19</v>
      </c>
      <c r="C17" s="10">
        <v>0</v>
      </c>
      <c r="D17" s="10">
        <v>46</v>
      </c>
      <c r="E17" s="10">
        <v>2390</v>
      </c>
      <c r="F17" s="10">
        <f>SUM(C17:E17)</f>
        <v>2436</v>
      </c>
      <c r="G17" s="54">
        <f t="shared" si="8"/>
        <v>0</v>
      </c>
      <c r="H17" s="55">
        <f t="shared" si="6"/>
        <v>1.8883415435139574E-2</v>
      </c>
      <c r="I17" s="56">
        <f t="shared" si="7"/>
        <v>0.98111658456486039</v>
      </c>
      <c r="J17" s="19"/>
      <c r="K17" s="20" t="s">
        <v>4</v>
      </c>
      <c r="L17" s="22">
        <f>I15*F6</f>
        <v>0</v>
      </c>
      <c r="M17" s="22">
        <f>L17*(1+E29)</f>
        <v>0</v>
      </c>
      <c r="N17" s="21" t="s">
        <v>4</v>
      </c>
      <c r="O17" s="22">
        <f>I16*F7</f>
        <v>122.65945945945946</v>
      </c>
      <c r="P17" s="22">
        <f>O17*(1+E29)</f>
        <v>123.90143084260731</v>
      </c>
      <c r="Q17" s="21" t="s">
        <v>4</v>
      </c>
      <c r="R17" s="22">
        <f>I17*F8</f>
        <v>2319.3596059113302</v>
      </c>
      <c r="S17" s="24">
        <f>R17*(1+E29)</f>
        <v>2342.843960648137</v>
      </c>
      <c r="T17" s="2"/>
      <c r="U17" s="1"/>
      <c r="V17" s="1"/>
    </row>
    <row r="18" spans="2:22" ht="20.100000000000001" customHeight="1" x14ac:dyDescent="0.25">
      <c r="B18" s="9" t="s">
        <v>5</v>
      </c>
      <c r="C18" s="10">
        <f>SUM(C15:C17)</f>
        <v>80</v>
      </c>
      <c r="D18" s="10">
        <f t="shared" ref="D18" si="9">SUM(D15:D17)</f>
        <v>1225</v>
      </c>
      <c r="E18" s="10">
        <f t="shared" ref="E18" si="10">SUM(E15:E17)</f>
        <v>2514</v>
      </c>
      <c r="F18" s="10">
        <f t="shared" ref="F18" si="11">SUM(F15:F17)</f>
        <v>3819</v>
      </c>
      <c r="G18" s="10"/>
      <c r="H18" s="10"/>
      <c r="I18" s="10"/>
      <c r="J18" s="10"/>
      <c r="K18" s="20" t="s">
        <v>5</v>
      </c>
      <c r="L18" s="21">
        <f t="shared" ref="L18:M18" si="12">SUM(L15:L17)</f>
        <v>86</v>
      </c>
      <c r="M18" s="22">
        <f t="shared" si="12"/>
        <v>87.37233605234627</v>
      </c>
      <c r="N18" s="21" t="s">
        <v>5</v>
      </c>
      <c r="O18" s="22">
        <f t="shared" ref="O18:P18" si="13">SUM(O15:O17)</f>
        <v>1280.9999999999998</v>
      </c>
      <c r="P18" s="22">
        <f t="shared" si="13"/>
        <v>1305.5128366147142</v>
      </c>
      <c r="Q18" s="21" t="s">
        <v>5</v>
      </c>
      <c r="R18" s="22">
        <f>SUM(R15:R17)</f>
        <v>2364</v>
      </c>
      <c r="S18" s="24">
        <f>SUM(S15:S17)</f>
        <v>2388.3813483409103</v>
      </c>
      <c r="T18" s="2"/>
      <c r="U18" s="1"/>
      <c r="V18" s="1"/>
    </row>
    <row r="19" spans="2:22" ht="20.100000000000001" customHeight="1" x14ac:dyDescent="0.3">
      <c r="B19" s="34" t="s">
        <v>6</v>
      </c>
      <c r="C19" s="35">
        <v>1.01</v>
      </c>
      <c r="D19" s="35">
        <v>0.99</v>
      </c>
      <c r="E19" s="35">
        <v>1.02</v>
      </c>
      <c r="F19" s="10"/>
      <c r="G19" s="10"/>
      <c r="H19" s="10"/>
      <c r="I19" s="10"/>
      <c r="J19" s="10"/>
      <c r="K19" s="20"/>
      <c r="L19" s="21"/>
      <c r="M19" s="25">
        <f>M18/L18-1</f>
        <v>1.5957395957514775E-2</v>
      </c>
      <c r="N19" s="21"/>
      <c r="O19" s="21"/>
      <c r="P19" s="25">
        <f>P18/O18-1</f>
        <v>1.913570383662333E-2</v>
      </c>
      <c r="Q19" s="21"/>
      <c r="R19" s="21"/>
      <c r="S19" s="26">
        <f>S18/R18-1</f>
        <v>1.0313599128980666E-2</v>
      </c>
      <c r="T19" s="2"/>
      <c r="U19" s="1"/>
      <c r="V19" s="1"/>
    </row>
    <row r="20" spans="2:22" ht="20.100000000000001" customHeight="1" thickBot="1" x14ac:dyDescent="0.35">
      <c r="B20" s="36"/>
      <c r="C20" s="29"/>
      <c r="D20" s="29"/>
      <c r="E20" s="29"/>
      <c r="F20" s="28"/>
      <c r="G20" s="28"/>
      <c r="H20" s="28"/>
      <c r="I20" s="28"/>
      <c r="J20" s="28"/>
      <c r="K20" s="30"/>
      <c r="L20" s="31"/>
      <c r="M20" s="31"/>
      <c r="N20" s="31"/>
      <c r="O20" s="31"/>
      <c r="P20" s="31"/>
      <c r="Q20" s="31"/>
      <c r="R20" s="31"/>
      <c r="S20" s="32">
        <f>S18+P18+M18</f>
        <v>3781.2665210079708</v>
      </c>
      <c r="T20" s="2"/>
      <c r="U20" s="1"/>
      <c r="V20" s="1"/>
    </row>
    <row r="21" spans="2:22" ht="20.100000000000001" customHeight="1" x14ac:dyDescent="0.3">
      <c r="B21" s="5"/>
      <c r="C21" s="6"/>
      <c r="D21" s="6" t="s">
        <v>7</v>
      </c>
      <c r="E21" s="6"/>
      <c r="F21" s="6"/>
      <c r="G21" s="6"/>
      <c r="H21" s="6"/>
      <c r="I21" s="7"/>
      <c r="J21" s="7"/>
      <c r="K21" s="7"/>
      <c r="L21" s="7"/>
      <c r="M21" s="7"/>
      <c r="N21" s="7"/>
      <c r="O21" s="7"/>
      <c r="P21" s="7"/>
      <c r="Q21" s="7"/>
      <c r="R21" s="7"/>
      <c r="S21" s="37"/>
    </row>
    <row r="22" spans="2:22" ht="20.100000000000001" customHeight="1" x14ac:dyDescent="0.3">
      <c r="B22" s="9" t="s">
        <v>0</v>
      </c>
      <c r="C22" s="10" t="s">
        <v>2</v>
      </c>
      <c r="D22" s="10" t="s">
        <v>3</v>
      </c>
      <c r="E22" s="10" t="s">
        <v>4</v>
      </c>
      <c r="F22" s="10" t="s">
        <v>5</v>
      </c>
      <c r="G22" s="10"/>
      <c r="H22" s="11"/>
      <c r="I22" s="38" t="s">
        <v>15</v>
      </c>
      <c r="J22" s="39"/>
      <c r="K22" s="39"/>
      <c r="L22" s="39"/>
      <c r="M22" s="39"/>
      <c r="N22" s="39"/>
      <c r="O22" s="39"/>
      <c r="P22" s="39"/>
      <c r="Q22" s="39"/>
      <c r="R22" s="40"/>
      <c r="S22" s="15"/>
    </row>
    <row r="23" spans="2:22" ht="20.100000000000001" customHeight="1" x14ac:dyDescent="0.25">
      <c r="B23" s="9" t="s">
        <v>1</v>
      </c>
      <c r="C23" s="10"/>
      <c r="D23" s="10"/>
      <c r="E23" s="10"/>
      <c r="F23" s="10"/>
      <c r="G23" s="10"/>
      <c r="H23" s="16" t="s">
        <v>9</v>
      </c>
      <c r="I23" s="17" t="s">
        <v>11</v>
      </c>
      <c r="J23" s="17" t="s">
        <v>12</v>
      </c>
      <c r="K23" s="17" t="s">
        <v>14</v>
      </c>
      <c r="L23" s="17" t="s">
        <v>10</v>
      </c>
      <c r="M23" s="17" t="s">
        <v>11</v>
      </c>
      <c r="N23" s="17" t="s">
        <v>12</v>
      </c>
      <c r="O23" s="17" t="s">
        <v>14</v>
      </c>
      <c r="P23" s="17" t="s">
        <v>13</v>
      </c>
      <c r="Q23" s="17" t="s">
        <v>11</v>
      </c>
      <c r="R23" s="17" t="s">
        <v>12</v>
      </c>
      <c r="S23" s="18" t="s">
        <v>14</v>
      </c>
    </row>
    <row r="24" spans="2:22" ht="20.100000000000001" customHeight="1" x14ac:dyDescent="0.25">
      <c r="B24" s="9" t="s">
        <v>17</v>
      </c>
      <c r="C24" s="41">
        <f t="shared" ref="C24:E26" si="14">C15/C$19</f>
        <v>78.21782178217822</v>
      </c>
      <c r="D24" s="41">
        <f t="shared" si="14"/>
        <v>9.0909090909090917</v>
      </c>
      <c r="E24" s="41">
        <f t="shared" si="14"/>
        <v>0</v>
      </c>
      <c r="F24" s="41">
        <f>SUM(C24:E24)</f>
        <v>87.308730873087313</v>
      </c>
      <c r="G24" s="42">
        <f>F24/F6-1</f>
        <v>1.521780084985247E-2</v>
      </c>
      <c r="H24" s="20" t="s">
        <v>2</v>
      </c>
      <c r="I24" s="21">
        <f>L6</f>
        <v>77</v>
      </c>
      <c r="J24" s="22">
        <f>I24*(1+G15-G6)</f>
        <v>77.183139534883722</v>
      </c>
      <c r="K24" s="22">
        <f>J24*(1+C29)</f>
        <v>78.3784102918342</v>
      </c>
      <c r="L24" s="21" t="s">
        <v>2</v>
      </c>
      <c r="M24" s="22">
        <f>O6</f>
        <v>1</v>
      </c>
      <c r="N24" s="22">
        <f>M24*(1+G16-G7)</f>
        <v>0.99999156064729844</v>
      </c>
      <c r="O24" s="22">
        <f>N24*(1+C29)</f>
        <v>1.0154775939551139</v>
      </c>
      <c r="P24" s="21" t="s">
        <v>2</v>
      </c>
      <c r="Q24" s="22">
        <f>R6</f>
        <v>0</v>
      </c>
      <c r="R24" s="22">
        <f>Q24*(1+G17-G8)</f>
        <v>0</v>
      </c>
      <c r="S24" s="24">
        <f>R24*(1+C29)</f>
        <v>0</v>
      </c>
    </row>
    <row r="25" spans="2:22" ht="20.100000000000001" customHeight="1" x14ac:dyDescent="0.25">
      <c r="B25" s="9" t="s">
        <v>18</v>
      </c>
      <c r="C25" s="41">
        <f t="shared" si="14"/>
        <v>0.99009900990099009</v>
      </c>
      <c r="D25" s="41">
        <f t="shared" si="14"/>
        <v>1181.8181818181818</v>
      </c>
      <c r="E25" s="41">
        <f t="shared" si="14"/>
        <v>121.56862745098039</v>
      </c>
      <c r="F25" s="41">
        <f>SUM(C25:E25)</f>
        <v>1304.3769082790632</v>
      </c>
      <c r="G25" s="42">
        <f>F25/F7-1</f>
        <v>1.8248952598800328E-2</v>
      </c>
      <c r="H25" s="20" t="s">
        <v>3</v>
      </c>
      <c r="I25" s="21">
        <f>L7</f>
        <v>9</v>
      </c>
      <c r="J25" s="22">
        <f>I25*(1+H15-H6)</f>
        <v>8.9785940803382669</v>
      </c>
      <c r="K25" s="22">
        <f>J25*(1+D29)</f>
        <v>9.1590078429924766</v>
      </c>
      <c r="L25" s="21" t="s">
        <v>3</v>
      </c>
      <c r="M25" s="22">
        <f>O7</f>
        <v>1160</v>
      </c>
      <c r="N25" s="22">
        <f>M25*(1+H16-H7)</f>
        <v>1157.6015359621917</v>
      </c>
      <c r="O25" s="22">
        <f>N25*(1+D29)</f>
        <v>1180.8621095986116</v>
      </c>
      <c r="P25" s="21" t="s">
        <v>3</v>
      </c>
      <c r="Q25" s="22">
        <f>R7</f>
        <v>44</v>
      </c>
      <c r="R25" s="22">
        <f>Q25*(1+H17-H8)</f>
        <v>44.011919348520081</v>
      </c>
      <c r="S25" s="24">
        <f>R25*(1+D29)</f>
        <v>44.896284528664289</v>
      </c>
    </row>
    <row r="26" spans="2:22" ht="20.100000000000001" customHeight="1" x14ac:dyDescent="0.25">
      <c r="B26" s="9" t="s">
        <v>19</v>
      </c>
      <c r="C26" s="41">
        <f t="shared" si="14"/>
        <v>0</v>
      </c>
      <c r="D26" s="41">
        <f t="shared" si="14"/>
        <v>46.464646464646464</v>
      </c>
      <c r="E26" s="41">
        <f t="shared" si="14"/>
        <v>2343.1372549019607</v>
      </c>
      <c r="F26" s="41">
        <f>SUM(C26:E26)</f>
        <v>2389.6019013666073</v>
      </c>
      <c r="G26" s="42">
        <f>F26/F8-1</f>
        <v>1.0829907515485404E-2</v>
      </c>
      <c r="H26" s="20" t="s">
        <v>4</v>
      </c>
      <c r="I26" s="21">
        <f>L8</f>
        <v>0</v>
      </c>
      <c r="J26" s="22">
        <f>I26*(1+I15-I6)</f>
        <v>0</v>
      </c>
      <c r="K26" s="22">
        <f>J26*(1+E29)</f>
        <v>0</v>
      </c>
      <c r="L26" s="21" t="s">
        <v>4</v>
      </c>
      <c r="M26" s="22">
        <f>O8</f>
        <v>120.00000000000001</v>
      </c>
      <c r="N26" s="22">
        <f>M26*(1+I16-I7)</f>
        <v>120.24912969175264</v>
      </c>
      <c r="O26" s="22">
        <f>N26*(1+E29)</f>
        <v>121.46669561437888</v>
      </c>
      <c r="P26" s="21" t="s">
        <v>4</v>
      </c>
      <c r="Q26" s="22">
        <f>R8</f>
        <v>2320</v>
      </c>
      <c r="R26" s="22">
        <f>Q26*(1+I17-I8)</f>
        <v>2319.3715252598499</v>
      </c>
      <c r="S26" s="24">
        <f>R26*(1+E29)</f>
        <v>2342.8560006843709</v>
      </c>
    </row>
    <row r="27" spans="2:22" ht="20.100000000000001" customHeight="1" x14ac:dyDescent="0.25">
      <c r="B27" s="9" t="s">
        <v>5</v>
      </c>
      <c r="C27" s="41">
        <f>SUM(C24:C26)</f>
        <v>79.207920792079207</v>
      </c>
      <c r="D27" s="41">
        <f t="shared" ref="D27" si="15">SUM(D24:D26)</f>
        <v>1237.3737373737372</v>
      </c>
      <c r="E27" s="41">
        <f t="shared" ref="E27" si="16">SUM(E24:E26)</f>
        <v>2464.705882352941</v>
      </c>
      <c r="F27" s="41">
        <f t="shared" ref="F27" si="17">SUM(F24:F26)</f>
        <v>3781.2875405187579</v>
      </c>
      <c r="G27" s="10"/>
      <c r="H27" s="20" t="s">
        <v>5</v>
      </c>
      <c r="I27" s="21">
        <f t="shared" ref="I27:K27" si="18">SUM(I24:I26)</f>
        <v>86</v>
      </c>
      <c r="J27" s="22">
        <f t="shared" si="18"/>
        <v>86.161733615221991</v>
      </c>
      <c r="K27" s="22">
        <f t="shared" si="18"/>
        <v>87.53741813482668</v>
      </c>
      <c r="L27" s="21" t="s">
        <v>5</v>
      </c>
      <c r="M27" s="22">
        <f t="shared" ref="M27:O27" si="19">SUM(M24:M26)</f>
        <v>1281</v>
      </c>
      <c r="N27" s="22">
        <f t="shared" si="19"/>
        <v>1278.8506572145916</v>
      </c>
      <c r="O27" s="22">
        <f t="shared" si="19"/>
        <v>1303.3442828069458</v>
      </c>
      <c r="P27" s="21" t="s">
        <v>5</v>
      </c>
      <c r="Q27" s="22">
        <f>SUM(Q24:Q26)</f>
        <v>2364</v>
      </c>
      <c r="R27" s="22">
        <f>SUM(R24:R26)</f>
        <v>2363.3834446083702</v>
      </c>
      <c r="S27" s="24">
        <f>SUM(S24:S26)</f>
        <v>2387.7522852130351</v>
      </c>
    </row>
    <row r="28" spans="2:22" ht="20.100000000000001" customHeight="1" x14ac:dyDescent="0.3">
      <c r="B28" s="34" t="s">
        <v>8</v>
      </c>
      <c r="C28" s="43">
        <f>C27/C9*100-100</f>
        <v>1.548616400101551</v>
      </c>
      <c r="D28" s="43">
        <f>D27/D9*100-100</f>
        <v>2.0093765353451829</v>
      </c>
      <c r="E28" s="43">
        <f>E27/E9*100-100</f>
        <v>1.0125361620057873</v>
      </c>
      <c r="F28" s="11"/>
      <c r="G28" s="11"/>
      <c r="H28" s="20"/>
      <c r="I28" s="21"/>
      <c r="J28" s="21"/>
      <c r="K28" s="42">
        <f>K27/I27-1</f>
        <v>1.7876955056124189E-2</v>
      </c>
      <c r="L28" s="21"/>
      <c r="M28" s="21"/>
      <c r="N28" s="21"/>
      <c r="O28" s="42">
        <f>O27/M27-1</f>
        <v>1.7442843721269252E-2</v>
      </c>
      <c r="P28" s="21"/>
      <c r="Q28" s="21"/>
      <c r="R28" s="21"/>
      <c r="S28" s="44">
        <f>S27/Q27-1</f>
        <v>1.0047497975057107E-2</v>
      </c>
    </row>
    <row r="29" spans="2:22" ht="20.100000000000001" customHeight="1" thickBot="1" x14ac:dyDescent="0.35">
      <c r="B29" s="45"/>
      <c r="C29" s="46">
        <f>C28/100</f>
        <v>1.5486164001015511E-2</v>
      </c>
      <c r="D29" s="46">
        <f t="shared" ref="D29:E29" si="20">D28/100</f>
        <v>2.009376535345183E-2</v>
      </c>
      <c r="E29" s="46">
        <f t="shared" si="20"/>
        <v>1.0125361620057872E-2</v>
      </c>
      <c r="F29" s="29"/>
      <c r="G29" s="29"/>
      <c r="H29" s="47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>
        <f>S27+O27+K27</f>
        <v>3778.6339861548072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2026-04-13T09:57:40Z</dcterms:created>
  <dcterms:modified xsi:type="dcterms:W3CDTF">2026-05-05T13:18:31Z</dcterms:modified>
</cp:coreProperties>
</file>